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3750" tabRatio="759" activeTab="1"/>
  </bookViews>
  <sheets>
    <sheet name="①チェックリスト（R04改訂）" sheetId="1" r:id="rId1"/>
    <sheet name="①-2 改訂部赤字（R03改訂）" sheetId="2" r:id="rId2"/>
    <sheet name="①-3旧チェックリスト（R03改訂）" sheetId="3" r:id="rId3"/>
    <sheet name="②確認要領（H24改訂）" sheetId="4" r:id="rId4"/>
    <sheet name="③記入例（H25改訂）" sheetId="5" r:id="rId5"/>
  </sheets>
  <definedNames>
    <definedName name="_xlnm.Print_Area" localSheetId="1">'①-2 改訂部赤字（R03改訂）'!$A$1:$BL$154</definedName>
    <definedName name="_xlnm.Print_Area" localSheetId="2">'①-3旧チェックリスト（R03改訂）'!$A$1:$BL$154</definedName>
    <definedName name="_xlnm.Print_Area" localSheetId="0">'①チェックリスト（R04改訂）'!$A$1:$BL$154</definedName>
    <definedName name="_xlnm.Print_Area" localSheetId="3">'②確認要領（H24改訂）'!$A$1:$O$35</definedName>
    <definedName name="_xlnm.Print_Area" localSheetId="4">'③記入例（H25改訂）'!$A$1:$BK$154</definedName>
  </definedNames>
  <calcPr fullCalcOnLoad="1"/>
</workbook>
</file>

<file path=xl/sharedStrings.xml><?xml version="1.0" encoding="utf-8"?>
<sst xmlns="http://schemas.openxmlformats.org/spreadsheetml/2006/main" count="1518" uniqueCount="480">
  <si>
    <t>等級</t>
  </si>
  <si>
    <t>年</t>
  </si>
  <si>
    <t>認定等級・標準耐用年数</t>
  </si>
  <si>
    <t>月</t>
  </si>
  <si>
    <t>移転工程表の有無</t>
  </si>
  <si>
    <t>経過</t>
  </si>
  <si>
    <t>耐用</t>
  </si>
  <si>
    <t>※　本チェックリストは、特に緊急、重点的に行うべき項目を列記したものであり、本来の検収にあたって</t>
  </si>
  <si>
    <t>特記仕様チェックリスト確認要領</t>
  </si>
  <si>
    <t>　の検査項目等の省略、簡素化を図るものではないので、留意すること。</t>
  </si>
  <si>
    <t>木造建物調査算定に係る特記仕様チェックリスト</t>
  </si>
  <si>
    <t>木造建物再築補償率表</t>
  </si>
  <si>
    <t>細則別表１</t>
  </si>
  <si>
    <t>建　物　の　構　造</t>
  </si>
  <si>
    <t>応急住宅　　　程　　度</t>
  </si>
  <si>
    <t>建 物 の　　程度区分</t>
  </si>
  <si>
    <t>耐用　　年数</t>
  </si>
  <si>
    <t>公営住宅　　程　　度</t>
  </si>
  <si>
    <t xml:space="preserve"> 工場、倉庫、車庫、市場、その他これらに類するものを含む。</t>
  </si>
  <si>
    <t>公庫建築　　程　　度</t>
  </si>
  <si>
    <t>上 等 の　　一般建築</t>
  </si>
  <si>
    <t>極上等の　　建　　築</t>
  </si>
  <si>
    <t xml:space="preserve"> 劇場、映画館、学校、病院、その他これらに類するものを含む。</t>
  </si>
  <si>
    <t>　（東北地区用地対策連絡会 「建物等移転料算定実施要領」 第７条別添第１表）　</t>
  </si>
  <si>
    <t>別添第１表</t>
  </si>
  <si>
    <t>用　途　及　び　建　物　概　要</t>
  </si>
  <si>
    <t>木　造　建　物　標　準　耐　用　年　数　表</t>
  </si>
  <si>
    <t xml:space="preserve"> 仮設程度のもの及び物置、畜舎、その他これらに類するものを含む。</t>
  </si>
  <si>
    <t>立上厚</t>
  </si>
  <si>
    <t>底盤幅</t>
  </si>
  <si>
    <t>立上高</t>
  </si>
  <si>
    <t>底盤厚</t>
  </si>
  <si>
    <t>捨ｺﾝ厚</t>
  </si>
  <si>
    <t>地業厚</t>
  </si>
  <si>
    <t>地業幅</t>
  </si>
  <si>
    <t>CF02</t>
  </si>
  <si>
    <t>CF03</t>
  </si>
  <si>
    <t>CF04</t>
  </si>
  <si>
    <t>CF05</t>
  </si>
  <si>
    <t>CF06</t>
  </si>
  <si>
    <t>CF12</t>
  </si>
  <si>
    <t>CF13</t>
  </si>
  <si>
    <t>CF14</t>
  </si>
  <si>
    <t>CF15</t>
  </si>
  <si>
    <t>CF16</t>
  </si>
  <si>
    <t>CF22</t>
  </si>
  <si>
    <t>CF23</t>
  </si>
  <si>
    <t>CF24</t>
  </si>
  <si>
    <t>CF25</t>
  </si>
  <si>
    <t>CF26</t>
  </si>
  <si>
    <t>無筋</t>
  </si>
  <si>
    <t>布基礎等判断基準表</t>
  </si>
  <si>
    <t>略 記 号</t>
  </si>
  <si>
    <t>鉄     筋</t>
  </si>
  <si>
    <t>根入深</t>
  </si>
  <si>
    <t>立上根入</t>
  </si>
  <si>
    <t>）</t>
  </si>
  <si>
    <t>木材判断基準表（東北）</t>
  </si>
  <si>
    <t>判断基準</t>
  </si>
  <si>
    <t>※同一等級内の分布タイプ〔Ａ〕、〔Ｂ〕及び〔Ｃ〕の判断基準は、次によって行うものとする。</t>
  </si>
  <si>
    <t>分布タイプ</t>
  </si>
  <si>
    <t>適　　用　　区　　分</t>
  </si>
  <si>
    <t xml:space="preserve"> 高級な柱を使用した部屋が大部分を占める建物</t>
  </si>
  <si>
    <t xml:space="preserve"> 高級な柱を使用した部屋が一部しかない建物</t>
  </si>
  <si>
    <t xml:space="preserve"> Ａ、Ｃ以外の建物</t>
  </si>
  <si>
    <t>区分</t>
  </si>
  <si>
    <t>専用住宅・共同住宅</t>
  </si>
  <si>
    <t>店舗・事務所</t>
  </si>
  <si>
    <t>工場・倉庫</t>
  </si>
  <si>
    <t>労務費の用途別区分表</t>
  </si>
  <si>
    <t xml:space="preserve"> 区分ⅠとⅢの中間に該当する建物</t>
  </si>
  <si>
    <t xml:space="preserve"> ② 屋根の形状が切り妻、寄せ棟等で一般的なもの</t>
  </si>
  <si>
    <t xml:space="preserve"> 木材品等の１又は２等級を使用し柱に背割り、面取り</t>
  </si>
  <si>
    <t xml:space="preserve"> 建物外部の形状及び内部の間取り等が複</t>
  </si>
  <si>
    <t xml:space="preserve"> 雑であり、また細かく区分されており、かつ、</t>
  </si>
  <si>
    <t xml:space="preserve"> 床、内壁、天井等についても複雑な構造で</t>
  </si>
  <si>
    <t xml:space="preserve"> 建物外部の形状は複雑であるが、内部の</t>
  </si>
  <si>
    <t xml:space="preserve"> 間取り等は多くなく、床、内壁、天井等が</t>
  </si>
  <si>
    <t xml:space="preserve"> 施工されている建物</t>
  </si>
  <si>
    <t xml:space="preserve"> 等が施されており、かつ構造及び屋根の形状（入</t>
  </si>
  <si>
    <t xml:space="preserve"> 母屋）が複雑であり、内部造作等（欄間、付鴨居、</t>
  </si>
  <si>
    <t xml:space="preserve"> 丁寧に施工されている建物</t>
  </si>
  <si>
    <t xml:space="preserve"> 額縁、長押等）の仕上げも含めて全体的に極めて</t>
  </si>
  <si>
    <t xml:space="preserve"> 木材品等の２又は３等級を使用しており、区分ⅠとⅢ</t>
  </si>
  <si>
    <t xml:space="preserve"> ① 建物外部の形状が６面以内で、比較的整形に近い</t>
  </si>
  <si>
    <t xml:space="preserve"> 項に該当する建物</t>
  </si>
  <si>
    <t xml:space="preserve"> 木材品等の２、３又は４等級を使用されており、次の事</t>
  </si>
  <si>
    <t xml:space="preserve"> ③ 建物内部の間取りが６帖又は４.５帖程度であって、</t>
  </si>
  <si>
    <t xml:space="preserve">  　住宅としては一般的な間取りであるもの</t>
  </si>
  <si>
    <t xml:space="preserve"> ④ 付鴨居、額縁、長押等が一部の部屋に施工されて</t>
  </si>
  <si>
    <t xml:space="preserve"> ⑤ 全体的な施工の丁寧さが通常であるもの</t>
  </si>
  <si>
    <t>建物構造・用途</t>
  </si>
  <si>
    <t>建築面積</t>
  </si>
  <si>
    <t>品等</t>
  </si>
  <si>
    <t>Ⅱ</t>
  </si>
  <si>
    <t>◎基礎工事費</t>
  </si>
  <si>
    <t>◎軸部工事費</t>
  </si>
  <si>
    <t>木材費</t>
  </si>
  <si>
    <t>労務費</t>
  </si>
  <si>
    <t>〕</t>
  </si>
  <si>
    <t>Ⅵ</t>
  </si>
  <si>
    <t>用途別面積</t>
  </si>
  <si>
    <t>）ｍｍ、立上高（</t>
  </si>
  <si>
    <t>）ｍｍ、幅（</t>
  </si>
  <si>
    <t>布基礎タイプ（</t>
  </si>
  <si>
    <t>独立基礎タイプ（</t>
  </si>
  <si>
    <t>用途別区分</t>
  </si>
  <si>
    <t>分布 〔</t>
  </si>
  <si>
    <t>◎仮設工事費</t>
  </si>
  <si>
    <t>250㎡未満</t>
  </si>
  <si>
    <t>250㎡以上</t>
  </si>
  <si>
    <t>50㎡未満</t>
  </si>
  <si>
    <t>50㎡以上</t>
  </si>
  <si>
    <t>100㎡未満</t>
  </si>
  <si>
    <t>70㎡未満</t>
  </si>
  <si>
    <t>70㎡以上</t>
  </si>
  <si>
    <t>100㎡以上</t>
  </si>
  <si>
    <t>130㎡以上</t>
  </si>
  <si>
    <t>180㎡以上</t>
  </si>
  <si>
    <t>180㎡未満</t>
  </si>
  <si>
    <t>130㎡未満</t>
  </si>
  <si>
    <t>補正率</t>
  </si>
  <si>
    <t>建物の形状</t>
  </si>
  <si>
    <t>外壁面が</t>
  </si>
  <si>
    <t>６面以下</t>
  </si>
  <si>
    <t>の 建 物</t>
  </si>
  <si>
    <t>７面以上</t>
  </si>
  <si>
    <t>10面以下</t>
  </si>
  <si>
    <t>11面以上</t>
  </si>
  <si>
    <t>Ⅰ</t>
  </si>
  <si>
    <t>Ⅲ</t>
  </si>
  <si>
    <t>区　分</t>
  </si>
  <si>
    <t>延　床　　面　積</t>
  </si>
  <si>
    <t>Ⅳ</t>
  </si>
  <si>
    <t>Ⅴ</t>
  </si>
  <si>
    <t>Ⅶ</t>
  </si>
  <si>
    <t>規模補正率表（延床面積区分）</t>
  </si>
  <si>
    <t>建物形状補正率表</t>
  </si>
  <si>
    <t>〕、防災シートの有無 〔</t>
  </si>
  <si>
    <t>規模補正〔</t>
  </si>
  <si>
    <t>〕、形状補正 〔</t>
  </si>
  <si>
    <t>　(各棟毎に作成のこと)</t>
  </si>
  <si>
    <t xml:space="preserve"> の形状が整形で、かつ、内部の間取りが極めて単</t>
  </si>
  <si>
    <t xml:space="preserve"> 建物の平面形状等及び仕上げ等も標準的</t>
  </si>
  <si>
    <t xml:space="preserve"> な店舗・事務所</t>
  </si>
  <si>
    <t xml:space="preserve"> ① 建物外部の形状が６面以内で、比較的</t>
  </si>
  <si>
    <t xml:space="preserve">  　 整形に近い建物</t>
  </si>
  <si>
    <t xml:space="preserve"> あり、全体的に極めて丁寧に施工されてい</t>
  </si>
  <si>
    <t xml:space="preserve"> ② 屋根の形状が切り妻、寄せ棟等で一般的</t>
  </si>
  <si>
    <t xml:space="preserve"> ③ 内部の間取りが比較的大きなもの</t>
  </si>
  <si>
    <t xml:space="preserve"> ④ 床、内壁、天井等の仕上げが、一般的な</t>
  </si>
  <si>
    <t xml:space="preserve"> な工場・倉庫</t>
  </si>
  <si>
    <t xml:space="preserve"> 区分ⅢとⅤの中間に該当する建物</t>
  </si>
  <si>
    <t xml:space="preserve"> 床、内壁、間仕切り壁、天井等のいずれも</t>
  </si>
  <si>
    <t xml:space="preserve"> 施工されていない建物</t>
  </si>
  <si>
    <t xml:space="preserve"> 【参考】　建物延床面積７０㎡程度の貸家又は２D</t>
  </si>
  <si>
    <t xml:space="preserve"> 　　　　　 K程度の部屋が連続する共同住宅等</t>
  </si>
  <si>
    <t xml:space="preserve"> 【参考】上記の各部位については、借家人</t>
  </si>
  <si>
    <t xml:space="preserve"> 　　　　　等により施工されている場合</t>
  </si>
  <si>
    <t xml:space="preserve"> 木材品等の３，４又は５等級が使用されており、区分Ⅲ</t>
  </si>
  <si>
    <t xml:space="preserve"> 木材品等の４又は５等級が使用されており、建物外部</t>
  </si>
  <si>
    <t>材種</t>
  </si>
  <si>
    <t xml:space="preserve"> ベタ基礎    　底厚（</t>
  </si>
  <si>
    <t>木造建物調査算定に係る</t>
  </si>
  <si>
    <t>　用語の説明</t>
  </si>
  <si>
    <t xml:space="preserve"> 主としてヒノキ（青森ヒバ）の無節及び上小節、スギの無節、又</t>
  </si>
  <si>
    <t xml:space="preserve"> はこれらと同等なものが使用されているもの</t>
  </si>
  <si>
    <t xml:space="preserve"> 主としてヒノキ（青森ヒバ）の小節、米ヒバの上小節、スギの上</t>
  </si>
  <si>
    <t>判断基準　〔主たる居室（部屋）の柱〕</t>
  </si>
  <si>
    <t xml:space="preserve"> 小節、又はこれらと同等なものが使用されているもの</t>
  </si>
  <si>
    <t xml:space="preserve"> 主として米栂の無節、ヒノキ（青森ヒバ）の１等、米ヒバの１等、</t>
  </si>
  <si>
    <t xml:space="preserve"> 又はこれらと同等なものが使用されているもの</t>
  </si>
  <si>
    <t xml:space="preserve"> 主として米栂の上小節、ヒノキ（青森ヒバ）の２等、スギの１等、</t>
  </si>
  <si>
    <t xml:space="preserve"> 主として米栂の１等、スギの２等、又はこれらと同等なものが</t>
  </si>
  <si>
    <t xml:space="preserve"> 使用されているもの</t>
  </si>
  <si>
    <t>　軸部の品等判定区分は、概ね次のとおりとする。</t>
  </si>
  <si>
    <t>軸部品等判定区分表</t>
  </si>
  <si>
    <t>無　　　節</t>
  </si>
  <si>
    <t>上　小　節</t>
  </si>
  <si>
    <t>小　　　節</t>
  </si>
  <si>
    <t>１　　　等</t>
  </si>
  <si>
    <t>２　　　等</t>
  </si>
  <si>
    <t>３　　　等</t>
  </si>
  <si>
    <t>等　　級</t>
  </si>
  <si>
    <t>節の大きさ</t>
  </si>
  <si>
    <t>柱材長２ｍ未満</t>
  </si>
  <si>
    <t>柱材長２～４ｍ</t>
  </si>
  <si>
    <t>１個につき1.5cm以下</t>
  </si>
  <si>
    <t>な　　し</t>
  </si>
  <si>
    <t>２個以内</t>
  </si>
  <si>
    <t>４個以内</t>
  </si>
  <si>
    <t>　〃　　3.0　〃</t>
  </si>
  <si>
    <t>　上記の限度を超えて存するもの</t>
  </si>
  <si>
    <t>　〃　　5.0　〃</t>
  </si>
  <si>
    <t>　〃　　7.0　〃</t>
  </si>
  <si>
    <t>３　〃　</t>
  </si>
  <si>
    <t>５　〃　</t>
  </si>
  <si>
    <t>８　〃　</t>
  </si>
  <si>
    <t>６　〃　</t>
  </si>
  <si>
    <t>10　〃　</t>
  </si>
  <si>
    <t>16　〃　</t>
  </si>
  <si>
    <t>）</t>
  </si>
  <si>
    <t>CF01</t>
  </si>
  <si>
    <t>CF11</t>
  </si>
  <si>
    <t>CF21</t>
  </si>
  <si>
    <t>C1</t>
  </si>
  <si>
    <t>C2</t>
  </si>
  <si>
    <t>C3</t>
  </si>
  <si>
    <t>〔Ａ〕</t>
  </si>
  <si>
    <t>〔Ｂ〕</t>
  </si>
  <si>
    <t>〔Ｃ〕</t>
  </si>
  <si>
    <t>〔Ⅰ〕</t>
  </si>
  <si>
    <t xml:space="preserve"> る建物</t>
  </si>
  <si>
    <t>〔Ⅱ〕</t>
  </si>
  <si>
    <t xml:space="preserve"> の中間に該当する建物</t>
  </si>
  <si>
    <t>〔Ⅲ〕</t>
  </si>
  <si>
    <t xml:space="preserve"> 　建物</t>
  </si>
  <si>
    <t xml:space="preserve"> 　  なもの</t>
  </si>
  <si>
    <t xml:space="preserve">  　いるもの</t>
  </si>
  <si>
    <t xml:space="preserve">  　もの</t>
  </si>
  <si>
    <t>〔Ⅱ〕</t>
  </si>
  <si>
    <t xml:space="preserve"> とⅤの中間に該当する建物</t>
  </si>
  <si>
    <t>〔Ⅴ〕</t>
  </si>
  <si>
    <t xml:space="preserve"> 純な建物</t>
  </si>
  <si>
    <t>　　　　は、上限値。</t>
  </si>
  <si>
    <t>　　　　は、標準耐用年数近似期。</t>
  </si>
  <si>
    <t>㊞</t>
  </si>
  <si>
    <t>㎡</t>
  </si>
  <si>
    <t>〕</t>
  </si>
  <si>
    <t>延床区分 〔</t>
  </si>
  <si>
    <t>〔</t>
  </si>
  <si>
    <t>建物名称・所在</t>
  </si>
  <si>
    <t>所有者氏名（名称）・住所</t>
  </si>
  <si>
    <t>□</t>
  </si>
  <si>
    <t>自己所有</t>
  </si>
  <si>
    <t>借地</t>
  </si>
  <si>
    <t>敷地面積</t>
  </si>
  <si>
    <t>取得面積</t>
  </si>
  <si>
    <t>用途地域</t>
  </si>
  <si>
    <t>容積率</t>
  </si>
  <si>
    <t>建ぺい率</t>
  </si>
  <si>
    <t>従前敷地状況</t>
  </si>
  <si>
    <t>根拠</t>
  </si>
  <si>
    <t>2階</t>
  </si>
  <si>
    <t>建て</t>
  </si>
  <si>
    <t>1階</t>
  </si>
  <si>
    <t>3階</t>
  </si>
  <si>
    <t>％</t>
  </si>
  <si>
    <t>延床面積・建築面積（従前建物）</t>
  </si>
  <si>
    <t>延床面積・建築面積（照応建物）※</t>
  </si>
  <si>
    <t>延床面積</t>
  </si>
  <si>
    <t>居住・使用</t>
  </si>
  <si>
    <t>不使用</t>
  </si>
  <si>
    <t>なし</t>
  </si>
  <si>
    <t>あり</t>
  </si>
  <si>
    <t>再築（機能回復）の必要性</t>
  </si>
  <si>
    <t>現在の建物利用状況</t>
  </si>
  <si>
    <t>補償金算定時点</t>
  </si>
  <si>
    <t>年度）</t>
  </si>
  <si>
    <t>年度単価（補償率：</t>
  </si>
  <si>
    <t>平成</t>
  </si>
  <si>
    <t>適用単価</t>
  </si>
  <si>
    <t>認定の根拠となる資料（主要構造部の写真等）の添付</t>
  </si>
  <si>
    <t>建築年月日</t>
  </si>
  <si>
    <t>登記情報</t>
  </si>
  <si>
    <t>所有者聞き取り</t>
  </si>
  <si>
    <t>経過年数・再築補償率</t>
  </si>
  <si>
    <t>年経過（</t>
  </si>
  <si>
    <t>月経過）※6ヵ月未満切捨て</t>
  </si>
  <si>
    <t>再築補償率</t>
  </si>
  <si>
    <t>既存図等の有無</t>
  </si>
  <si>
    <t>建築確認申請通知書の設計図</t>
  </si>
  <si>
    <t>請負契約書の添付設計図</t>
  </si>
  <si>
    <t>完成時の竣工図</t>
  </si>
  <si>
    <t>仕様書で定める写真の添付</t>
  </si>
  <si>
    <t xml:space="preserve"> 正規の資材や工法による度合いが少</t>
  </si>
  <si>
    <t xml:space="preserve"> なく、使用目的に最小限対応し得る</t>
  </si>
  <si>
    <t xml:space="preserve"> 程度のもの、又は臨時に使用するた</t>
  </si>
  <si>
    <t xml:space="preserve"> 都道府県又は市町村等が住宅困窮</t>
  </si>
  <si>
    <t xml:space="preserve"> 者用貸付住宅として建てた程度の建</t>
  </si>
  <si>
    <t xml:space="preserve"> 物で低廉な資材により大量に建築さ</t>
  </si>
  <si>
    <t xml:space="preserve"> 住宅金融公庫の融資を受けるに当た</t>
  </si>
  <si>
    <t xml:space="preserve"> り、公庫が基準としている木造住宅工</t>
  </si>
  <si>
    <t xml:space="preserve"> 事共通仕様書によって建てた程度の</t>
  </si>
  <si>
    <t xml:space="preserve"> 建物</t>
  </si>
  <si>
    <t xml:space="preserve"> 規模、内外装材、外観等が上記公庫</t>
  </si>
  <si>
    <t xml:space="preserve"> 住宅を上回るもので、いわゆる注文住</t>
  </si>
  <si>
    <t xml:space="preserve"> 宅は、この区分によることができるもの</t>
  </si>
  <si>
    <t xml:space="preserve"> 高級な住宅であるとともに、その一部</t>
  </si>
  <si>
    <t xml:space="preserve"> に特殊な構造、様式等を用いたもの</t>
  </si>
  <si>
    <t xml:space="preserve"> 物置、車庫、倉庫、野小屋、家畜小屋、工事現場等の建物、労務員宿舎、作業</t>
  </si>
  <si>
    <t xml:space="preserve"> 小屋、及びうわや、井戸うわや、通路うわや、薪小屋、下屋等で基礎の設置もの</t>
  </si>
  <si>
    <t xml:space="preserve"> 棟続きか又は一戸建て平屋住宅で、居室が２～３部屋程度の小住宅であり、便</t>
  </si>
  <si>
    <t xml:space="preserve"> 所、浴室、台所等、必要最小限の設備を備えた物、及び上記１等級程度の建物</t>
  </si>
  <si>
    <t xml:space="preserve"> のうち、上位程度にランク付けすることが適当であると考えられる建物。</t>
  </si>
  <si>
    <t xml:space="preserve"> 主要資材の程度及び構造、仕口等の仕様を定めており、これらに適合する程度</t>
  </si>
  <si>
    <t xml:space="preserve"> の建物、及び上記２等級程度のうち、上位程度にランク付けすることが適当であ</t>
  </si>
  <si>
    <t xml:space="preserve"> ると考えられる建物。</t>
  </si>
  <si>
    <t xml:space="preserve"> 一般的な個人住宅のうち、公庫住宅よりも上位にあると考えられる建物及び金融</t>
  </si>
  <si>
    <t xml:space="preserve"> 公庫の融資を受けた建物であっても、木造住宅工事共通仕様書に示す諸材料を</t>
  </si>
  <si>
    <t xml:space="preserve"> 上回るものであれば、この程度区分に従うことができる。</t>
  </si>
  <si>
    <t xml:space="preserve"> 諸材料等の大きさが通常使用している程度を著しく超えるもの、又は洋風建築、</t>
  </si>
  <si>
    <t xml:space="preserve"> 数奇屋建築、古来の民家建築等の様式を部分的に取り入れたものをいう。</t>
  </si>
  <si>
    <t>D10</t>
  </si>
  <si>
    <t>D10･13</t>
  </si>
  <si>
    <t>-</t>
  </si>
  <si>
    <t>B1</t>
  </si>
  <si>
    <t>B2</t>
  </si>
  <si>
    <t>A1</t>
  </si>
  <si>
    <t>A2</t>
  </si>
  <si>
    <t>A3</t>
  </si>
  <si>
    <t>A4</t>
  </si>
  <si>
    <t>１　本要領は、木造建物の調査、補償金額の算定事務委託に際して、算定上誤りやすく、かつ補償金額</t>
  </si>
  <si>
    <t>　の変動が大きい項目について、受託業者に対し特記仕様としてチェックリストの作成、提出を指示し、</t>
  </si>
  <si>
    <t>　検収及び補償額精査時の補完資料とすることにより、事故防止を図るものである。</t>
  </si>
  <si>
    <t>２　発注者は、受託業者に対して、木造建物調査算定に係る特記仕様チェックリスト（別記様式）を作</t>
  </si>
  <si>
    <t>　成させ、成果品検収の際に成果品とともに提出させるものとする。</t>
  </si>
  <si>
    <t>　建築費計算書と照合し、不整合や記載の誤りがないかを、検収時においては受託者と共に確認するも</t>
  </si>
  <si>
    <t>　のとする。</t>
  </si>
  <si>
    <t>　チェックし、その採用理由を聞き取りの上、成果品記載内容の確認を行うこと。</t>
  </si>
  <si>
    <t>　　さらに、算定の際に採用した単価について、標準書のコード番号または算定の根拠となった資料を</t>
  </si>
  <si>
    <t>４　その他、特にアパート等の集合住宅等にあっては、衛生器具、給・排水設備の数量が大きいことか</t>
  </si>
  <si>
    <t>　ら、選択する単価により補償額が大きく変動するため、上記３同様、その採用理由を聞き取りの上、</t>
  </si>
  <si>
    <t>　記載内容の確認を行うこと。</t>
  </si>
  <si>
    <t>５　本チェックリストは、特に緊急、重点的に行うべき項目を列記したものであり、本来の検収・精査</t>
  </si>
  <si>
    <t>　にあたっての検査項目等の省略、簡素化を図るものではないので、留意すること。</t>
  </si>
  <si>
    <t>）ｍｍ</t>
  </si>
  <si>
    <t>認定移転先地・理由（根拠）</t>
  </si>
  <si>
    <t>認定移転工法・理由（根拠）</t>
  </si>
  <si>
    <t>時点</t>
  </si>
  <si>
    <t>その他（</t>
  </si>
  <si>
    <t>あり（</t>
  </si>
  <si>
    <t>法令改善の必要性</t>
  </si>
  <si>
    <t>残地</t>
  </si>
  <si>
    <t>構外</t>
  </si>
  <si>
    <t>　(各棟毎に作成のこと)</t>
  </si>
  <si>
    <t>㊞</t>
  </si>
  <si>
    <t>㎡</t>
  </si>
  <si>
    <t>㎡</t>
  </si>
  <si>
    <t>％</t>
  </si>
  <si>
    <t>％</t>
  </si>
  <si>
    <t>あり</t>
  </si>
  <si>
    <t>なし</t>
  </si>
  <si>
    <t>あり（</t>
  </si>
  <si>
    <t>）</t>
  </si>
  <si>
    <t>なし</t>
  </si>
  <si>
    <t>㎡</t>
  </si>
  <si>
    <t>あり</t>
  </si>
  <si>
    <t>なし</t>
  </si>
  <si>
    <t>なし</t>
  </si>
  <si>
    <t>）ｍｍ</t>
  </si>
  <si>
    <t>）</t>
  </si>
  <si>
    <t>〕</t>
  </si>
  <si>
    <t>延床区分 〔</t>
  </si>
  <si>
    <t>㎡</t>
  </si>
  <si>
    <t>〔</t>
  </si>
  <si>
    <t>あり</t>
  </si>
  <si>
    <t>なし</t>
  </si>
  <si>
    <t>あり</t>
  </si>
  <si>
    <t>なし</t>
  </si>
  <si>
    <t xml:space="preserve"> を含む。</t>
  </si>
  <si>
    <t xml:space="preserve"> めに建てた建物</t>
  </si>
  <si>
    <t xml:space="preserve"> れたもの</t>
  </si>
  <si>
    <t xml:space="preserve"> とする。</t>
  </si>
  <si>
    <t>Ⅰ</t>
  </si>
  <si>
    <t>Ⅱ</t>
  </si>
  <si>
    <t>Ⅲ</t>
  </si>
  <si>
    <t>Ⅳ</t>
  </si>
  <si>
    <t>Ⅴ</t>
  </si>
  <si>
    <t>Ⅵ</t>
  </si>
  <si>
    <t>Ⅶ</t>
  </si>
  <si>
    <t>Ⅰ</t>
  </si>
  <si>
    <t>Ⅱ</t>
  </si>
  <si>
    <t>Ⅲ</t>
  </si>
  <si>
    <t>D10</t>
  </si>
  <si>
    <t>D10･13</t>
  </si>
  <si>
    <t>B1</t>
  </si>
  <si>
    <t>B2</t>
  </si>
  <si>
    <t>-</t>
  </si>
  <si>
    <t>A1</t>
  </si>
  <si>
    <t>A2</t>
  </si>
  <si>
    <t>A3</t>
  </si>
  <si>
    <t>A4</t>
  </si>
  <si>
    <t>○○総合支庁建設部用地課</t>
  </si>
  <si>
    <t>用地専門員</t>
  </si>
  <si>
    <t>用地　太郎</t>
  </si>
  <si>
    <t>□□補償コンサルタント㈱</t>
  </si>
  <si>
    <t>補償課長</t>
  </si>
  <si>
    <t>補償　一郎</t>
  </si>
  <si>
    <t>△△市▽▽町一丁目2番34号</t>
  </si>
  <si>
    <t>山形　二郎</t>
  </si>
  <si>
    <t>☑</t>
  </si>
  <si>
    <t>※「住家」、「附属家（車庫）」等でも可</t>
  </si>
  <si>
    <t>第二種住居専用地域（準防火地域）</t>
  </si>
  <si>
    <t>理由・根拠を簡潔に記載（「別紙認定書のとおり」でも可）</t>
  </si>
  <si>
    <t>構内再築（照応建物）工法</t>
  </si>
  <si>
    <t>二階</t>
  </si>
  <si>
    <t>木造</t>
  </si>
  <si>
    <t>専用住宅</t>
  </si>
  <si>
    <t>準防火地域のため「木造」は建築不可。</t>
  </si>
  <si>
    <t>用途区分</t>
  </si>
  <si>
    <t>平成</t>
  </si>
  <si>
    <t>昭和</t>
  </si>
  <si>
    <t>有り</t>
  </si>
  <si>
    <t>杉</t>
  </si>
  <si>
    <t>上小節</t>
  </si>
  <si>
    <t>C</t>
  </si>
  <si>
    <t>Ⅵ</t>
  </si>
  <si>
    <t>専用・共同住宅</t>
  </si>
  <si>
    <t>Ⅱ</t>
  </si>
  <si>
    <t>所属・検収者職氏名</t>
  </si>
  <si>
    <t>山形　一夫</t>
  </si>
  <si>
    <t>用地主査</t>
  </si>
  <si>
    <r>
      <t>所属・担当者職氏名</t>
    </r>
    <r>
      <rPr>
        <sz val="9"/>
        <color indexed="8"/>
        <rFont val="ＭＳ Ｐゴシック"/>
        <family val="3"/>
      </rPr>
      <t>（必須）</t>
    </r>
  </si>
  <si>
    <r>
      <t>受託者名・担当者職氏名</t>
    </r>
    <r>
      <rPr>
        <sz val="9"/>
        <color indexed="8"/>
        <rFont val="ＭＳ Ｐゴシック"/>
        <family val="3"/>
      </rPr>
      <t>（必須）</t>
    </r>
  </si>
  <si>
    <t>年利率</t>
  </si>
  <si>
    <r>
      <t>受託者名・担当者職氏名</t>
    </r>
    <r>
      <rPr>
        <sz val="9"/>
        <rFont val="ＭＳ Ｐゴシック"/>
        <family val="3"/>
      </rPr>
      <t>（必須）</t>
    </r>
  </si>
  <si>
    <r>
      <t>　〃　照査技術者職氏名</t>
    </r>
    <r>
      <rPr>
        <sz val="9"/>
        <rFont val="ＭＳ Ｐゴシック"/>
        <family val="3"/>
      </rPr>
      <t>（必須）</t>
    </r>
  </si>
  <si>
    <t>所属・検収者職氏名</t>
  </si>
  <si>
    <t>３　検収者及び担当職員は、チェックリストの◎の項目について、調査図面や木造建物〔Ⅰ〕推定再</t>
  </si>
  <si>
    <r>
      <t>所属・担当者職氏名</t>
    </r>
    <r>
      <rPr>
        <sz val="9"/>
        <rFont val="ＭＳ Ｐゴシック"/>
        <family val="3"/>
      </rPr>
      <t>（必須）</t>
    </r>
  </si>
  <si>
    <t>＊検収後に記載</t>
  </si>
  <si>
    <t>㊞</t>
  </si>
  <si>
    <t>特記様式第17号</t>
  </si>
  <si>
    <t>特記様式第16号</t>
  </si>
  <si>
    <t>令和</t>
  </si>
  <si>
    <t>応急住宅
程　　度</t>
  </si>
  <si>
    <t>公営住宅
程　　度</t>
  </si>
  <si>
    <t>上 等 の
一般建築</t>
  </si>
  <si>
    <t>極上等の
建　　築</t>
  </si>
  <si>
    <t>建 物 の
程度区分</t>
  </si>
  <si>
    <t>耐用
年数</t>
  </si>
  <si>
    <t>〔Ⅳ〕</t>
  </si>
  <si>
    <t>　正規の資材や工法による度合いが少なく、使用目的に最小限対応しうる程度のもの、又は臨時に使用するために建てた建物</t>
  </si>
  <si>
    <t>　都道府県又は市町村等が住宅困窮者用貸付住宅として建てた程度の建物で低廉な資材により大量に建築されたもの</t>
  </si>
  <si>
    <t>　住宅金融支援機構の融資を受けるにあたり、支援機構が基準としている木造住宅共通仕様書によって建てた程度の建物</t>
  </si>
  <si>
    <t>　規模、内外装材、外観等が上記公庫住宅を上まわるもので、いわゆる注文住宅は、この区分によることができるものとする。</t>
  </si>
  <si>
    <t>　高級な住宅であるとともに、その一部に特殊な構造、様式等を用いたもの</t>
  </si>
  <si>
    <t xml:space="preserve"> 物置、車庫、倉庫、野小屋、家畜小屋、工事現場等の建物、労務員宿舎、作業小屋及び上屋、井戸上屋、通路上屋、薪小屋及び下屋等で基礎の設置が行わている建物</t>
  </si>
  <si>
    <t>　棟続きか又は一戸建平屋住宅で、居室が２～３部屋程度の小住居であり、便所、浴室、台所等、必要最小限の設備を備えた建物及び上記１等級程度の建物のうち、上位程度にランク付けすることが適当であると判断される建物</t>
  </si>
  <si>
    <t>　主要資材の程度及び構造、仕口等の仕様を定めており、これらに適合する程度の建物及び上記２等級程度のうち、上位程度にランク付けすることが適当であると判断される建物</t>
  </si>
  <si>
    <t>　一般的な個人住宅のうち、公庫住宅よりも上位にあると考えられる建物及び支援機構の融資を受けた建物であっても、木造住宅共通仕様書に示す諸材料を上まわるものであれば、この程度区分に従うことができる。</t>
  </si>
  <si>
    <t>　諸材料等の大きさが通常使用している程度を著しく超えるもの、又は洋風建築、数寄屋建築及び古来の民家建築等の様式を部分的に取り入れた建物</t>
  </si>
  <si>
    <t>主として米栂の１等、スギの２等、又はこれらと同等なものが使用されているもの</t>
  </si>
  <si>
    <t>主としてヒノキ（青森ヒバ）の無節及び上小節、スギの無節、又はこれらと同等なものが使用されているもの</t>
  </si>
  <si>
    <t>主としてヒノキ（青森ヒバ）の小節、米ヒバの上小節、スギの上小節、又はこれらと同等なものが使用されているもの</t>
  </si>
  <si>
    <t>主として米栂の無節、ヒノキ（青森ヒバ）の１等、米ヒバの１等、又はこれらと同等なものが使用されているもの</t>
  </si>
  <si>
    <t>主として米栂の上小節、ヒノキ（青森ヒバ）の２等、スギの１等、又はこれらと同等なものが使用されているもの</t>
  </si>
  <si>
    <t>工　場　・　倉　庫</t>
  </si>
  <si>
    <t>店　舗　・　事務所</t>
  </si>
  <si>
    <t>専 用 住 宅　・　共 同 住 宅</t>
  </si>
  <si>
    <t>区 分</t>
  </si>
  <si>
    <t>木材品等の２又は３等級を使用しており、区分ⅠとⅢの中間に該当する建物</t>
  </si>
  <si>
    <t>① 建物外部の形状が６面以内で、比較的整形に近い建物
② 屋根の形状が切り妻、寄せ棟等で一般的なもの
③ 建物内部の間取り等が６帖又は４.５帖程度であって、住宅としては一般的な間取りであるもの
④ 付鴨居、額縁、長押等が一部の部屋に施工されているもの
⑤ 全体的な施工の丁寧さが通常であるもの</t>
  </si>
  <si>
    <t>① 建物外部の形状が６面以内で、比較的整形に近い建物
② 屋根の形状が切り妻、寄せ棟等で一般的なもの
③ 内部の間取りが比較的大きなもの
④ 床、内壁、天井等の仕上げが一般的なもの
⑤ 全体的な施工の丁寧さが通常であるもの</t>
  </si>
  <si>
    <t>【参考】</t>
  </si>
  <si>
    <t>建物延床面積70㎡程度の貸家又は２ＤＫ程度の部屋が連続する共同住宅等</t>
  </si>
  <si>
    <t>【参考】</t>
  </si>
  <si>
    <t>上記の各部位については、借家人等により施工されている場合　　　　　</t>
  </si>
  <si>
    <t>区分ⅠとⅢの中間に該当する建物</t>
  </si>
  <si>
    <t>区分ⅢとⅤの中間に該当する建物</t>
  </si>
  <si>
    <t>木　造　建　物　再　築　補　償　率　表</t>
  </si>
  <si>
    <t>木材品等の１又は２等級を使用し柱に背割り、面取り等が施されており、かつ構造及び屋根の形状（入母屋）が複雑であり、内部造作等（欄間、付鴨居、額縁、長押等）の仕上げも含めて全体的に極めて丁寧に施工されている建物</t>
  </si>
  <si>
    <t>建物外部の形状及び内部の間取り等が複雑であり、また細かく区分されており、かつ、床、内壁、天井等についても複雑な構造であり、全体的に極めて丁寧に施工されている建物</t>
  </si>
  <si>
    <t>建物外部の形状は複雑であるが、内部の間取り等は多くなく、床、内壁、天井等が施工されている建物</t>
  </si>
  <si>
    <t>木材品等の２、３又は４等級を使用されており、次の事項に該当する建物</t>
  </si>
  <si>
    <t>建物の平面形状等及び仕上げ等も標準的な店舗・事務所</t>
  </si>
  <si>
    <t>建物の平面形状等及び仕上げ等も標準的な工場・倉庫</t>
  </si>
  <si>
    <t>木材品等の３，４又は５等級が使用されており、区分ⅢとⅤの中間に該当する建物</t>
  </si>
  <si>
    <t>木材品等の４又は５等級が使用されており、建物外部の形状が整形で、かつ、内部の間取りが極めて単純な建物</t>
  </si>
  <si>
    <t>床、内壁、間仕切り壁、天井等のいずれも施工されていない建物</t>
  </si>
  <si>
    <t>※</t>
  </si>
  <si>
    <t>本チェックリストは、特に緊急、重点的に行うべき項目を列記したものであり、本来の検収にあたっての検査項目等の省略、簡素化を図るものではないので、留意すること。</t>
  </si>
  <si>
    <t>　　　認定の根拠となる資料（主要構造部の写真等）の添付</t>
  </si>
  <si>
    <t>〕　　形状補正 〔</t>
  </si>
  <si>
    <t>〕　　防災シートの有無 〔</t>
  </si>
  <si>
    <t>別添第１－１表</t>
  </si>
  <si>
    <t>木　造　建　物　標　準　耐　用　年　数　判　定　表</t>
  </si>
  <si>
    <t>住宅金融
支援機構
住宅程度</t>
  </si>
  <si>
    <t>　（東北地区用地対策連絡会 「建物等移転料算定実施要領」 第７条別添第１－１表）　</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</si>
</sst>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0\)"/>
    <numFmt numFmtId="179" formatCode="#,##0.00_ "/>
    <numFmt numFmtId="180" formatCode="#,##0.00;&quot;△ &quot;#,##0.00"/>
    <numFmt numFmtId="181" formatCode="#,##0.00_);[Red]\(#,##0.00\)"/>
    <numFmt numFmtId="182" formatCode="0.00_ "/>
    <numFmt numFmtId="183" formatCode="0.0"/>
    <numFmt numFmtId="184" formatCode="0.00;&quot;△ &quot;0.00"/>
    <numFmt numFmtId="185" formatCode="#,##0_);[Red]\(#,##0\)"/>
    <numFmt numFmtId="186" formatCode="0;&quot;△ &quot;0"/>
    <numFmt numFmtId="187" formatCode="0_);[Red]\(0\)"/>
    <numFmt numFmtId="188" formatCode="#,##0.000000;&quot;△ &quot;#,##0.000000"/>
    <numFmt numFmtId="189" formatCode="#,##0.000000_ "/>
    <numFmt numFmtId="190" formatCode="#,##0.0000000;&quot;△ &quot;#,##0.0000000"/>
    <numFmt numFmtId="191" formatCode="#,##0.0000000_ "/>
    <numFmt numFmtId="192" formatCode="#,##0_ ;[Red]\-#,##0\ "/>
    <numFmt numFmtId="193" formatCode="&quot;Yes&quot;;&quot;Yes&quot;;&quot;No&quot;"/>
    <numFmt numFmtId="194" formatCode="&quot;True&quot;;&quot;True&quot;;&quot;False&quot;"/>
    <numFmt numFmtId="195" formatCode="&quot;On&quot;;&quot;On&quot;;&quot;Off&quot;"/>
    <numFmt numFmtId="196" formatCode="[$€-2]\ #,##0.00_);[Red]\([$€-2]\ #,##0.00\)"/>
    <numFmt numFmtId="197" formatCode="0.000_ "/>
    <numFmt numFmtId="198" formatCode="0.000;&quot;△ &quot;0.000"/>
    <numFmt numFmtId="199" formatCode="#,##0.000"/>
    <numFmt numFmtId="200" formatCode="###&quot;年&quot;"/>
    <numFmt numFmtId="201" formatCode="0.0_ "/>
    <numFmt numFmtId="202" formatCode="0.0;&quot;△ &quot;0.0"/>
    <numFmt numFmtId="203" formatCode="0.0000;&quot;△ &quot;0.0000"/>
    <numFmt numFmtId="204" formatCode="0.0%"/>
    <numFmt numFmtId="205" formatCode="0.0000_ "/>
    <numFmt numFmtId="206" formatCode="0.00000_ "/>
    <numFmt numFmtId="207" formatCode="0.000000_ "/>
    <numFmt numFmtId="208" formatCode="0.0000000_ "/>
    <numFmt numFmtId="209" formatCode="0.00000000_ "/>
    <numFmt numFmtId="210" formatCode="0.000000000_ "/>
    <numFmt numFmtId="211" formatCode="0.0000000000_ "/>
    <numFmt numFmtId="212" formatCode="0.00000000000_ "/>
    <numFmt numFmtId="213" formatCode="0.000000000000_ "/>
    <numFmt numFmtId="214" formatCode="#,##0.00_ ;[Red]\-#,##0.00\ "/>
    <numFmt numFmtId="215" formatCode="[$-411]ggge&quot;年&quot;m&quot;月&quot;d&quot;日&quot;;@"/>
    <numFmt numFmtId="216" formatCode="#,##0.000_ "/>
    <numFmt numFmtId="217" formatCode="0_);\(0\)"/>
  </numFmts>
  <fonts count="73">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1"/>
      <name val="ＭＳ ゴシック"/>
      <family val="3"/>
    </font>
    <font>
      <sz val="8"/>
      <name val="ＭＳ Ｐゴシック"/>
      <family val="3"/>
    </font>
    <font>
      <sz val="11"/>
      <name val="ＭＳ 明朝"/>
      <family val="1"/>
    </font>
    <font>
      <b/>
      <sz val="16"/>
      <name val="ＭＳ ゴシック"/>
      <family val="3"/>
    </font>
    <font>
      <sz val="10"/>
      <name val="ＭＳ ゴシック"/>
      <family val="3"/>
    </font>
    <font>
      <sz val="9"/>
      <name val="ＭＳ Ｐゴシック"/>
      <family val="3"/>
    </font>
    <font>
      <sz val="10"/>
      <name val="ＭＳ Ｐゴシック"/>
      <family val="3"/>
    </font>
    <font>
      <b/>
      <sz val="11"/>
      <name val="ＭＳ ゴシック"/>
      <family val="3"/>
    </font>
    <font>
      <sz val="10"/>
      <name val="ＭＳ 明朝"/>
      <family val="1"/>
    </font>
    <font>
      <sz val="9"/>
      <name val="ＭＳ ゴシック"/>
      <family val="3"/>
    </font>
    <font>
      <sz val="9"/>
      <name val="ＭＳ 明朝"/>
      <family val="1"/>
    </font>
    <font>
      <sz val="9"/>
      <name val="ＭＳ Ｐ明朝"/>
      <family val="1"/>
    </font>
    <font>
      <sz val="10"/>
      <name val="ＭＳ Ｐ明朝"/>
      <family val="1"/>
    </font>
    <font>
      <sz val="7.5"/>
      <name val="ＭＳ Ｐ明朝"/>
      <family val="1"/>
    </font>
    <font>
      <sz val="8"/>
      <name val="ＭＳ Ｐ明朝"/>
      <family val="1"/>
    </font>
    <font>
      <b/>
      <sz val="9"/>
      <name val="ＭＳ Ｐ明朝"/>
      <family val="1"/>
    </font>
    <font>
      <b/>
      <sz val="9"/>
      <name val="ＭＳ 明朝"/>
      <family val="1"/>
    </font>
    <font>
      <sz val="9"/>
      <color indexed="8"/>
      <name val="ＭＳ Ｐ明朝"/>
      <family val="1"/>
    </font>
    <font>
      <sz val="8"/>
      <color indexed="8"/>
      <name val="ＭＳ Ｐ明朝"/>
      <family val="1"/>
    </font>
    <font>
      <sz val="9"/>
      <color indexed="12"/>
      <name val="ＭＳ Ｐゴシック"/>
      <family val="3"/>
    </font>
    <font>
      <sz val="11"/>
      <color indexed="8"/>
      <name val="ＭＳ Ｐ明朝"/>
      <family val="1"/>
    </font>
    <font>
      <sz val="8"/>
      <name val="ＭＳ 明朝"/>
      <family val="1"/>
    </font>
    <font>
      <sz val="8"/>
      <color indexed="12"/>
      <name val="ＭＳ Ｐ明朝"/>
      <family val="1"/>
    </font>
    <font>
      <sz val="9"/>
      <color indexed="8"/>
      <name val="ＭＳ Ｐゴシック"/>
      <family val="3"/>
    </font>
    <font>
      <sz val="10"/>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明朝"/>
      <family val="1"/>
    </font>
    <font>
      <sz val="10"/>
      <color indexed="10"/>
      <name val="ＭＳ Ｐゴシック"/>
      <family val="3"/>
    </font>
    <font>
      <sz val="8"/>
      <color indexed="10"/>
      <name val="ＭＳ Ｐ明朝"/>
      <family val="1"/>
    </font>
    <font>
      <sz val="8"/>
      <color indexed="8"/>
      <name val="ＭＳ Ｐゴシック"/>
      <family val="3"/>
    </font>
    <font>
      <sz val="8"/>
      <color indexed="10"/>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sz val="8"/>
      <color rgb="FFFF0000"/>
      <name val="ＭＳ Ｐ明朝"/>
      <family val="1"/>
    </font>
    <font>
      <sz val="10"/>
      <color rgb="FFFF0000"/>
      <name val="ＭＳ Ｐゴシック"/>
      <family val="3"/>
    </font>
    <font>
      <sz val="9"/>
      <color rgb="FFFF0000"/>
      <name val="ＭＳ Ｐ明朝"/>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8" tint="0.7999799847602844"/>
        <bgColor indexed="64"/>
      </patternFill>
    </fill>
    <fill>
      <patternFill patternType="solid">
        <fgColor theme="8" tint="0.7999799847602844"/>
        <bgColor indexed="64"/>
      </patternFill>
    </fill>
    <fill>
      <patternFill patternType="solid">
        <fgColor indexed="65"/>
        <bgColor indexed="64"/>
      </patternFill>
    </fill>
    <fill>
      <patternFill patternType="gray0625">
        <fgColor indexed="15"/>
      </patternFill>
    </fill>
    <fill>
      <patternFill patternType="gray0625">
        <fgColor rgb="FF00FFFF"/>
      </patternFill>
    </fill>
    <fill>
      <patternFill patternType="gray0625">
        <fgColor indexed="15"/>
        <bgColor indexed="9"/>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color indexed="63"/>
      </right>
      <top style="thin"/>
      <bottom style="hair"/>
    </border>
    <border>
      <left>
        <color indexed="63"/>
      </left>
      <right>
        <color indexed="63"/>
      </right>
      <top style="hair"/>
      <bottom>
        <color indexed="63"/>
      </bottom>
    </border>
    <border>
      <left style="hair"/>
      <right style="hair"/>
      <top style="hair"/>
      <bottom style="thin"/>
    </border>
    <border>
      <left>
        <color indexed="63"/>
      </left>
      <right style="hair"/>
      <top style="hair"/>
      <bottom style="thin"/>
    </border>
    <border>
      <left style="hair"/>
      <right style="thin"/>
      <top style="hair"/>
      <bottom style="thin"/>
    </border>
    <border>
      <left style="hair"/>
      <right style="hair"/>
      <top style="thin"/>
      <bottom style="hair"/>
    </border>
    <border>
      <left style="hair"/>
      <right style="thin"/>
      <top style="thin"/>
      <bottom style="hair"/>
    </border>
    <border>
      <left>
        <color indexed="63"/>
      </left>
      <right style="thin"/>
      <top style="hair"/>
      <bottom style="thin"/>
    </border>
    <border>
      <left style="thin"/>
      <right style="hair"/>
      <top style="hair"/>
      <bottom style="thin"/>
    </border>
    <border>
      <left style="hair"/>
      <right>
        <color indexed="63"/>
      </right>
      <top style="hair"/>
      <bottom style="thin"/>
    </border>
    <border>
      <left>
        <color indexed="63"/>
      </left>
      <right style="hair"/>
      <top style="thin"/>
      <bottom style="hair"/>
    </border>
    <border>
      <left style="hair"/>
      <right style="hair"/>
      <top style="thin"/>
      <bottom style="thin"/>
    </border>
    <border>
      <left style="hair"/>
      <right style="thin"/>
      <top style="thin"/>
      <bottom style="thin"/>
    </border>
    <border>
      <left>
        <color indexed="63"/>
      </left>
      <right style="thin"/>
      <top style="hair"/>
      <bottom style="hair"/>
    </border>
    <border>
      <left style="thin"/>
      <right style="hair"/>
      <top style="thin"/>
      <bottom style="hair"/>
    </border>
    <border>
      <left style="hair"/>
      <right style="hair"/>
      <top style="thin"/>
      <bottom>
        <color indexed="63"/>
      </bottom>
    </border>
    <border>
      <left style="hair"/>
      <right style="hair"/>
      <top style="medium"/>
      <bottom style="medium"/>
    </border>
    <border>
      <left style="hair"/>
      <right style="medium"/>
      <top style="medium"/>
      <bottom style="medium"/>
    </border>
    <border>
      <left>
        <color indexed="63"/>
      </left>
      <right style="hair"/>
      <top style="hair"/>
      <bottom style="hair"/>
    </border>
    <border>
      <left style="hair"/>
      <right style="hair"/>
      <top style="hair"/>
      <bottom style="hair"/>
    </border>
    <border>
      <left style="hair"/>
      <right style="thin"/>
      <top style="hair"/>
      <bottom style="hair"/>
    </border>
    <border>
      <left style="hair"/>
      <right style="hair"/>
      <top style="hair"/>
      <bottom style="medium"/>
    </border>
    <border>
      <left>
        <color indexed="63"/>
      </left>
      <right style="hair"/>
      <top style="medium"/>
      <bottom style="medium"/>
    </border>
    <border>
      <left style="hair"/>
      <right style="thin"/>
      <top style="medium"/>
      <bottom style="medium"/>
    </border>
    <border>
      <left style="medium"/>
      <right style="hair"/>
      <top style="hair"/>
      <bottom style="medium"/>
    </border>
    <border>
      <left style="hair"/>
      <right>
        <color indexed="63"/>
      </right>
      <top style="hair"/>
      <bottom style="medium"/>
    </border>
    <border>
      <left style="hair"/>
      <right>
        <color indexed="63"/>
      </right>
      <top style="thin"/>
      <bottom style="hair"/>
    </border>
    <border>
      <left>
        <color indexed="63"/>
      </left>
      <right style="thin"/>
      <top style="thin"/>
      <bottom style="hair"/>
    </border>
    <border>
      <left style="thin"/>
      <right style="hair"/>
      <top style="medium"/>
      <bottom style="medium"/>
    </border>
    <border>
      <left style="hair"/>
      <right style="hair"/>
      <top style="thin"/>
      <bottom style="medium"/>
    </border>
    <border>
      <left style="hair"/>
      <right>
        <color indexed="63"/>
      </right>
      <top style="thin"/>
      <bottom>
        <color indexed="63"/>
      </bottom>
    </border>
    <border>
      <left>
        <color indexed="63"/>
      </left>
      <right style="hair"/>
      <top style="thin"/>
      <bottom>
        <color indexed="63"/>
      </bottom>
    </border>
    <border>
      <left style="hair"/>
      <right>
        <color indexed="63"/>
      </right>
      <top style="thin"/>
      <bottom style="thin"/>
    </border>
    <border>
      <left style="thin"/>
      <right style="hair"/>
      <top style="thin"/>
      <bottom style="medium"/>
    </border>
    <border>
      <left style="thin"/>
      <right style="thin"/>
      <top style="thin"/>
      <bottom style="thin"/>
    </border>
    <border>
      <left style="thin"/>
      <right style="thin"/>
      <top style="thin"/>
      <bottom>
        <color indexed="63"/>
      </bottom>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hair"/>
      <right>
        <color indexed="63"/>
      </right>
      <top style="thin"/>
      <bottom style="medium"/>
    </border>
    <border>
      <left>
        <color indexed="63"/>
      </left>
      <right>
        <color indexed="63"/>
      </right>
      <top style="thin"/>
      <bottom style="medium"/>
    </border>
    <border>
      <left>
        <color indexed="63"/>
      </left>
      <right style="hair"/>
      <top style="thin"/>
      <bottom style="medium"/>
    </border>
    <border>
      <left style="hair"/>
      <right style="hair"/>
      <top style="hair"/>
      <bottom>
        <color indexed="63"/>
      </bottom>
    </border>
    <border>
      <left style="hair"/>
      <right>
        <color indexed="63"/>
      </right>
      <top style="hair"/>
      <bottom>
        <color indexed="63"/>
      </bottom>
    </border>
    <border>
      <left style="medium"/>
      <right style="hair"/>
      <top style="medium"/>
      <bottom style="medium"/>
    </border>
    <border>
      <left style="hair"/>
      <right style="hair"/>
      <top>
        <color indexed="63"/>
      </top>
      <bottom style="hair"/>
    </border>
    <border>
      <left style="hair"/>
      <right>
        <color indexed="63"/>
      </right>
      <top style="hair"/>
      <bottom style="hair"/>
    </border>
    <border>
      <left style="hair"/>
      <right>
        <color indexed="63"/>
      </right>
      <top style="medium"/>
      <bottom style="medium"/>
    </border>
    <border>
      <left style="hair"/>
      <right style="thin"/>
      <top style="thin"/>
      <bottom>
        <color indexed="63"/>
      </bottom>
    </border>
    <border>
      <left>
        <color indexed="63"/>
      </left>
      <right style="hair"/>
      <top>
        <color indexed="63"/>
      </top>
      <bottom style="hair"/>
    </border>
    <border>
      <left>
        <color indexed="63"/>
      </left>
      <right style="hair"/>
      <top style="thin"/>
      <bottom style="thin"/>
    </border>
    <border>
      <left>
        <color indexed="63"/>
      </left>
      <right style="hair"/>
      <top>
        <color indexed="63"/>
      </top>
      <bottom>
        <color indexed="63"/>
      </bottom>
    </border>
    <border>
      <left style="thin"/>
      <right>
        <color indexed="63"/>
      </right>
      <top style="thin"/>
      <bottom style="hair"/>
    </border>
    <border>
      <left style="thin"/>
      <right style="hair"/>
      <top style="hair"/>
      <bottom style="hair"/>
    </border>
    <border>
      <left style="hair"/>
      <right>
        <color indexed="63"/>
      </right>
      <top>
        <color indexed="63"/>
      </top>
      <bottom style="hair"/>
    </border>
    <border>
      <left style="hair"/>
      <right style="thin"/>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hair"/>
    </border>
    <border>
      <left>
        <color indexed="63"/>
      </left>
      <right style="thin"/>
      <top>
        <color indexed="63"/>
      </top>
      <bottom style="hair"/>
    </border>
    <border>
      <left style="thin"/>
      <right style="hair"/>
      <top style="thin"/>
      <bottom>
        <color indexed="63"/>
      </bottom>
    </border>
    <border>
      <left style="double"/>
      <right style="hair"/>
      <top style="medium"/>
      <bottom style="medium"/>
    </border>
    <border>
      <left style="double"/>
      <right style="hair"/>
      <top style="double"/>
      <bottom style="double"/>
    </border>
    <border>
      <left style="hair"/>
      <right style="hair"/>
      <top style="double"/>
      <bottom style="double"/>
    </border>
    <border>
      <left style="hair"/>
      <right style="double"/>
      <top style="double"/>
      <bottom style="double"/>
    </border>
    <border>
      <left style="hair"/>
      <right style="hair"/>
      <top style="medium"/>
      <bottom>
        <color indexed="63"/>
      </bottom>
    </border>
    <border>
      <left style="hair"/>
      <right>
        <color indexed="63"/>
      </right>
      <top style="medium"/>
      <bottom>
        <color indexed="63"/>
      </bottom>
    </border>
    <border>
      <left style="thin"/>
      <right style="hair"/>
      <top>
        <color indexed="63"/>
      </top>
      <bottom style="hair"/>
    </border>
    <border>
      <left>
        <color indexed="63"/>
      </left>
      <right style="thin"/>
      <top style="medium"/>
      <bottom style="medium"/>
    </border>
    <border>
      <left style="double"/>
      <right>
        <color indexed="63"/>
      </right>
      <top style="medium"/>
      <bottom style="medium"/>
    </border>
    <border>
      <left style="hair"/>
      <right style="thin"/>
      <top style="hair"/>
      <bottom>
        <color indexed="63"/>
      </bottom>
    </border>
    <border>
      <left style="thin"/>
      <right style="hair"/>
      <top style="thin"/>
      <bottom style="thin"/>
    </border>
    <border>
      <left style="hair"/>
      <right style="hair"/>
      <top>
        <color indexed="63"/>
      </top>
      <bottom>
        <color indexed="63"/>
      </bottom>
    </border>
    <border>
      <left style="hair"/>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3" fillId="0" borderId="0" applyNumberFormat="0" applyFill="0" applyBorder="0" applyAlignment="0" applyProtection="0"/>
    <xf numFmtId="0" fontId="68" fillId="32" borderId="0" applyNumberFormat="0" applyBorder="0" applyAlignment="0" applyProtection="0"/>
  </cellStyleXfs>
  <cellXfs count="732">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0" fontId="8" fillId="0" borderId="11"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4" fillId="0" borderId="12" xfId="0" applyFont="1" applyBorder="1" applyAlignment="1">
      <alignment vertical="center" shrinkToFit="1"/>
    </xf>
    <xf numFmtId="0" fontId="9" fillId="0" borderId="0" xfId="0" applyFont="1" applyBorder="1" applyAlignment="1">
      <alignment vertical="center"/>
    </xf>
    <xf numFmtId="0" fontId="9" fillId="0" borderId="10" xfId="0" applyFont="1" applyBorder="1" applyAlignment="1">
      <alignment vertical="center"/>
    </xf>
    <xf numFmtId="0" fontId="4" fillId="0" borderId="0" xfId="0" applyFont="1" applyBorder="1" applyAlignment="1">
      <alignment vertical="center"/>
    </xf>
    <xf numFmtId="0" fontId="13" fillId="0" borderId="0" xfId="0" applyFont="1" applyAlignment="1">
      <alignment vertical="center"/>
    </xf>
    <xf numFmtId="0" fontId="15" fillId="0" borderId="0" xfId="0" applyFont="1" applyBorder="1" applyAlignment="1">
      <alignment vertical="center"/>
    </xf>
    <xf numFmtId="0" fontId="13" fillId="0" borderId="0" xfId="0" applyFont="1" applyAlignment="1">
      <alignment vertical="center"/>
    </xf>
    <xf numFmtId="0" fontId="15" fillId="0" borderId="0" xfId="0" applyFont="1" applyAlignment="1">
      <alignment vertical="center"/>
    </xf>
    <xf numFmtId="0" fontId="15" fillId="0" borderId="10" xfId="0" applyFont="1" applyBorder="1" applyAlignment="1">
      <alignment vertical="center"/>
    </xf>
    <xf numFmtId="0" fontId="13" fillId="0" borderId="10" xfId="0" applyFont="1" applyBorder="1" applyAlignment="1">
      <alignment vertical="center"/>
    </xf>
    <xf numFmtId="0" fontId="18" fillId="0" borderId="0" xfId="0" applyFont="1" applyAlignment="1">
      <alignment vertical="center"/>
    </xf>
    <xf numFmtId="0" fontId="17" fillId="0" borderId="10" xfId="0" applyFont="1" applyBorder="1" applyAlignment="1">
      <alignment vertical="center"/>
    </xf>
    <xf numFmtId="0" fontId="17" fillId="0" borderId="0" xfId="0" applyFont="1" applyBorder="1" applyAlignment="1">
      <alignment vertical="center"/>
    </xf>
    <xf numFmtId="0" fontId="17" fillId="0" borderId="12" xfId="0" applyFont="1" applyBorder="1" applyAlignment="1">
      <alignment vertical="center"/>
    </xf>
    <xf numFmtId="0" fontId="18" fillId="0" borderId="10" xfId="0" applyFont="1" applyBorder="1" applyAlignment="1">
      <alignment vertical="center"/>
    </xf>
    <xf numFmtId="0" fontId="18" fillId="0" borderId="0"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11" xfId="0" applyFont="1" applyBorder="1" applyAlignment="1">
      <alignment vertical="center"/>
    </xf>
    <xf numFmtId="0" fontId="18" fillId="0" borderId="14" xfId="0" applyFont="1" applyBorder="1" applyAlignment="1">
      <alignment vertical="center"/>
    </xf>
    <xf numFmtId="0" fontId="6" fillId="0" borderId="0" xfId="0" applyFont="1" applyBorder="1" applyAlignment="1">
      <alignment vertical="center"/>
    </xf>
    <xf numFmtId="0" fontId="17" fillId="0" borderId="15" xfId="0" applyFont="1" applyBorder="1" applyAlignment="1">
      <alignment vertical="center"/>
    </xf>
    <xf numFmtId="0" fontId="17" fillId="0" borderId="16" xfId="0" applyFont="1" applyBorder="1" applyAlignment="1">
      <alignment vertical="center"/>
    </xf>
    <xf numFmtId="0" fontId="17" fillId="0" borderId="17"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0" fontId="17" fillId="0" borderId="13" xfId="0" applyFont="1" applyBorder="1" applyAlignment="1">
      <alignment vertical="center"/>
    </xf>
    <xf numFmtId="0" fontId="17" fillId="0" borderId="11" xfId="0" applyFont="1" applyBorder="1" applyAlignment="1">
      <alignment vertical="center"/>
    </xf>
    <xf numFmtId="0" fontId="17" fillId="0" borderId="14" xfId="0" applyFont="1" applyBorder="1" applyAlignment="1">
      <alignment vertical="center"/>
    </xf>
    <xf numFmtId="0" fontId="8" fillId="0" borderId="16" xfId="0" applyFont="1" applyBorder="1" applyAlignment="1">
      <alignment vertical="center"/>
    </xf>
    <xf numFmtId="0" fontId="4" fillId="0" borderId="16" xfId="0" applyFont="1" applyBorder="1" applyAlignment="1">
      <alignment vertical="center"/>
    </xf>
    <xf numFmtId="0" fontId="16" fillId="0" borderId="16" xfId="0" applyFont="1" applyBorder="1" applyAlignment="1">
      <alignment vertical="center"/>
    </xf>
    <xf numFmtId="0" fontId="4" fillId="0" borderId="10" xfId="0" applyFont="1" applyBorder="1" applyAlignment="1">
      <alignment vertical="center"/>
    </xf>
    <xf numFmtId="0" fontId="15" fillId="0" borderId="0" xfId="0" applyFont="1" applyBorder="1" applyAlignment="1">
      <alignment horizontal="right" vertical="center"/>
    </xf>
    <xf numFmtId="0" fontId="11" fillId="0" borderId="0" xfId="0" applyFont="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0" fontId="18" fillId="0" borderId="10" xfId="0" applyFont="1" applyBorder="1" applyAlignment="1">
      <alignment vertical="center"/>
    </xf>
    <xf numFmtId="0" fontId="18" fillId="0" borderId="0"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11" xfId="0" applyFont="1" applyBorder="1" applyAlignment="1">
      <alignment vertical="center"/>
    </xf>
    <xf numFmtId="0" fontId="18" fillId="0" borderId="14" xfId="0" applyFont="1" applyBorder="1" applyAlignment="1">
      <alignment vertical="center"/>
    </xf>
    <xf numFmtId="0" fontId="6" fillId="0" borderId="0" xfId="0" applyFont="1" applyAlignment="1">
      <alignment vertical="center"/>
    </xf>
    <xf numFmtId="0" fontId="7" fillId="0" borderId="0" xfId="0" applyFont="1" applyAlignment="1">
      <alignment horizontal="distributed" vertical="center"/>
    </xf>
    <xf numFmtId="0" fontId="23" fillId="0" borderId="18" xfId="0" applyFont="1" applyBorder="1" applyAlignment="1">
      <alignment vertical="center"/>
    </xf>
    <xf numFmtId="0" fontId="21" fillId="0" borderId="16" xfId="0" applyFont="1" applyBorder="1" applyAlignment="1">
      <alignment horizontal="center" vertical="center"/>
    </xf>
    <xf numFmtId="0" fontId="21" fillId="0" borderId="19" xfId="0" applyFont="1" applyBorder="1" applyAlignment="1">
      <alignment vertical="center"/>
    </xf>
    <xf numFmtId="0" fontId="21" fillId="0" borderId="18" xfId="0" applyFont="1" applyBorder="1" applyAlignment="1">
      <alignment vertical="center"/>
    </xf>
    <xf numFmtId="0" fontId="21" fillId="0" borderId="20" xfId="0" applyFont="1" applyBorder="1" applyAlignment="1">
      <alignment vertical="center"/>
    </xf>
    <xf numFmtId="0" fontId="21" fillId="0" borderId="10" xfId="0" applyFont="1" applyBorder="1" applyAlignment="1">
      <alignment vertical="center"/>
    </xf>
    <xf numFmtId="0" fontId="21" fillId="0" borderId="16" xfId="0" applyFont="1" applyBorder="1" applyAlignment="1">
      <alignment horizontal="left" vertical="center"/>
    </xf>
    <xf numFmtId="0" fontId="21" fillId="0" borderId="19" xfId="0" applyFont="1" applyBorder="1" applyAlignment="1">
      <alignment vertical="center"/>
    </xf>
    <xf numFmtId="0" fontId="21" fillId="0" borderId="18" xfId="0" applyFont="1" applyBorder="1" applyAlignment="1">
      <alignment horizontal="left" vertical="center"/>
    </xf>
    <xf numFmtId="0" fontId="21" fillId="0" borderId="17" xfId="0" applyFont="1" applyBorder="1" applyAlignment="1">
      <alignment vertical="center"/>
    </xf>
    <xf numFmtId="0" fontId="21" fillId="0" borderId="15" xfId="0" applyFont="1" applyBorder="1" applyAlignment="1">
      <alignment vertical="center"/>
    </xf>
    <xf numFmtId="0" fontId="21" fillId="0" borderId="13" xfId="0" applyFont="1" applyBorder="1" applyAlignment="1">
      <alignment vertical="center"/>
    </xf>
    <xf numFmtId="0" fontId="21" fillId="0" borderId="0" xfId="0" applyFont="1" applyBorder="1" applyAlignment="1">
      <alignment vertical="center"/>
    </xf>
    <xf numFmtId="0" fontId="21" fillId="0" borderId="10" xfId="0" applyFont="1" applyBorder="1" applyAlignment="1">
      <alignment vertical="center"/>
    </xf>
    <xf numFmtId="0" fontId="21" fillId="0" borderId="21" xfId="0" applyFont="1" applyBorder="1" applyAlignment="1">
      <alignment vertical="center"/>
    </xf>
    <xf numFmtId="0" fontId="21" fillId="0" borderId="22" xfId="0" applyFont="1" applyBorder="1" applyAlignment="1">
      <alignment vertical="center"/>
    </xf>
    <xf numFmtId="0" fontId="21" fillId="0" borderId="23" xfId="0" applyFont="1" applyBorder="1" applyAlignment="1">
      <alignment vertical="center"/>
    </xf>
    <xf numFmtId="0" fontId="21" fillId="0" borderId="24" xfId="0" applyFont="1" applyBorder="1" applyAlignment="1">
      <alignment vertical="center"/>
    </xf>
    <xf numFmtId="0" fontId="21" fillId="0" borderId="25" xfId="0" applyFont="1" applyBorder="1" applyAlignment="1">
      <alignment vertical="center"/>
    </xf>
    <xf numFmtId="0" fontId="21" fillId="0" borderId="21" xfId="0" applyFont="1" applyBorder="1" applyAlignment="1">
      <alignment vertical="center"/>
    </xf>
    <xf numFmtId="179" fontId="21" fillId="0" borderId="18" xfId="0" applyNumberFormat="1" applyFont="1" applyBorder="1" applyAlignment="1">
      <alignment horizontal="left" vertical="center"/>
    </xf>
    <xf numFmtId="179" fontId="21" fillId="0" borderId="18" xfId="0" applyNumberFormat="1" applyFont="1" applyBorder="1" applyAlignment="1">
      <alignment vertical="center"/>
    </xf>
    <xf numFmtId="0" fontId="24" fillId="0" borderId="10" xfId="0" applyFont="1" applyBorder="1" applyAlignment="1">
      <alignment vertical="center"/>
    </xf>
    <xf numFmtId="0" fontId="24" fillId="0" borderId="0" xfId="0" applyFont="1" applyAlignment="1">
      <alignment vertical="center"/>
    </xf>
    <xf numFmtId="216" fontId="21" fillId="0" borderId="11" xfId="0" applyNumberFormat="1" applyFont="1" applyBorder="1" applyAlignment="1">
      <alignment vertical="center"/>
    </xf>
    <xf numFmtId="0" fontId="21" fillId="0" borderId="26" xfId="0" applyFont="1" applyBorder="1" applyAlignment="1">
      <alignment horizontal="center" vertical="center"/>
    </xf>
    <xf numFmtId="0" fontId="4" fillId="0" borderId="11" xfId="0" applyFont="1" applyBorder="1" applyAlignment="1">
      <alignment/>
    </xf>
    <xf numFmtId="0" fontId="13" fillId="0" borderId="0" xfId="0" applyFont="1" applyBorder="1" applyAlignment="1">
      <alignment vertical="center"/>
    </xf>
    <xf numFmtId="0" fontId="13" fillId="0" borderId="0" xfId="0" applyFont="1" applyBorder="1" applyAlignment="1">
      <alignment horizontal="right" vertical="center"/>
    </xf>
    <xf numFmtId="0" fontId="8" fillId="0" borderId="0" xfId="0" applyFont="1" applyAlignment="1">
      <alignment vertical="center"/>
    </xf>
    <xf numFmtId="0" fontId="18" fillId="0" borderId="0" xfId="0" applyFont="1" applyBorder="1" applyAlignment="1">
      <alignment horizontal="center" vertical="center"/>
    </xf>
    <xf numFmtId="0" fontId="18" fillId="0" borderId="12" xfId="0" applyFont="1" applyBorder="1" applyAlignment="1">
      <alignment horizontal="center" vertical="center"/>
    </xf>
    <xf numFmtId="0" fontId="18" fillId="0" borderId="11" xfId="0" applyFont="1" applyBorder="1" applyAlignment="1">
      <alignment horizontal="center" vertical="center"/>
    </xf>
    <xf numFmtId="0" fontId="18" fillId="0" borderId="14" xfId="0" applyFont="1" applyBorder="1" applyAlignment="1">
      <alignment horizontal="center" vertical="center"/>
    </xf>
    <xf numFmtId="0" fontId="25" fillId="0" borderId="10" xfId="0" applyFont="1" applyBorder="1" applyAlignment="1">
      <alignment vertical="center"/>
    </xf>
    <xf numFmtId="0" fontId="25" fillId="0" borderId="0" xfId="0" applyFont="1" applyBorder="1" applyAlignment="1">
      <alignment vertical="center"/>
    </xf>
    <xf numFmtId="0" fontId="25" fillId="0" borderId="12" xfId="0" applyFont="1" applyBorder="1" applyAlignment="1">
      <alignment vertical="center"/>
    </xf>
    <xf numFmtId="0" fontId="21" fillId="0" borderId="25" xfId="0" applyFont="1" applyBorder="1" applyAlignment="1">
      <alignment horizontal="left" vertical="center"/>
    </xf>
    <xf numFmtId="215" fontId="23" fillId="0" borderId="18" xfId="0" applyNumberFormat="1" applyFont="1" applyBorder="1" applyAlignment="1">
      <alignment vertical="center"/>
    </xf>
    <xf numFmtId="0" fontId="12" fillId="0" borderId="0" xfId="0" applyFont="1" applyAlignment="1">
      <alignment vertical="top"/>
    </xf>
    <xf numFmtId="0" fontId="13" fillId="0" borderId="0" xfId="0" applyFont="1" applyAlignment="1">
      <alignment/>
    </xf>
    <xf numFmtId="0" fontId="4" fillId="0" borderId="0" xfId="0" applyFont="1" applyAlignment="1">
      <alignment/>
    </xf>
    <xf numFmtId="0" fontId="4" fillId="0" borderId="0" xfId="0" applyFont="1" applyAlignment="1">
      <alignment vertical="top"/>
    </xf>
    <xf numFmtId="204" fontId="9" fillId="0" borderId="11" xfId="42" applyNumberFormat="1" applyFont="1" applyBorder="1" applyAlignment="1">
      <alignment vertical="center"/>
    </xf>
    <xf numFmtId="0" fontId="4" fillId="0" borderId="11" xfId="0" applyFont="1" applyBorder="1" applyAlignment="1">
      <alignment vertical="center"/>
    </xf>
    <xf numFmtId="0" fontId="0" fillId="0" borderId="0" xfId="0" applyFill="1" applyAlignment="1">
      <alignment vertical="center"/>
    </xf>
    <xf numFmtId="0" fontId="9" fillId="0" borderId="1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vertical="center"/>
    </xf>
    <xf numFmtId="0" fontId="4" fillId="0" borderId="0" xfId="0" applyFont="1" applyAlignment="1">
      <alignment vertical="center"/>
    </xf>
    <xf numFmtId="177" fontId="23" fillId="0" borderId="18" xfId="0" applyNumberFormat="1" applyFont="1" applyBorder="1" applyAlignment="1">
      <alignment vertical="center"/>
    </xf>
    <xf numFmtId="0" fontId="18" fillId="0" borderId="13" xfId="0" applyFont="1" applyBorder="1" applyAlignment="1">
      <alignment vertical="center" wrapText="1"/>
    </xf>
    <xf numFmtId="0" fontId="18" fillId="0" borderId="11" xfId="0" applyFont="1" applyBorder="1" applyAlignment="1">
      <alignment vertical="center" wrapText="1"/>
    </xf>
    <xf numFmtId="0" fontId="13" fillId="0" borderId="11" xfId="0" applyFont="1" applyBorder="1" applyAlignment="1">
      <alignment vertical="center"/>
    </xf>
    <xf numFmtId="198" fontId="18" fillId="0" borderId="27" xfId="0" applyNumberFormat="1" applyFont="1" applyFill="1" applyBorder="1" applyAlignment="1">
      <alignment horizontal="center" vertical="center"/>
    </xf>
    <xf numFmtId="198" fontId="18" fillId="0" borderId="28" xfId="0" applyNumberFormat="1" applyFont="1" applyFill="1" applyBorder="1" applyAlignment="1">
      <alignment horizontal="center" vertical="center"/>
    </xf>
    <xf numFmtId="198" fontId="18" fillId="0" borderId="29" xfId="0" applyNumberFormat="1" applyFont="1" applyFill="1" applyBorder="1" applyAlignment="1">
      <alignment horizontal="center" vertical="center"/>
    </xf>
    <xf numFmtId="198" fontId="18" fillId="6" borderId="27" xfId="0" applyNumberFormat="1" applyFont="1" applyFill="1" applyBorder="1" applyAlignment="1">
      <alignment horizontal="center" vertical="center"/>
    </xf>
    <xf numFmtId="198" fontId="18" fillId="0" borderId="30" xfId="0" applyNumberFormat="1" applyFont="1" applyFill="1" applyBorder="1" applyAlignment="1">
      <alignment horizontal="center" vertical="center"/>
    </xf>
    <xf numFmtId="198" fontId="18" fillId="0" borderId="31" xfId="0" applyNumberFormat="1" applyFont="1" applyFill="1" applyBorder="1" applyAlignment="1">
      <alignment horizontal="center" vertical="center"/>
    </xf>
    <xf numFmtId="0" fontId="9" fillId="0" borderId="23" xfId="0" applyFont="1" applyBorder="1" applyAlignment="1">
      <alignment horizontal="center" vertical="center"/>
    </xf>
    <xf numFmtId="0" fontId="9" fillId="0" borderId="32" xfId="0" applyFont="1" applyBorder="1" applyAlignment="1">
      <alignment horizontal="center" vertical="center"/>
    </xf>
    <xf numFmtId="200" fontId="5" fillId="0" borderId="23" xfId="0" applyNumberFormat="1" applyFont="1" applyBorder="1" applyAlignment="1">
      <alignment horizontal="center" vertical="center"/>
    </xf>
    <xf numFmtId="200" fontId="5" fillId="0" borderId="24" xfId="0" applyNumberFormat="1" applyFont="1" applyBorder="1" applyAlignment="1">
      <alignment horizontal="center" vertical="center"/>
    </xf>
    <xf numFmtId="200" fontId="5" fillId="0" borderId="32" xfId="0" applyNumberFormat="1" applyFont="1" applyBorder="1" applyAlignment="1">
      <alignment horizontal="center" vertical="center"/>
    </xf>
    <xf numFmtId="198" fontId="18" fillId="0" borderId="33" xfId="0" applyNumberFormat="1" applyFont="1" applyFill="1" applyBorder="1" applyAlignment="1">
      <alignment horizontal="center" vertical="center"/>
    </xf>
    <xf numFmtId="198" fontId="18" fillId="0" borderId="34" xfId="0" applyNumberFormat="1" applyFont="1" applyFill="1" applyBorder="1" applyAlignment="1">
      <alignment horizontal="center" vertical="center"/>
    </xf>
    <xf numFmtId="198" fontId="18" fillId="6" borderId="30" xfId="0" applyNumberFormat="1" applyFont="1" applyFill="1" applyBorder="1" applyAlignment="1">
      <alignment horizontal="center" vertical="center"/>
    </xf>
    <xf numFmtId="198" fontId="18" fillId="0" borderId="35" xfId="0" applyNumberFormat="1" applyFont="1" applyFill="1" applyBorder="1" applyAlignment="1">
      <alignment horizontal="center" vertical="center"/>
    </xf>
    <xf numFmtId="0" fontId="9" fillId="0" borderId="36"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0" xfId="0" applyFont="1" applyFill="1" applyAlignment="1">
      <alignment horizontal="center" vertical="center"/>
    </xf>
    <xf numFmtId="0" fontId="5" fillId="33" borderId="13" xfId="0" applyFont="1" applyFill="1" applyBorder="1" applyAlignment="1">
      <alignment horizontal="left"/>
    </xf>
    <xf numFmtId="0" fontId="5" fillId="33" borderId="11" xfId="0" applyFont="1" applyFill="1" applyBorder="1" applyAlignment="1">
      <alignment horizontal="left"/>
    </xf>
    <xf numFmtId="0" fontId="5" fillId="33" borderId="14" xfId="0" applyFont="1" applyFill="1" applyBorder="1" applyAlignment="1">
      <alignment horizontal="left"/>
    </xf>
    <xf numFmtId="0" fontId="9" fillId="0" borderId="21" xfId="0" applyFont="1" applyBorder="1" applyAlignment="1">
      <alignment horizontal="center" vertical="center"/>
    </xf>
    <xf numFmtId="0" fontId="9" fillId="0" borderId="22" xfId="0" applyFont="1" applyBorder="1" applyAlignment="1">
      <alignment horizontal="center" vertical="center"/>
    </xf>
    <xf numFmtId="200" fontId="5" fillId="0" borderId="21" xfId="0" applyNumberFormat="1" applyFont="1" applyBorder="1" applyAlignment="1">
      <alignment horizontal="center" vertical="center"/>
    </xf>
    <xf numFmtId="200" fontId="5" fillId="0" borderId="22" xfId="0" applyNumberFormat="1" applyFont="1" applyBorder="1" applyAlignment="1">
      <alignment horizontal="center" vertical="center"/>
    </xf>
    <xf numFmtId="200" fontId="5" fillId="0" borderId="38" xfId="0" applyNumberFormat="1" applyFont="1" applyBorder="1" applyAlignment="1">
      <alignment horizontal="center" vertical="center"/>
    </xf>
    <xf numFmtId="198" fontId="18" fillId="0" borderId="39" xfId="0" applyNumberFormat="1" applyFont="1" applyFill="1" applyBorder="1" applyAlignment="1">
      <alignment horizontal="center" vertical="center"/>
    </xf>
    <xf numFmtId="0" fontId="9" fillId="0" borderId="40" xfId="0" applyFont="1" applyFill="1" applyBorder="1" applyAlignment="1">
      <alignment horizontal="center" vertical="center"/>
    </xf>
    <xf numFmtId="0" fontId="9" fillId="6" borderId="36" xfId="0" applyFont="1" applyFill="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right" vertical="top"/>
    </xf>
    <xf numFmtId="0" fontId="5" fillId="0" borderId="16" xfId="0" applyFont="1" applyBorder="1" applyAlignment="1">
      <alignment horizontal="right" vertical="top"/>
    </xf>
    <xf numFmtId="0" fontId="5" fillId="0" borderId="17" xfId="0" applyFont="1" applyBorder="1" applyAlignment="1">
      <alignment horizontal="right" vertical="top"/>
    </xf>
    <xf numFmtId="0" fontId="9" fillId="6" borderId="40"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6" xfId="0" applyFont="1" applyFill="1" applyBorder="1" applyAlignment="1">
      <alignment horizontal="center" vertical="center"/>
    </xf>
    <xf numFmtId="198" fontId="18" fillId="34" borderId="41" xfId="0" applyNumberFormat="1" applyFont="1" applyFill="1" applyBorder="1" applyAlignment="1">
      <alignment horizontal="center" vertical="center"/>
    </xf>
    <xf numFmtId="198" fontId="18" fillId="34" borderId="42" xfId="0" applyNumberFormat="1" applyFont="1" applyFill="1" applyBorder="1" applyAlignment="1">
      <alignment horizontal="center" vertical="center"/>
    </xf>
    <xf numFmtId="198" fontId="18" fillId="0" borderId="43" xfId="0" applyNumberFormat="1" applyFont="1" applyFill="1" applyBorder="1" applyAlignment="1">
      <alignment horizontal="center" vertical="center"/>
    </xf>
    <xf numFmtId="198" fontId="18" fillId="0" borderId="44" xfId="0" applyNumberFormat="1" applyFont="1" applyFill="1" applyBorder="1" applyAlignment="1">
      <alignment horizontal="center" vertical="center"/>
    </xf>
    <xf numFmtId="198" fontId="18" fillId="0" borderId="45" xfId="0" applyNumberFormat="1" applyFont="1" applyFill="1" applyBorder="1" applyAlignment="1">
      <alignment horizontal="center" vertical="center"/>
    </xf>
    <xf numFmtId="0" fontId="9" fillId="0" borderId="16" xfId="0" applyFont="1" applyBorder="1" applyAlignment="1">
      <alignment horizontal="center" vertical="center"/>
    </xf>
    <xf numFmtId="0" fontId="9" fillId="0" borderId="18" xfId="0" applyFont="1" applyBorder="1" applyAlignment="1">
      <alignment horizontal="center" vertical="center"/>
    </xf>
    <xf numFmtId="198" fontId="18" fillId="0" borderId="41" xfId="0" applyNumberFormat="1" applyFont="1" applyFill="1" applyBorder="1" applyAlignment="1">
      <alignment horizontal="center" vertical="center"/>
    </xf>
    <xf numFmtId="198" fontId="18" fillId="0" borderId="46" xfId="0" applyNumberFormat="1" applyFont="1" applyFill="1" applyBorder="1" applyAlignment="1">
      <alignment horizontal="center" vertical="center"/>
    </xf>
    <xf numFmtId="198" fontId="18" fillId="34" borderId="46" xfId="0" applyNumberFormat="1" applyFont="1" applyFill="1" applyBorder="1" applyAlignment="1">
      <alignment horizontal="center" vertical="center"/>
    </xf>
    <xf numFmtId="198" fontId="18" fillId="34" borderId="47" xfId="0" applyNumberFormat="1" applyFont="1" applyFill="1" applyBorder="1" applyAlignment="1">
      <alignment horizontal="center" vertical="center"/>
    </xf>
    <xf numFmtId="198" fontId="18" fillId="34" borderId="48" xfId="0" applyNumberFormat="1" applyFont="1" applyFill="1" applyBorder="1" applyAlignment="1">
      <alignment horizontal="center" vertical="center"/>
    </xf>
    <xf numFmtId="198" fontId="18" fillId="0" borderId="49" xfId="0" applyNumberFormat="1" applyFont="1" applyFill="1" applyBorder="1" applyAlignment="1">
      <alignment horizontal="center" vertical="center"/>
    </xf>
    <xf numFmtId="198" fontId="18" fillId="0" borderId="50" xfId="0" applyNumberFormat="1" applyFont="1" applyFill="1" applyBorder="1" applyAlignment="1">
      <alignment horizontal="center" vertical="center"/>
    </xf>
    <xf numFmtId="0" fontId="18" fillId="35" borderId="51" xfId="0" applyFont="1" applyFill="1" applyBorder="1" applyAlignment="1">
      <alignment horizontal="center" vertical="center"/>
    </xf>
    <xf numFmtId="0" fontId="18" fillId="35" borderId="25" xfId="0" applyFont="1" applyFill="1" applyBorder="1" applyAlignment="1">
      <alignment horizontal="center" vertical="center"/>
    </xf>
    <xf numFmtId="0" fontId="18" fillId="35" borderId="35" xfId="0" applyFont="1" applyFill="1" applyBorder="1" applyAlignment="1">
      <alignment horizontal="center" vertical="center"/>
    </xf>
    <xf numFmtId="0" fontId="18" fillId="0" borderId="51"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52" xfId="0" applyFont="1" applyFill="1" applyBorder="1" applyAlignment="1">
      <alignment horizontal="center" vertical="center"/>
    </xf>
    <xf numFmtId="198" fontId="18" fillId="0" borderId="53" xfId="0" applyNumberFormat="1" applyFont="1" applyFill="1" applyBorder="1" applyAlignment="1">
      <alignment horizontal="center" vertical="center"/>
    </xf>
    <xf numFmtId="0" fontId="18" fillId="0" borderId="35" xfId="0" applyFont="1" applyFill="1" applyBorder="1" applyAlignment="1">
      <alignment horizontal="center" vertical="center"/>
    </xf>
    <xf numFmtId="198" fontId="18" fillId="0" borderId="54" xfId="0" applyNumberFormat="1" applyFont="1" applyFill="1" applyBorder="1" applyAlignment="1">
      <alignment horizontal="center" vertical="center"/>
    </xf>
    <xf numFmtId="0" fontId="18" fillId="0" borderId="54" xfId="0" applyFont="1" applyFill="1" applyBorder="1" applyAlignment="1">
      <alignment horizontal="center" vertical="center"/>
    </xf>
    <xf numFmtId="0" fontId="18" fillId="35" borderId="54" xfId="0" applyFont="1" applyFill="1" applyBorder="1" applyAlignment="1">
      <alignment horizontal="center" vertical="center"/>
    </xf>
    <xf numFmtId="0" fontId="18" fillId="0" borderId="55"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56" xfId="0" applyFont="1" applyFill="1" applyBorder="1" applyAlignment="1">
      <alignment horizontal="center" vertical="center"/>
    </xf>
    <xf numFmtId="0" fontId="9" fillId="35" borderId="36" xfId="0" applyFont="1" applyFill="1" applyBorder="1" applyAlignment="1">
      <alignment horizontal="center" vertical="center"/>
    </xf>
    <xf numFmtId="0" fontId="9" fillId="35" borderId="57" xfId="0" applyFont="1" applyFill="1" applyBorder="1" applyAlignment="1">
      <alignment horizontal="center" vertical="center"/>
    </xf>
    <xf numFmtId="0" fontId="9" fillId="35" borderId="40" xfId="0" applyFont="1" applyFill="1" applyBorder="1" applyAlignment="1">
      <alignment horizontal="center" vertical="center"/>
    </xf>
    <xf numFmtId="0" fontId="9" fillId="35" borderId="55" xfId="0" applyFont="1" applyFill="1" applyBorder="1" applyAlignment="1">
      <alignment horizontal="center" vertical="center"/>
    </xf>
    <xf numFmtId="198" fontId="18" fillId="0" borderId="58" xfId="0" applyNumberFormat="1" applyFont="1" applyFill="1" applyBorder="1" applyAlignment="1">
      <alignment horizontal="center" vertical="center"/>
    </xf>
    <xf numFmtId="198" fontId="18" fillId="34" borderId="54" xfId="0" applyNumberFormat="1" applyFont="1" applyFill="1" applyBorder="1" applyAlignment="1">
      <alignment horizontal="center" vertical="center"/>
    </xf>
    <xf numFmtId="0" fontId="9" fillId="0" borderId="20"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15" xfId="0" applyFont="1" applyFill="1" applyBorder="1" applyAlignment="1">
      <alignment horizontal="center" vertical="center"/>
    </xf>
    <xf numFmtId="198" fontId="18" fillId="0" borderId="48" xfId="0" applyNumberFormat="1" applyFont="1" applyFill="1" applyBorder="1" applyAlignment="1">
      <alignment horizontal="center" vertical="center"/>
    </xf>
    <xf numFmtId="198" fontId="18" fillId="0" borderId="61" xfId="0" applyNumberFormat="1" applyFont="1" applyFill="1" applyBorder="1" applyAlignment="1">
      <alignment horizontal="center" vertical="center"/>
    </xf>
    <xf numFmtId="198" fontId="18" fillId="0" borderId="62" xfId="0" applyNumberFormat="1" applyFont="1" applyFill="1" applyBorder="1" applyAlignment="1">
      <alignment horizontal="center" vertical="center"/>
    </xf>
    <xf numFmtId="198" fontId="18" fillId="0" borderId="63" xfId="0" applyNumberFormat="1" applyFont="1" applyFill="1" applyBorder="1" applyAlignment="1">
      <alignment horizontal="center" vertical="center"/>
    </xf>
    <xf numFmtId="0" fontId="18" fillId="0" borderId="17" xfId="0" applyFont="1" applyFill="1" applyBorder="1" applyAlignment="1">
      <alignment horizontal="center" vertical="center"/>
    </xf>
    <xf numFmtId="0" fontId="18" fillId="0" borderId="64" xfId="0" applyFont="1" applyFill="1" applyBorder="1" applyAlignment="1">
      <alignment horizontal="center" vertical="center"/>
    </xf>
    <xf numFmtId="0" fontId="18" fillId="0" borderId="65" xfId="0" applyFont="1" applyFill="1" applyBorder="1" applyAlignment="1">
      <alignment horizontal="center" vertical="center"/>
    </xf>
    <xf numFmtId="0" fontId="18" fillId="0" borderId="66" xfId="0" applyFont="1" applyFill="1" applyBorder="1" applyAlignment="1">
      <alignment horizontal="center" vertical="center"/>
    </xf>
    <xf numFmtId="0" fontId="18" fillId="35" borderId="55" xfId="0" applyFont="1" applyFill="1" applyBorder="1" applyAlignment="1">
      <alignment horizontal="center" vertical="center"/>
    </xf>
    <xf numFmtId="0" fontId="18" fillId="35" borderId="16" xfId="0" applyFont="1" applyFill="1" applyBorder="1" applyAlignment="1">
      <alignment horizontal="center" vertical="center"/>
    </xf>
    <xf numFmtId="0" fontId="18" fillId="35" borderId="56" xfId="0" applyFont="1" applyFill="1" applyBorder="1" applyAlignment="1">
      <alignment horizontal="center" vertical="center"/>
    </xf>
    <xf numFmtId="198" fontId="18" fillId="0" borderId="66" xfId="0" applyNumberFormat="1" applyFont="1" applyFill="1" applyBorder="1" applyAlignment="1">
      <alignment horizontal="center" vertical="center"/>
    </xf>
    <xf numFmtId="0" fontId="18" fillId="35" borderId="64" xfId="0" applyFont="1" applyFill="1" applyBorder="1" applyAlignment="1">
      <alignment horizontal="center" vertical="center"/>
    </xf>
    <xf numFmtId="0" fontId="18" fillId="35" borderId="65" xfId="0" applyFont="1" applyFill="1" applyBorder="1" applyAlignment="1">
      <alignment horizontal="center" vertical="center"/>
    </xf>
    <xf numFmtId="0" fontId="18" fillId="35" borderId="66" xfId="0" applyFont="1" applyFill="1" applyBorder="1" applyAlignment="1">
      <alignment horizontal="center" vertical="center"/>
    </xf>
    <xf numFmtId="198" fontId="18" fillId="0" borderId="64" xfId="0" applyNumberFormat="1" applyFont="1" applyFill="1" applyBorder="1" applyAlignment="1">
      <alignment horizontal="center" vertical="center"/>
    </xf>
    <xf numFmtId="0" fontId="9" fillId="0" borderId="11" xfId="0" applyFont="1" applyFill="1" applyBorder="1" applyAlignment="1">
      <alignment horizontal="center" vertical="center"/>
    </xf>
    <xf numFmtId="198" fontId="18" fillId="0" borderId="67" xfId="0" applyNumberFormat="1" applyFont="1" applyFill="1" applyBorder="1" applyAlignment="1">
      <alignment horizontal="center" vertical="center"/>
    </xf>
    <xf numFmtId="198" fontId="18" fillId="0" borderId="68" xfId="0" applyNumberFormat="1" applyFont="1" applyFill="1" applyBorder="1" applyAlignment="1">
      <alignment horizontal="center" vertical="center"/>
    </xf>
    <xf numFmtId="198" fontId="18" fillId="34" borderId="69" xfId="0" applyNumberFormat="1" applyFont="1" applyFill="1" applyBorder="1" applyAlignment="1">
      <alignment horizontal="center" vertical="center"/>
    </xf>
    <xf numFmtId="198" fontId="18" fillId="35" borderId="70" xfId="0" applyNumberFormat="1" applyFont="1" applyFill="1" applyBorder="1" applyAlignment="1">
      <alignment horizontal="center" vertical="center"/>
    </xf>
    <xf numFmtId="198" fontId="18" fillId="0" borderId="71" xfId="0" applyNumberFormat="1" applyFont="1" applyFill="1" applyBorder="1" applyAlignment="1">
      <alignment horizontal="center" vertical="center"/>
    </xf>
    <xf numFmtId="198" fontId="18" fillId="35" borderId="44" xfId="0" applyNumberFormat="1" applyFont="1" applyFill="1" applyBorder="1" applyAlignment="1">
      <alignment horizontal="center" vertical="center"/>
    </xf>
    <xf numFmtId="198" fontId="18" fillId="34" borderId="72" xfId="0" applyNumberFormat="1" applyFont="1" applyFill="1" applyBorder="1" applyAlignment="1">
      <alignment horizontal="center" vertical="center"/>
    </xf>
    <xf numFmtId="198" fontId="18" fillId="0" borderId="70" xfId="0" applyNumberFormat="1" applyFont="1" applyFill="1" applyBorder="1" applyAlignment="1">
      <alignment horizontal="center" vertical="center"/>
    </xf>
    <xf numFmtId="198" fontId="18" fillId="0" borderId="69" xfId="0" applyNumberFormat="1" applyFont="1" applyFill="1" applyBorder="1" applyAlignment="1">
      <alignment horizontal="center" vertical="center"/>
    </xf>
    <xf numFmtId="198" fontId="18" fillId="36" borderId="41" xfId="0" applyNumberFormat="1" applyFont="1" applyFill="1" applyBorder="1" applyAlignment="1">
      <alignment horizontal="center" vertical="center"/>
    </xf>
    <xf numFmtId="198" fontId="18" fillId="0" borderId="40" xfId="0" applyNumberFormat="1" applyFont="1" applyFill="1" applyBorder="1" applyAlignment="1">
      <alignment horizontal="center" vertical="center"/>
    </xf>
    <xf numFmtId="198" fontId="18" fillId="35" borderId="40" xfId="0" applyNumberFormat="1" applyFont="1" applyFill="1" applyBorder="1" applyAlignment="1">
      <alignment horizontal="center" vertical="center"/>
    </xf>
    <xf numFmtId="198" fontId="18" fillId="35" borderId="73" xfId="0" applyNumberFormat="1" applyFont="1" applyFill="1" applyBorder="1" applyAlignment="1">
      <alignment horizontal="center" vertical="center"/>
    </xf>
    <xf numFmtId="198" fontId="18" fillId="36" borderId="69" xfId="0" applyNumberFormat="1" applyFont="1" applyFill="1" applyBorder="1" applyAlignment="1">
      <alignment horizontal="center" vertical="center"/>
    </xf>
    <xf numFmtId="198" fontId="18" fillId="0" borderId="74" xfId="0" applyNumberFormat="1" applyFont="1" applyFill="1" applyBorder="1" applyAlignment="1">
      <alignment horizontal="center" vertical="center"/>
    </xf>
    <xf numFmtId="0" fontId="9" fillId="35" borderId="75" xfId="0" applyFont="1" applyFill="1" applyBorder="1" applyAlignment="1">
      <alignment horizontal="center" vertical="center"/>
    </xf>
    <xf numFmtId="198" fontId="18" fillId="0" borderId="76" xfId="0" applyNumberFormat="1" applyFont="1" applyFill="1" applyBorder="1" applyAlignment="1">
      <alignment horizontal="center" vertical="center"/>
    </xf>
    <xf numFmtId="198" fontId="18" fillId="0" borderId="0" xfId="0" applyNumberFormat="1" applyFont="1" applyFill="1" applyBorder="1" applyAlignment="1">
      <alignment horizontal="center" vertical="center"/>
    </xf>
    <xf numFmtId="0" fontId="9" fillId="0" borderId="15" xfId="0" applyFont="1" applyBorder="1" applyAlignment="1">
      <alignment horizontal="center" vertical="center"/>
    </xf>
    <xf numFmtId="200" fontId="5" fillId="0" borderId="77" xfId="0" applyNumberFormat="1" applyFont="1" applyBorder="1" applyAlignment="1">
      <alignment horizontal="center" vertical="center"/>
    </xf>
    <xf numFmtId="200" fontId="5" fillId="0" borderId="25" xfId="0" applyNumberFormat="1" applyFont="1" applyBorder="1" applyAlignment="1">
      <alignment horizontal="center" vertical="center"/>
    </xf>
    <xf numFmtId="200" fontId="5" fillId="0" borderId="52" xfId="0" applyNumberFormat="1" applyFont="1" applyBorder="1" applyAlignment="1">
      <alignment horizontal="center" vertical="center"/>
    </xf>
    <xf numFmtId="198" fontId="18" fillId="0" borderId="72" xfId="0" applyNumberFormat="1" applyFont="1" applyFill="1" applyBorder="1" applyAlignment="1">
      <alignment horizontal="center" vertical="center"/>
    </xf>
    <xf numFmtId="198" fontId="18" fillId="0" borderId="44" xfId="0" applyNumberFormat="1" applyFont="1" applyFill="1" applyBorder="1" applyAlignment="1" quotePrefix="1">
      <alignment horizontal="center" vertical="center"/>
    </xf>
    <xf numFmtId="198" fontId="18" fillId="35" borderId="71" xfId="0" applyNumberFormat="1" applyFont="1" applyFill="1" applyBorder="1" applyAlignment="1">
      <alignment horizontal="center" vertical="center"/>
    </xf>
    <xf numFmtId="198" fontId="18" fillId="6" borderId="44" xfId="0" applyNumberFormat="1" applyFont="1" applyFill="1" applyBorder="1" applyAlignment="1">
      <alignment horizontal="center" vertical="center"/>
    </xf>
    <xf numFmtId="198" fontId="18" fillId="6" borderId="78" xfId="0" applyNumberFormat="1" applyFont="1" applyFill="1" applyBorder="1" applyAlignment="1">
      <alignment horizontal="center" vertical="center"/>
    </xf>
    <xf numFmtId="198" fontId="18" fillId="0" borderId="70" xfId="0" applyNumberFormat="1" applyFont="1" applyFill="1" applyBorder="1" applyAlignment="1" quotePrefix="1">
      <alignment horizontal="center" vertical="center"/>
    </xf>
    <xf numFmtId="198" fontId="18" fillId="35" borderId="79" xfId="0" applyNumberFormat="1" applyFont="1" applyFill="1" applyBorder="1" applyAlignment="1">
      <alignment horizontal="center" vertical="center"/>
    </xf>
    <xf numFmtId="198" fontId="18" fillId="0" borderId="80" xfId="0" applyNumberFormat="1" applyFont="1" applyFill="1" applyBorder="1" applyAlignment="1">
      <alignment horizontal="center" vertical="center"/>
    </xf>
    <xf numFmtId="198" fontId="18" fillId="0" borderId="41" xfId="0" applyNumberFormat="1" applyFont="1" applyFill="1" applyBorder="1" applyAlignment="1" quotePrefix="1">
      <alignment horizontal="center" vertical="center"/>
    </xf>
    <xf numFmtId="198" fontId="18" fillId="0" borderId="48" xfId="0" applyNumberFormat="1" applyFont="1" applyFill="1" applyBorder="1" applyAlignment="1" quotePrefix="1">
      <alignment horizontal="center" vertical="center"/>
    </xf>
    <xf numFmtId="198" fontId="18" fillId="34" borderId="81" xfId="0" applyNumberFormat="1" applyFont="1" applyFill="1" applyBorder="1" applyAlignment="1" quotePrefix="1">
      <alignment horizontal="center" vertical="center"/>
    </xf>
    <xf numFmtId="198" fontId="18" fillId="34" borderId="82" xfId="0" applyNumberFormat="1" applyFont="1" applyFill="1" applyBorder="1" applyAlignment="1" quotePrefix="1">
      <alignment horizontal="center" vertical="center"/>
    </xf>
    <xf numFmtId="198" fontId="18" fillId="34" borderId="41" xfId="0" applyNumberFormat="1" applyFont="1" applyFill="1" applyBorder="1" applyAlignment="1" quotePrefix="1">
      <alignment horizontal="center" vertical="center"/>
    </xf>
    <xf numFmtId="198" fontId="18" fillId="0" borderId="30" xfId="0" applyNumberFormat="1" applyFont="1" applyFill="1" applyBorder="1" applyAlignment="1" quotePrefix="1">
      <alignment horizontal="center" vertical="center"/>
    </xf>
    <xf numFmtId="198" fontId="18" fillId="0" borderId="51" xfId="0" applyNumberFormat="1" applyFont="1" applyFill="1" applyBorder="1" applyAlignment="1" quotePrefix="1">
      <alignment horizontal="center" vertical="center"/>
    </xf>
    <xf numFmtId="198" fontId="18" fillId="6" borderId="39" xfId="0" applyNumberFormat="1" applyFont="1" applyFill="1" applyBorder="1" applyAlignment="1">
      <alignment horizontal="center" vertical="center"/>
    </xf>
    <xf numFmtId="0" fontId="9" fillId="35" borderId="20" xfId="0" applyFont="1" applyFill="1" applyBorder="1" applyAlignment="1">
      <alignment horizontal="center" vertical="center"/>
    </xf>
    <xf numFmtId="0" fontId="9" fillId="35" borderId="59" xfId="0" applyFont="1" applyFill="1" applyBorder="1" applyAlignment="1">
      <alignment horizontal="center" vertical="center"/>
    </xf>
    <xf numFmtId="0" fontId="9" fillId="35" borderId="19" xfId="0" applyFont="1" applyFill="1" applyBorder="1" applyAlignment="1">
      <alignment horizontal="center" vertical="center"/>
    </xf>
    <xf numFmtId="0" fontId="9" fillId="35" borderId="17"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15" xfId="0" applyFont="1" applyFill="1" applyBorder="1" applyAlignment="1">
      <alignment horizontal="center" vertical="center"/>
    </xf>
    <xf numFmtId="0" fontId="9" fillId="0" borderId="37" xfId="0" applyFont="1" applyBorder="1" applyAlignment="1">
      <alignment horizontal="center" vertical="center"/>
    </xf>
    <xf numFmtId="0" fontId="9" fillId="0" borderId="59" xfId="0" applyFont="1" applyBorder="1" applyAlignment="1">
      <alignment horizontal="center" vertical="center"/>
    </xf>
    <xf numFmtId="0" fontId="9" fillId="0" borderId="19" xfId="0" applyFont="1" applyBorder="1" applyAlignment="1">
      <alignment horizontal="center" vertical="center"/>
    </xf>
    <xf numFmtId="0" fontId="9" fillId="0" borderId="73" xfId="0" applyFont="1" applyBorder="1" applyAlignment="1">
      <alignment horizontal="center" vertical="center"/>
    </xf>
    <xf numFmtId="0" fontId="9" fillId="0" borderId="60" xfId="0" applyFont="1" applyBorder="1" applyAlignment="1">
      <alignment horizontal="center" vertical="center"/>
    </xf>
    <xf numFmtId="0" fontId="9" fillId="0" borderId="36" xfId="0" applyFont="1" applyBorder="1" applyAlignment="1">
      <alignment horizontal="center" vertical="center"/>
    </xf>
    <xf numFmtId="0" fontId="9" fillId="0" borderId="40" xfId="0" applyFont="1" applyBorder="1" applyAlignment="1">
      <alignment horizontal="center" vertical="center"/>
    </xf>
    <xf numFmtId="204" fontId="10" fillId="0" borderId="11" xfId="42" applyNumberFormat="1" applyFont="1" applyBorder="1" applyAlignment="1">
      <alignment horizontal="center" vertical="center"/>
    </xf>
    <xf numFmtId="0" fontId="9" fillId="6" borderId="59" xfId="0" applyFont="1" applyFill="1" applyBorder="1" applyAlignment="1">
      <alignment horizontal="center" vertical="center"/>
    </xf>
    <xf numFmtId="0" fontId="9" fillId="6" borderId="19" xfId="0" applyFont="1" applyFill="1" applyBorder="1" applyAlignment="1">
      <alignment horizontal="center" vertical="center"/>
    </xf>
    <xf numFmtId="0" fontId="18" fillId="0" borderId="0" xfId="0" applyFont="1" applyBorder="1" applyAlignment="1">
      <alignment vertical="center" wrapText="1"/>
    </xf>
    <xf numFmtId="0" fontId="18" fillId="0" borderId="12" xfId="0" applyFont="1" applyBorder="1" applyAlignment="1">
      <alignment vertical="center" wrapText="1"/>
    </xf>
    <xf numFmtId="0" fontId="18" fillId="0" borderId="11" xfId="0" applyFont="1" applyBorder="1" applyAlignment="1">
      <alignment vertical="center" wrapText="1"/>
    </xf>
    <xf numFmtId="0" fontId="18" fillId="0" borderId="14" xfId="0" applyFont="1" applyBorder="1" applyAlignment="1">
      <alignment vertical="center" wrapText="1"/>
    </xf>
    <xf numFmtId="0" fontId="18" fillId="0" borderId="10" xfId="0" applyFont="1" applyBorder="1" applyAlignment="1">
      <alignment horizontal="center" vertical="center"/>
    </xf>
    <xf numFmtId="0" fontId="18" fillId="0" borderId="0" xfId="0" applyFont="1" applyBorder="1" applyAlignment="1">
      <alignment horizontal="center" vertical="center"/>
    </xf>
    <xf numFmtId="0" fontId="8" fillId="0" borderId="11" xfId="0" applyFont="1" applyBorder="1" applyAlignment="1">
      <alignment horizontal="center" vertical="center"/>
    </xf>
    <xf numFmtId="0" fontId="4" fillId="0" borderId="11" xfId="0" applyFont="1" applyBorder="1" applyAlignment="1">
      <alignment horizontal="center" vertical="center"/>
    </xf>
    <xf numFmtId="0" fontId="13" fillId="0" borderId="11" xfId="0" applyFont="1" applyBorder="1" applyAlignment="1">
      <alignment horizontal="center" vertical="center"/>
    </xf>
    <xf numFmtId="0" fontId="18" fillId="0" borderId="10" xfId="0" applyFont="1" applyBorder="1" applyAlignment="1">
      <alignment vertical="top" wrapText="1"/>
    </xf>
    <xf numFmtId="0" fontId="18" fillId="0" borderId="0" xfId="0" applyFont="1" applyBorder="1" applyAlignment="1">
      <alignment vertical="top" wrapText="1"/>
    </xf>
    <xf numFmtId="0" fontId="18" fillId="0" borderId="12" xfId="0" applyFont="1" applyBorder="1" applyAlignment="1">
      <alignment vertical="top" wrapText="1"/>
    </xf>
    <xf numFmtId="0" fontId="18" fillId="0" borderId="13" xfId="0" applyFont="1" applyBorder="1" applyAlignment="1">
      <alignment vertical="top" wrapText="1"/>
    </xf>
    <xf numFmtId="0" fontId="18" fillId="0" borderId="11" xfId="0" applyFont="1" applyBorder="1" applyAlignment="1">
      <alignment vertical="top" wrapText="1"/>
    </xf>
    <xf numFmtId="0" fontId="18" fillId="0" borderId="14" xfId="0" applyFont="1" applyBorder="1" applyAlignment="1">
      <alignment vertical="top" wrapText="1"/>
    </xf>
    <xf numFmtId="0" fontId="20" fillId="0" borderId="59" xfId="0" applyFont="1" applyBorder="1" applyAlignment="1">
      <alignment horizontal="center" vertical="center"/>
    </xf>
    <xf numFmtId="0" fontId="18" fillId="0" borderId="15" xfId="0" applyFont="1" applyBorder="1" applyAlignment="1">
      <alignment vertical="center" wrapText="1"/>
    </xf>
    <xf numFmtId="0" fontId="18" fillId="0" borderId="16" xfId="0" applyFont="1" applyBorder="1" applyAlignment="1">
      <alignment vertical="center" wrapText="1"/>
    </xf>
    <xf numFmtId="0" fontId="18" fillId="0" borderId="17" xfId="0" applyFont="1" applyBorder="1" applyAlignment="1">
      <alignment vertical="center" wrapText="1"/>
    </xf>
    <xf numFmtId="0" fontId="18" fillId="0" borderId="13" xfId="0" applyFont="1" applyBorder="1" applyAlignment="1">
      <alignment vertical="center" wrapText="1"/>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13" xfId="0" applyFont="1" applyBorder="1" applyAlignment="1">
      <alignment horizontal="center" vertical="center"/>
    </xf>
    <xf numFmtId="0" fontId="18" fillId="0" borderId="11" xfId="0" applyFont="1" applyBorder="1" applyAlignment="1">
      <alignment horizontal="center" vertical="center"/>
    </xf>
    <xf numFmtId="0" fontId="18" fillId="0" borderId="14" xfId="0" applyFont="1" applyBorder="1" applyAlignment="1">
      <alignment horizontal="center" vertical="center"/>
    </xf>
    <xf numFmtId="0" fontId="18" fillId="0" borderId="10" xfId="0" applyFont="1" applyBorder="1" applyAlignment="1">
      <alignment vertical="center" wrapText="1"/>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0" xfId="0" applyFont="1" applyBorder="1" applyAlignment="1">
      <alignment horizontal="center" vertical="center"/>
    </xf>
    <xf numFmtId="0" fontId="20" fillId="0" borderId="0"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1" xfId="0" applyFont="1" applyBorder="1" applyAlignment="1">
      <alignment horizontal="center" vertical="center"/>
    </xf>
    <xf numFmtId="0" fontId="20" fillId="0" borderId="14" xfId="0" applyFont="1" applyBorder="1" applyAlignment="1">
      <alignment horizontal="center" vertical="center"/>
    </xf>
    <xf numFmtId="0" fontId="18" fillId="0" borderId="0" xfId="0" applyFont="1" applyBorder="1" applyAlignment="1">
      <alignment vertical="top"/>
    </xf>
    <xf numFmtId="0" fontId="18" fillId="0" borderId="12" xfId="0" applyFont="1" applyBorder="1" applyAlignment="1">
      <alignment vertical="top"/>
    </xf>
    <xf numFmtId="0" fontId="18" fillId="0" borderId="10" xfId="0" applyFont="1" applyBorder="1" applyAlignment="1">
      <alignment vertical="top"/>
    </xf>
    <xf numFmtId="0" fontId="18" fillId="0" borderId="13" xfId="0" applyFont="1" applyBorder="1" applyAlignment="1">
      <alignment vertical="top"/>
    </xf>
    <xf numFmtId="0" fontId="18" fillId="0" borderId="11" xfId="0" applyFont="1" applyBorder="1" applyAlignment="1">
      <alignment vertical="top"/>
    </xf>
    <xf numFmtId="0" fontId="18" fillId="0" borderId="14" xfId="0" applyFont="1" applyBorder="1" applyAlignment="1">
      <alignment vertical="top"/>
    </xf>
    <xf numFmtId="0" fontId="14" fillId="0" borderId="59"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3" xfId="0" applyFont="1" applyBorder="1" applyAlignment="1">
      <alignment horizontal="center" vertical="center"/>
    </xf>
    <xf numFmtId="0" fontId="14" fillId="0" borderId="11" xfId="0" applyFont="1" applyBorder="1" applyAlignment="1">
      <alignment horizontal="center" vertical="center"/>
    </xf>
    <xf numFmtId="0" fontId="14"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3" xfId="0" applyFont="1" applyBorder="1" applyAlignment="1">
      <alignment horizontal="center" vertical="center"/>
    </xf>
    <xf numFmtId="0" fontId="19" fillId="0" borderId="11" xfId="0" applyFont="1" applyBorder="1" applyAlignment="1">
      <alignment horizontal="center" vertical="center"/>
    </xf>
    <xf numFmtId="0" fontId="19" fillId="0" borderId="14" xfId="0" applyFont="1" applyBorder="1" applyAlignment="1">
      <alignment horizontal="center" vertical="center"/>
    </xf>
    <xf numFmtId="0" fontId="15" fillId="0" borderId="15" xfId="0" applyFont="1" applyBorder="1" applyAlignment="1">
      <alignment vertical="center"/>
    </xf>
    <xf numFmtId="0" fontId="15" fillId="0" borderId="16" xfId="0" applyFont="1" applyBorder="1" applyAlignment="1">
      <alignment vertical="center"/>
    </xf>
    <xf numFmtId="0" fontId="15" fillId="0" borderId="17" xfId="0" applyFont="1" applyBorder="1" applyAlignment="1">
      <alignment vertical="center"/>
    </xf>
    <xf numFmtId="0" fontId="15" fillId="0" borderId="13" xfId="0" applyFont="1" applyBorder="1" applyAlignment="1">
      <alignment vertical="center"/>
    </xf>
    <xf numFmtId="0" fontId="15" fillId="0" borderId="11" xfId="0" applyFont="1" applyBorder="1" applyAlignment="1">
      <alignment vertical="center"/>
    </xf>
    <xf numFmtId="0" fontId="15" fillId="0" borderId="14" xfId="0" applyFont="1" applyBorder="1" applyAlignment="1">
      <alignment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3" xfId="0" applyFont="1" applyBorder="1" applyAlignment="1">
      <alignment horizontal="center" vertical="center"/>
    </xf>
    <xf numFmtId="0" fontId="15" fillId="0" borderId="11" xfId="0" applyFont="1" applyBorder="1" applyAlignment="1">
      <alignment horizontal="center" vertical="center"/>
    </xf>
    <xf numFmtId="0" fontId="15" fillId="0" borderId="14" xfId="0" applyFont="1" applyBorder="1" applyAlignment="1">
      <alignment horizontal="center" vertical="center"/>
    </xf>
    <xf numFmtId="0" fontId="15" fillId="0" borderId="27" xfId="0" applyFont="1" applyBorder="1" applyAlignment="1">
      <alignment horizontal="center" vertical="center"/>
    </xf>
    <xf numFmtId="0" fontId="15" fillId="0" borderId="34" xfId="0" applyFont="1" applyBorder="1" applyAlignment="1">
      <alignment horizontal="center" vertical="center"/>
    </xf>
    <xf numFmtId="0" fontId="15" fillId="0" borderId="0" xfId="0" applyFont="1" applyAlignment="1">
      <alignment vertical="center" wrapText="1"/>
    </xf>
    <xf numFmtId="0" fontId="15" fillId="0" borderId="33" xfId="0" applyFont="1" applyBorder="1" applyAlignment="1">
      <alignment horizontal="center" vertical="center"/>
    </xf>
    <xf numFmtId="0" fontId="14" fillId="0" borderId="27" xfId="0" applyFont="1" applyBorder="1" applyAlignment="1">
      <alignment horizontal="center" vertical="center"/>
    </xf>
    <xf numFmtId="0" fontId="14" fillId="0" borderId="29" xfId="0" applyFont="1" applyBorder="1" applyAlignment="1">
      <alignment horizontal="center" vertical="center"/>
    </xf>
    <xf numFmtId="0" fontId="15" fillId="0" borderId="28" xfId="0" applyFont="1" applyBorder="1" applyAlignment="1">
      <alignment horizontal="center" vertical="center"/>
    </xf>
    <xf numFmtId="0" fontId="15" fillId="0" borderId="44" xfId="0" applyFont="1" applyBorder="1" applyAlignment="1">
      <alignment horizontal="center" vertical="center"/>
    </xf>
    <xf numFmtId="0" fontId="15" fillId="0" borderId="71" xfId="0" applyFont="1" applyBorder="1" applyAlignment="1">
      <alignment horizontal="center" vertical="center"/>
    </xf>
    <xf numFmtId="0" fontId="15" fillId="0" borderId="78" xfId="0" applyFont="1" applyBorder="1" applyAlignment="1">
      <alignment horizontal="center"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15" fillId="0" borderId="43" xfId="0" applyFont="1" applyBorder="1" applyAlignment="1">
      <alignment horizontal="center" vertical="center"/>
    </xf>
    <xf numFmtId="217" fontId="69" fillId="0" borderId="71" xfId="0" applyNumberFormat="1" applyFont="1" applyBorder="1" applyAlignment="1">
      <alignment horizontal="center" vertical="center"/>
    </xf>
    <xf numFmtId="217" fontId="69" fillId="0" borderId="22" xfId="0" applyNumberFormat="1" applyFont="1" applyBorder="1" applyAlignment="1">
      <alignment horizontal="center" vertical="center"/>
    </xf>
    <xf numFmtId="217" fontId="69" fillId="0" borderId="43" xfId="0" applyNumberFormat="1" applyFont="1" applyBorder="1" applyAlignment="1">
      <alignment horizontal="center" vertical="center"/>
    </xf>
    <xf numFmtId="0" fontId="18" fillId="0" borderId="44" xfId="0" applyFont="1" applyBorder="1" applyAlignment="1">
      <alignment horizontal="center" vertical="center"/>
    </xf>
    <xf numFmtId="0" fontId="18" fillId="0" borderId="71" xfId="0" applyFont="1" applyBorder="1" applyAlignment="1">
      <alignment horizontal="center" vertical="center"/>
    </xf>
    <xf numFmtId="0" fontId="18" fillId="0" borderId="78" xfId="0" applyFont="1" applyBorder="1" applyAlignment="1">
      <alignment horizontal="center" vertical="center"/>
    </xf>
    <xf numFmtId="0" fontId="25" fillId="0" borderId="44" xfId="0" applyFont="1" applyBorder="1" applyAlignment="1">
      <alignment horizontal="center" vertical="center"/>
    </xf>
    <xf numFmtId="0" fontId="25" fillId="0" borderId="45" xfId="0" applyFont="1" applyBorder="1" applyAlignment="1">
      <alignment horizontal="center" vertical="center"/>
    </xf>
    <xf numFmtId="0" fontId="18" fillId="0" borderId="43" xfId="0" applyFont="1" applyBorder="1" applyAlignment="1">
      <alignment horizontal="center" vertical="center"/>
    </xf>
    <xf numFmtId="0" fontId="18" fillId="0" borderId="43"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30" xfId="0" applyFont="1" applyBorder="1" applyAlignment="1">
      <alignment horizontal="center" vertical="center"/>
    </xf>
    <xf numFmtId="0" fontId="18" fillId="0" borderId="51" xfId="0" applyFont="1" applyBorder="1" applyAlignment="1">
      <alignment horizontal="center" vertical="center"/>
    </xf>
    <xf numFmtId="0" fontId="18" fillId="0" borderId="12" xfId="0" applyFont="1" applyBorder="1" applyAlignment="1">
      <alignment horizontal="center" vertical="center"/>
    </xf>
    <xf numFmtId="0" fontId="18" fillId="0" borderId="71" xfId="0" applyFont="1" applyBorder="1" applyAlignment="1">
      <alignment horizontal="center" vertical="center" wrapText="1"/>
    </xf>
    <xf numFmtId="0" fontId="18" fillId="0" borderId="22" xfId="0" applyFont="1" applyBorder="1" applyAlignment="1">
      <alignment horizontal="center" vertical="center" wrapText="1"/>
    </xf>
    <xf numFmtId="0" fontId="25" fillId="0" borderId="0" xfId="0" applyFont="1" applyBorder="1" applyAlignment="1">
      <alignment horizontal="center" vertical="center"/>
    </xf>
    <xf numFmtId="0" fontId="25" fillId="0" borderId="12" xfId="0" applyFont="1" applyBorder="1" applyAlignment="1">
      <alignment horizontal="center" vertical="center"/>
    </xf>
    <xf numFmtId="0" fontId="15" fillId="0" borderId="19" xfId="0" applyFont="1" applyBorder="1" applyAlignment="1">
      <alignment horizontal="center" vertical="center"/>
    </xf>
    <xf numFmtId="0" fontId="15" fillId="0" borderId="18" xfId="0" applyFont="1" applyBorder="1" applyAlignment="1">
      <alignment horizontal="center" vertical="center"/>
    </xf>
    <xf numFmtId="0" fontId="15" fillId="0" borderId="20" xfId="0" applyFont="1" applyBorder="1" applyAlignment="1">
      <alignment horizontal="center" vertical="center"/>
    </xf>
    <xf numFmtId="182" fontId="15" fillId="0" borderId="18" xfId="0" applyNumberFormat="1" applyFont="1" applyBorder="1" applyAlignment="1">
      <alignment horizontal="center" vertical="center"/>
    </xf>
    <xf numFmtId="182" fontId="15" fillId="0" borderId="19" xfId="0" applyNumberFormat="1" applyFont="1" applyBorder="1" applyAlignment="1">
      <alignment horizontal="center" vertical="center"/>
    </xf>
    <xf numFmtId="182" fontId="15" fillId="0" borderId="20" xfId="0" applyNumberFormat="1" applyFont="1" applyBorder="1" applyAlignment="1">
      <alignment horizontal="center" vertical="center"/>
    </xf>
    <xf numFmtId="0" fontId="18" fillId="0" borderId="77" xfId="0" applyFont="1" applyBorder="1" applyAlignment="1">
      <alignment horizontal="center" vertical="center"/>
    </xf>
    <xf numFmtId="0" fontId="18" fillId="0" borderId="25" xfId="0" applyFont="1" applyBorder="1" applyAlignment="1">
      <alignment horizontal="center" vertical="center"/>
    </xf>
    <xf numFmtId="0" fontId="18" fillId="0" borderId="52" xfId="0" applyFont="1" applyBorder="1" applyAlignment="1">
      <alignment horizontal="center" vertical="center"/>
    </xf>
    <xf numFmtId="0" fontId="18" fillId="0" borderId="35" xfId="0" applyFont="1" applyBorder="1" applyAlignment="1">
      <alignment horizontal="center" vertical="center"/>
    </xf>
    <xf numFmtId="182" fontId="15" fillId="0" borderId="59" xfId="0" applyNumberFormat="1" applyFont="1" applyBorder="1" applyAlignment="1">
      <alignment horizontal="center" vertical="center"/>
    </xf>
    <xf numFmtId="0" fontId="25" fillId="0" borderId="10" xfId="0" applyFont="1" applyBorder="1" applyAlignment="1">
      <alignment horizontal="center" vertical="center"/>
    </xf>
    <xf numFmtId="0" fontId="14" fillId="0" borderId="10" xfId="0" applyFont="1" applyBorder="1" applyAlignment="1">
      <alignment horizontal="center" vertical="center"/>
    </xf>
    <xf numFmtId="0" fontId="14" fillId="0" borderId="0" xfId="0" applyFont="1" applyBorder="1" applyAlignment="1">
      <alignment horizontal="center" vertical="center"/>
    </xf>
    <xf numFmtId="0" fontId="14" fillId="0" borderId="12" xfId="0" applyFont="1" applyBorder="1" applyAlignment="1">
      <alignment horizontal="center" vertical="center"/>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14" fillId="0" borderId="10"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4" xfId="0" applyFont="1" applyBorder="1" applyAlignment="1">
      <alignment horizontal="center" vertical="center" wrapText="1"/>
    </xf>
    <xf numFmtId="0" fontId="15" fillId="0" borderId="59" xfId="0" applyFont="1" applyBorder="1" applyAlignment="1">
      <alignment horizontal="center" vertical="center"/>
    </xf>
    <xf numFmtId="0" fontId="14" fillId="0" borderId="19" xfId="0" applyFont="1" applyBorder="1" applyAlignment="1">
      <alignment horizontal="center" vertical="center"/>
    </xf>
    <xf numFmtId="0" fontId="14" fillId="0" borderId="18" xfId="0" applyFont="1" applyBorder="1" applyAlignment="1">
      <alignment horizontal="center" vertical="center"/>
    </xf>
    <xf numFmtId="0" fontId="14" fillId="0" borderId="20" xfId="0" applyFont="1" applyBorder="1" applyAlignment="1">
      <alignment horizontal="center" vertical="center"/>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0"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200" fontId="13" fillId="0" borderId="15" xfId="0" applyNumberFormat="1" applyFont="1" applyBorder="1" applyAlignment="1">
      <alignment horizontal="center" vertical="center" wrapText="1"/>
    </xf>
    <xf numFmtId="200" fontId="13" fillId="0" borderId="16" xfId="0" applyNumberFormat="1" applyFont="1" applyBorder="1" applyAlignment="1">
      <alignment horizontal="center" vertical="center" wrapText="1"/>
    </xf>
    <xf numFmtId="200" fontId="13" fillId="0" borderId="17" xfId="0" applyNumberFormat="1" applyFont="1" applyBorder="1" applyAlignment="1">
      <alignment horizontal="center" vertical="center" wrapText="1"/>
    </xf>
    <xf numFmtId="200" fontId="13" fillId="0" borderId="10" xfId="0" applyNumberFormat="1" applyFont="1" applyBorder="1" applyAlignment="1">
      <alignment horizontal="center" vertical="center" wrapText="1"/>
    </xf>
    <xf numFmtId="200" fontId="13" fillId="0" borderId="0" xfId="0" applyNumberFormat="1" applyFont="1" applyBorder="1" applyAlignment="1">
      <alignment horizontal="center" vertical="center" wrapText="1"/>
    </xf>
    <xf numFmtId="200" fontId="13" fillId="0" borderId="12" xfId="0" applyNumberFormat="1" applyFont="1" applyBorder="1" applyAlignment="1">
      <alignment horizontal="center"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18" fillId="0" borderId="17" xfId="0" applyFont="1" applyBorder="1" applyAlignment="1">
      <alignment horizontal="left" vertical="center" wrapText="1"/>
    </xf>
    <xf numFmtId="0" fontId="18" fillId="0" borderId="13" xfId="0" applyFont="1" applyBorder="1" applyAlignment="1">
      <alignment horizontal="left" vertical="center" wrapText="1"/>
    </xf>
    <xf numFmtId="0" fontId="18" fillId="0" borderId="11" xfId="0" applyFont="1" applyBorder="1" applyAlignment="1">
      <alignment horizontal="left" vertical="center" wrapText="1"/>
    </xf>
    <xf numFmtId="0" fontId="18" fillId="0" borderId="14" xfId="0" applyFont="1" applyBorder="1" applyAlignment="1">
      <alignment horizontal="left" vertical="center" wrapText="1"/>
    </xf>
    <xf numFmtId="0" fontId="15" fillId="0" borderId="16" xfId="0" applyFont="1" applyBorder="1" applyAlignment="1">
      <alignment horizontal="right" vertical="center"/>
    </xf>
    <xf numFmtId="0" fontId="19" fillId="0" borderId="13" xfId="0" applyFont="1" applyBorder="1" applyAlignment="1">
      <alignment horizontal="center" vertical="center" wrapText="1"/>
    </xf>
    <xf numFmtId="0" fontId="19" fillId="0" borderId="11" xfId="0" applyFont="1" applyBorder="1" applyAlignment="1">
      <alignment horizontal="center" vertical="center" wrapText="1"/>
    </xf>
    <xf numFmtId="200" fontId="13" fillId="0" borderId="13" xfId="0" applyNumberFormat="1" applyFont="1" applyBorder="1" applyAlignment="1">
      <alignment horizontal="center" vertical="center" wrapText="1"/>
    </xf>
    <xf numFmtId="200" fontId="13" fillId="0" borderId="11" xfId="0" applyNumberFormat="1" applyFont="1" applyBorder="1" applyAlignment="1">
      <alignment horizontal="center" vertical="center" wrapText="1"/>
    </xf>
    <xf numFmtId="200" fontId="13" fillId="0" borderId="14" xfId="0" applyNumberFormat="1" applyFont="1" applyBorder="1" applyAlignment="1">
      <alignment horizontal="center" vertical="center" wrapText="1"/>
    </xf>
    <xf numFmtId="0" fontId="8" fillId="0" borderId="11" xfId="0" applyFont="1" applyBorder="1" applyAlignment="1">
      <alignment horizontal="center"/>
    </xf>
    <xf numFmtId="0" fontId="21" fillId="0" borderId="18" xfId="0" applyFont="1" applyBorder="1" applyAlignment="1">
      <alignment horizontal="center" vertical="center"/>
    </xf>
    <xf numFmtId="0" fontId="21" fillId="0" borderId="18" xfId="0" applyFont="1" applyBorder="1" applyAlignment="1">
      <alignment horizontal="left" vertical="center"/>
    </xf>
    <xf numFmtId="0" fontId="13" fillId="0" borderId="16" xfId="0" applyFont="1" applyBorder="1" applyAlignment="1">
      <alignment horizontal="center"/>
    </xf>
    <xf numFmtId="0" fontId="13" fillId="0" borderId="16" xfId="0" applyFont="1" applyBorder="1" applyAlignment="1">
      <alignment vertical="center" wrapText="1"/>
    </xf>
    <xf numFmtId="0" fontId="13" fillId="0" borderId="0" xfId="0" applyFont="1" applyAlignment="1">
      <alignment vertical="center" wrapText="1"/>
    </xf>
    <xf numFmtId="0" fontId="21" fillId="0" borderId="19" xfId="0" applyFont="1" applyBorder="1" applyAlignment="1">
      <alignment vertical="center"/>
    </xf>
    <xf numFmtId="0" fontId="21" fillId="0" borderId="18" xfId="0" applyFont="1" applyBorder="1" applyAlignment="1">
      <alignment vertical="center"/>
    </xf>
    <xf numFmtId="0" fontId="21" fillId="0" borderId="20" xfId="0" applyFont="1" applyBorder="1" applyAlignment="1">
      <alignment horizontal="left" vertical="center"/>
    </xf>
    <xf numFmtId="0" fontId="21" fillId="0" borderId="19" xfId="0" applyFont="1"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21" fillId="0" borderId="34" xfId="0" applyFont="1" applyBorder="1" applyAlignment="1">
      <alignment horizontal="center" vertical="center"/>
    </xf>
    <xf numFmtId="0" fontId="21" fillId="0" borderId="24" xfId="0" applyFont="1" applyBorder="1" applyAlignment="1">
      <alignment horizontal="center" vertical="center"/>
    </xf>
    <xf numFmtId="0" fontId="21" fillId="0" borderId="32" xfId="0" applyFont="1" applyBorder="1" applyAlignment="1">
      <alignment horizontal="center" vertical="center"/>
    </xf>
    <xf numFmtId="0" fontId="21" fillId="0" borderId="26" xfId="0" applyFont="1" applyBorder="1" applyAlignment="1">
      <alignment horizontal="center" vertical="center"/>
    </xf>
    <xf numFmtId="0" fontId="23" fillId="0" borderId="68" xfId="0" applyFont="1" applyBorder="1" applyAlignment="1">
      <alignment horizontal="center" vertical="center"/>
    </xf>
    <xf numFmtId="0" fontId="23" fillId="0" borderId="26" xfId="0" applyFont="1" applyBorder="1" applyAlignment="1">
      <alignment horizontal="center" vertical="center"/>
    </xf>
    <xf numFmtId="0" fontId="21" fillId="0" borderId="26" xfId="0" applyFont="1" applyBorder="1" applyAlignment="1">
      <alignment horizontal="right" vertical="center"/>
    </xf>
    <xf numFmtId="0" fontId="21" fillId="0" borderId="0" xfId="0" applyFont="1" applyBorder="1" applyAlignment="1">
      <alignment vertical="center"/>
    </xf>
    <xf numFmtId="0" fontId="21" fillId="0" borderId="22" xfId="0" applyFont="1" applyBorder="1" applyAlignment="1">
      <alignment horizontal="center" vertical="center"/>
    </xf>
    <xf numFmtId="0" fontId="23" fillId="0" borderId="71" xfId="0" applyFont="1" applyBorder="1" applyAlignment="1">
      <alignment vertical="center"/>
    </xf>
    <xf numFmtId="0" fontId="23" fillId="0" borderId="22" xfId="0" applyFont="1" applyBorder="1" applyAlignment="1">
      <alignment vertical="center"/>
    </xf>
    <xf numFmtId="214" fontId="23" fillId="0" borderId="71" xfId="0" applyNumberFormat="1" applyFont="1" applyBorder="1" applyAlignment="1">
      <alignment vertical="center"/>
    </xf>
    <xf numFmtId="214" fontId="23" fillId="0" borderId="22" xfId="0" applyNumberFormat="1" applyFont="1" applyBorder="1" applyAlignment="1">
      <alignment vertical="center"/>
    </xf>
    <xf numFmtId="0" fontId="23" fillId="0" borderId="43" xfId="0" applyFont="1" applyBorder="1" applyAlignment="1">
      <alignment vertical="center"/>
    </xf>
    <xf numFmtId="0" fontId="21" fillId="0" borderId="51" xfId="0" applyFont="1" applyBorder="1" applyAlignment="1">
      <alignment horizontal="right" vertical="center"/>
    </xf>
    <xf numFmtId="0" fontId="21" fillId="0" borderId="25" xfId="0" applyFont="1" applyBorder="1" applyAlignment="1">
      <alignment horizontal="right" vertical="center"/>
    </xf>
    <xf numFmtId="0" fontId="23" fillId="0" borderId="0" xfId="0" applyFont="1" applyBorder="1" applyAlignment="1">
      <alignment horizontal="center" vertical="center"/>
    </xf>
    <xf numFmtId="0" fontId="21" fillId="0" borderId="25" xfId="0" applyFont="1" applyBorder="1" applyAlignment="1">
      <alignment vertical="center"/>
    </xf>
    <xf numFmtId="0" fontId="21" fillId="0" borderId="35" xfId="0" applyFont="1" applyBorder="1" applyAlignment="1">
      <alignment vertical="center"/>
    </xf>
    <xf numFmtId="0" fontId="23" fillId="0" borderId="25" xfId="0" applyFont="1" applyBorder="1" applyAlignment="1">
      <alignment horizontal="center" vertical="center"/>
    </xf>
    <xf numFmtId="0" fontId="21" fillId="0" borderId="24" xfId="0" applyFont="1" applyBorder="1" applyAlignment="1">
      <alignment vertical="center"/>
    </xf>
    <xf numFmtId="0" fontId="21" fillId="0" borderId="15" xfId="0" applyFont="1" applyBorder="1" applyAlignment="1">
      <alignment vertical="center"/>
    </xf>
    <xf numFmtId="0" fontId="21" fillId="0" borderId="16" xfId="0" applyFont="1" applyBorder="1" applyAlignment="1">
      <alignment vertical="center"/>
    </xf>
    <xf numFmtId="0" fontId="21" fillId="0" borderId="10" xfId="0" applyFont="1" applyBorder="1" applyAlignment="1">
      <alignment vertical="center"/>
    </xf>
    <xf numFmtId="0" fontId="21" fillId="0" borderId="13" xfId="0" applyFont="1" applyBorder="1" applyAlignment="1">
      <alignment vertical="center"/>
    </xf>
    <xf numFmtId="0" fontId="21" fillId="0" borderId="11" xfId="0" applyFont="1" applyBorder="1" applyAlignment="1">
      <alignment vertical="center"/>
    </xf>
    <xf numFmtId="0" fontId="21" fillId="0" borderId="55"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79" xfId="0" applyFont="1" applyBorder="1" applyAlignment="1">
      <alignment horizontal="center" vertical="center"/>
    </xf>
    <xf numFmtId="0" fontId="21" fillId="0" borderId="83" xfId="0" applyFont="1" applyBorder="1" applyAlignment="1">
      <alignment horizontal="center" vertical="center"/>
    </xf>
    <xf numFmtId="0" fontId="21" fillId="0" borderId="84" xfId="0" applyFont="1" applyBorder="1" applyAlignment="1">
      <alignment horizontal="center" vertical="center"/>
    </xf>
    <xf numFmtId="0" fontId="21" fillId="0" borderId="25" xfId="0" applyFont="1" applyBorder="1" applyAlignment="1">
      <alignment horizontal="center" vertical="center"/>
    </xf>
    <xf numFmtId="0" fontId="23" fillId="0" borderId="25" xfId="0" applyFont="1" applyBorder="1" applyAlignment="1">
      <alignment vertical="center"/>
    </xf>
    <xf numFmtId="0" fontId="23" fillId="0" borderId="35" xfId="0" applyFont="1" applyBorder="1" applyAlignment="1">
      <alignment vertical="center"/>
    </xf>
    <xf numFmtId="0" fontId="21" fillId="0" borderId="51" xfId="0" applyFont="1" applyBorder="1" applyAlignment="1">
      <alignment horizontal="center" vertical="center"/>
    </xf>
    <xf numFmtId="0" fontId="23" fillId="0" borderId="22" xfId="0" applyFont="1" applyBorder="1" applyAlignment="1">
      <alignment horizontal="center" vertical="center"/>
    </xf>
    <xf numFmtId="0" fontId="21" fillId="0" borderId="22" xfId="0" applyFont="1" applyBorder="1" applyAlignment="1">
      <alignment vertical="center"/>
    </xf>
    <xf numFmtId="0" fontId="21" fillId="0" borderId="38" xfId="0" applyFont="1" applyBorder="1" applyAlignment="1">
      <alignment vertical="center"/>
    </xf>
    <xf numFmtId="0" fontId="21" fillId="0" borderId="17" xfId="0" applyFont="1" applyBorder="1" applyAlignment="1">
      <alignment vertical="center"/>
    </xf>
    <xf numFmtId="0" fontId="21" fillId="0" borderId="12" xfId="0" applyFont="1" applyBorder="1" applyAlignment="1">
      <alignment vertical="center"/>
    </xf>
    <xf numFmtId="0" fontId="21" fillId="0" borderId="14" xfId="0" applyFont="1" applyBorder="1" applyAlignment="1">
      <alignment vertical="center"/>
    </xf>
    <xf numFmtId="0" fontId="23" fillId="0" borderId="24" xfId="0" applyFont="1" applyBorder="1" applyAlignment="1">
      <alignment vertical="center"/>
    </xf>
    <xf numFmtId="216" fontId="22" fillId="0" borderId="18" xfId="0" applyNumberFormat="1" applyFont="1" applyBorder="1" applyAlignment="1">
      <alignment horizontal="left" vertical="center"/>
    </xf>
    <xf numFmtId="216" fontId="22" fillId="0" borderId="20" xfId="0" applyNumberFormat="1" applyFont="1" applyBorder="1" applyAlignment="1">
      <alignment horizontal="left" vertical="center"/>
    </xf>
    <xf numFmtId="0" fontId="21" fillId="0" borderId="20" xfId="0" applyFont="1" applyBorder="1" applyAlignment="1">
      <alignment vertical="center"/>
    </xf>
    <xf numFmtId="0" fontId="21" fillId="0" borderId="11" xfId="0" applyFont="1" applyBorder="1" applyAlignment="1">
      <alignment horizontal="right" vertical="center"/>
    </xf>
    <xf numFmtId="182" fontId="23" fillId="0" borderId="11" xfId="0" applyNumberFormat="1" applyFont="1" applyBorder="1" applyAlignment="1">
      <alignment vertical="center"/>
    </xf>
    <xf numFmtId="0" fontId="21" fillId="0" borderId="11" xfId="0" applyFont="1" applyBorder="1" applyAlignment="1">
      <alignment horizontal="center" vertical="center"/>
    </xf>
    <xf numFmtId="0" fontId="23" fillId="0" borderId="11" xfId="0" applyFont="1" applyBorder="1" applyAlignment="1">
      <alignment horizontal="center" vertical="center"/>
    </xf>
    <xf numFmtId="177" fontId="21" fillId="0" borderId="18" xfId="0" applyNumberFormat="1" applyFont="1" applyBorder="1" applyAlignment="1">
      <alignment horizontal="left" vertical="center"/>
    </xf>
    <xf numFmtId="216" fontId="28" fillId="0" borderId="18" xfId="0" applyNumberFormat="1" applyFont="1" applyBorder="1" applyAlignment="1">
      <alignment vertical="center"/>
    </xf>
    <xf numFmtId="216" fontId="28" fillId="0" borderId="20" xfId="0" applyNumberFormat="1" applyFont="1" applyBorder="1" applyAlignment="1">
      <alignment vertical="center"/>
    </xf>
    <xf numFmtId="177" fontId="22" fillId="0" borderId="18" xfId="0" applyNumberFormat="1" applyFont="1" applyBorder="1" applyAlignment="1">
      <alignment horizontal="left" vertical="center"/>
    </xf>
    <xf numFmtId="0" fontId="22" fillId="0" borderId="18" xfId="0" applyFont="1" applyBorder="1" applyAlignment="1">
      <alignment horizontal="left" vertical="center"/>
    </xf>
    <xf numFmtId="177" fontId="21" fillId="0" borderId="16" xfId="0" applyNumberFormat="1" applyFont="1" applyBorder="1" applyAlignment="1">
      <alignment vertical="center"/>
    </xf>
    <xf numFmtId="0" fontId="21" fillId="0" borderId="16" xfId="0" applyFont="1" applyBorder="1" applyAlignment="1">
      <alignment horizontal="left" vertical="center"/>
    </xf>
    <xf numFmtId="177" fontId="23" fillId="0" borderId="18" xfId="0" applyNumberFormat="1" applyFont="1" applyBorder="1" applyAlignment="1">
      <alignment vertical="center"/>
    </xf>
    <xf numFmtId="177" fontId="21" fillId="0" borderId="18" xfId="0" applyNumberFormat="1" applyFont="1" applyBorder="1" applyAlignment="1">
      <alignment horizontal="center" vertical="center"/>
    </xf>
    <xf numFmtId="0" fontId="23" fillId="0" borderId="16" xfId="0" applyFont="1" applyBorder="1" applyAlignment="1">
      <alignment horizontal="right" vertical="center"/>
    </xf>
    <xf numFmtId="177" fontId="21" fillId="0" borderId="16" xfId="0" applyNumberFormat="1" applyFont="1" applyBorder="1" applyAlignment="1">
      <alignment horizontal="left" vertical="center"/>
    </xf>
    <xf numFmtId="177" fontId="23" fillId="0" borderId="18" xfId="0" applyNumberFormat="1" applyFont="1" applyBorder="1" applyAlignment="1">
      <alignment horizontal="center" vertical="center"/>
    </xf>
    <xf numFmtId="177" fontId="21" fillId="0" borderId="18" xfId="0" applyNumberFormat="1" applyFont="1" applyBorder="1" applyAlignment="1">
      <alignment vertical="center"/>
    </xf>
    <xf numFmtId="0" fontId="22" fillId="0" borderId="18" xfId="0" applyFont="1" applyBorder="1" applyAlignment="1">
      <alignment horizontal="center" vertical="center"/>
    </xf>
    <xf numFmtId="180" fontId="21" fillId="0" borderId="19" xfId="0" applyNumberFormat="1" applyFont="1" applyBorder="1" applyAlignment="1">
      <alignment horizontal="center" vertical="center"/>
    </xf>
    <xf numFmtId="180" fontId="21" fillId="0" borderId="18" xfId="0" applyNumberFormat="1" applyFont="1" applyBorder="1" applyAlignment="1">
      <alignment horizontal="center" vertical="center"/>
    </xf>
    <xf numFmtId="180" fontId="21" fillId="0" borderId="20" xfId="0" applyNumberFormat="1" applyFont="1" applyBorder="1" applyAlignment="1">
      <alignment horizontal="center" vertical="center"/>
    </xf>
    <xf numFmtId="179" fontId="21" fillId="0" borderId="18" xfId="0" applyNumberFormat="1" applyFont="1" applyBorder="1" applyAlignment="1">
      <alignment horizontal="center" vertical="center"/>
    </xf>
    <xf numFmtId="179" fontId="21" fillId="0" borderId="18" xfId="0" applyNumberFormat="1" applyFont="1" applyBorder="1" applyAlignment="1">
      <alignment vertical="center"/>
    </xf>
    <xf numFmtId="179" fontId="21" fillId="0" borderId="20" xfId="0" applyNumberFormat="1" applyFont="1" applyBorder="1" applyAlignment="1">
      <alignment vertical="center"/>
    </xf>
    <xf numFmtId="0" fontId="21" fillId="0" borderId="19" xfId="0" applyFont="1" applyBorder="1" applyAlignment="1">
      <alignment horizontal="left" vertical="center"/>
    </xf>
    <xf numFmtId="215" fontId="23" fillId="0" borderId="18" xfId="0" applyNumberFormat="1" applyFont="1" applyBorder="1" applyAlignment="1">
      <alignment horizontal="right" vertical="center"/>
    </xf>
    <xf numFmtId="215" fontId="21" fillId="0" borderId="18" xfId="0" applyNumberFormat="1" applyFont="1" applyBorder="1" applyAlignment="1">
      <alignment horizontal="left" vertical="center"/>
    </xf>
    <xf numFmtId="180" fontId="21" fillId="0" borderId="18" xfId="0" applyNumberFormat="1" applyFont="1" applyBorder="1" applyAlignment="1">
      <alignment horizontal="right" vertical="center"/>
    </xf>
    <xf numFmtId="179" fontId="23" fillId="0" borderId="18" xfId="0" applyNumberFormat="1" applyFont="1" applyBorder="1" applyAlignment="1">
      <alignment vertical="center" shrinkToFit="1"/>
    </xf>
    <xf numFmtId="179" fontId="21" fillId="0" borderId="18" xfId="0" applyNumberFormat="1" applyFont="1" applyBorder="1" applyAlignment="1">
      <alignment horizontal="left" vertical="center"/>
    </xf>
    <xf numFmtId="179" fontId="21" fillId="0" borderId="20" xfId="0" applyNumberFormat="1" applyFont="1" applyBorder="1" applyAlignment="1">
      <alignment horizontal="left" vertical="center"/>
    </xf>
    <xf numFmtId="0" fontId="21" fillId="0" borderId="59" xfId="0" applyFont="1" applyBorder="1" applyAlignment="1">
      <alignment horizontal="left" vertical="center"/>
    </xf>
    <xf numFmtId="177" fontId="21" fillId="0" borderId="20" xfId="0" applyNumberFormat="1" applyFont="1" applyBorder="1" applyAlignment="1">
      <alignment horizontal="left" vertical="center"/>
    </xf>
    <xf numFmtId="0" fontId="23" fillId="0" borderId="18" xfId="0" applyFont="1" applyBorder="1" applyAlignment="1">
      <alignment horizontal="left" vertical="center"/>
    </xf>
    <xf numFmtId="0" fontId="23" fillId="0" borderId="20" xfId="0" applyFont="1" applyBorder="1" applyAlignment="1">
      <alignment horizontal="left" vertical="center"/>
    </xf>
    <xf numFmtId="0" fontId="21" fillId="0" borderId="15" xfId="0" applyFont="1" applyBorder="1" applyAlignment="1">
      <alignment horizontal="center" vertical="center"/>
    </xf>
    <xf numFmtId="0" fontId="23" fillId="0" borderId="19" xfId="0" applyFont="1" applyBorder="1" applyAlignment="1">
      <alignment horizontal="left" vertical="center"/>
    </xf>
    <xf numFmtId="0" fontId="21" fillId="0" borderId="20" xfId="0" applyFont="1" applyBorder="1" applyAlignment="1">
      <alignment horizontal="center" vertical="center"/>
    </xf>
    <xf numFmtId="177" fontId="23" fillId="0" borderId="16" xfId="0" applyNumberFormat="1" applyFont="1" applyBorder="1" applyAlignment="1">
      <alignment vertical="center"/>
    </xf>
    <xf numFmtId="0" fontId="21" fillId="0" borderId="18" xfId="0" applyFont="1" applyBorder="1" applyAlignment="1">
      <alignment horizontal="right" vertical="center"/>
    </xf>
    <xf numFmtId="214" fontId="23" fillId="0" borderId="18" xfId="0" applyNumberFormat="1" applyFont="1" applyBorder="1" applyAlignment="1">
      <alignment vertical="center"/>
    </xf>
    <xf numFmtId="0" fontId="23" fillId="0" borderId="16" xfId="0" applyFont="1" applyBorder="1" applyAlignment="1">
      <alignment horizontal="left" vertical="center"/>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3" xfId="0" applyFont="1" applyBorder="1" applyAlignment="1">
      <alignment horizontal="left" vertical="center"/>
    </xf>
    <xf numFmtId="0" fontId="21" fillId="0" borderId="11" xfId="0" applyFont="1" applyBorder="1" applyAlignment="1">
      <alignment horizontal="left" vertical="center"/>
    </xf>
    <xf numFmtId="0" fontId="21" fillId="0" borderId="14" xfId="0" applyFont="1" applyBorder="1" applyAlignment="1">
      <alignment horizontal="left" vertical="center"/>
    </xf>
    <xf numFmtId="0" fontId="15" fillId="0" borderId="19" xfId="0" applyFont="1" applyBorder="1" applyAlignment="1">
      <alignment vertical="center"/>
    </xf>
    <xf numFmtId="0" fontId="15" fillId="0" borderId="18" xfId="0" applyFont="1" applyBorder="1" applyAlignment="1">
      <alignment vertical="center"/>
    </xf>
    <xf numFmtId="0" fontId="15" fillId="0" borderId="20" xfId="0" applyFont="1" applyBorder="1" applyAlignment="1">
      <alignment vertical="center"/>
    </xf>
    <xf numFmtId="0" fontId="23" fillId="0" borderId="16" xfId="0" applyFont="1" applyBorder="1" applyAlignment="1">
      <alignment vertical="center"/>
    </xf>
    <xf numFmtId="0" fontId="23" fillId="0" borderId="18" xfId="0" applyFont="1" applyBorder="1" applyAlignment="1">
      <alignment vertical="center"/>
    </xf>
    <xf numFmtId="0" fontId="13"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11" fillId="0" borderId="0" xfId="0" applyFont="1" applyBorder="1" applyAlignment="1">
      <alignment vertical="center"/>
    </xf>
    <xf numFmtId="198" fontId="70" fillId="0" borderId="27" xfId="0" applyNumberFormat="1" applyFont="1" applyFill="1" applyBorder="1" applyAlignment="1">
      <alignment horizontal="center" vertical="center"/>
    </xf>
    <xf numFmtId="198" fontId="70" fillId="0" borderId="28" xfId="0" applyNumberFormat="1" applyFont="1" applyFill="1" applyBorder="1" applyAlignment="1">
      <alignment horizontal="center" vertical="center"/>
    </xf>
    <xf numFmtId="198" fontId="70" fillId="0" borderId="29" xfId="0" applyNumberFormat="1" applyFont="1" applyFill="1" applyBorder="1" applyAlignment="1">
      <alignment horizontal="center" vertical="center"/>
    </xf>
    <xf numFmtId="198" fontId="70" fillId="6" borderId="27" xfId="0" applyNumberFormat="1" applyFont="1" applyFill="1" applyBorder="1" applyAlignment="1">
      <alignment horizontal="center" vertical="center"/>
    </xf>
    <xf numFmtId="198" fontId="70" fillId="0" borderId="30" xfId="0" applyNumberFormat="1" applyFont="1" applyFill="1" applyBorder="1" applyAlignment="1">
      <alignment horizontal="center" vertical="center"/>
    </xf>
    <xf numFmtId="198" fontId="70" fillId="0" borderId="31" xfId="0" applyNumberFormat="1" applyFont="1" applyFill="1" applyBorder="1" applyAlignment="1">
      <alignment horizontal="center" vertical="center"/>
    </xf>
    <xf numFmtId="198" fontId="70" fillId="0" borderId="33" xfId="0" applyNumberFormat="1" applyFont="1" applyFill="1" applyBorder="1" applyAlignment="1">
      <alignment horizontal="center" vertical="center"/>
    </xf>
    <xf numFmtId="198" fontId="70" fillId="0" borderId="34" xfId="0" applyNumberFormat="1" applyFont="1" applyFill="1" applyBorder="1" applyAlignment="1">
      <alignment horizontal="center" vertical="center"/>
    </xf>
    <xf numFmtId="198" fontId="70" fillId="6" borderId="30" xfId="0" applyNumberFormat="1" applyFont="1" applyFill="1" applyBorder="1" applyAlignment="1">
      <alignment horizontal="center" vertical="center"/>
    </xf>
    <xf numFmtId="198" fontId="70" fillId="0" borderId="35" xfId="0" applyNumberFormat="1" applyFont="1" applyFill="1" applyBorder="1" applyAlignment="1">
      <alignment horizontal="center" vertical="center"/>
    </xf>
    <xf numFmtId="198" fontId="70" fillId="0" borderId="39" xfId="0" applyNumberFormat="1" applyFont="1" applyFill="1" applyBorder="1" applyAlignment="1">
      <alignment horizontal="center" vertical="center"/>
    </xf>
    <xf numFmtId="198" fontId="70" fillId="34" borderId="41" xfId="0" applyNumberFormat="1" applyFont="1" applyFill="1" applyBorder="1" applyAlignment="1">
      <alignment horizontal="center" vertical="center"/>
    </xf>
    <xf numFmtId="198" fontId="70" fillId="34" borderId="42" xfId="0" applyNumberFormat="1" applyFont="1" applyFill="1" applyBorder="1" applyAlignment="1">
      <alignment horizontal="center" vertical="center"/>
    </xf>
    <xf numFmtId="198" fontId="70" fillId="0" borderId="43" xfId="0" applyNumberFormat="1" applyFont="1" applyFill="1" applyBorder="1" applyAlignment="1">
      <alignment horizontal="center" vertical="center"/>
    </xf>
    <xf numFmtId="198" fontId="70" fillId="0" borderId="44" xfId="0" applyNumberFormat="1" applyFont="1" applyFill="1" applyBorder="1" applyAlignment="1">
      <alignment horizontal="center" vertical="center"/>
    </xf>
    <xf numFmtId="198" fontId="70" fillId="0" borderId="45" xfId="0" applyNumberFormat="1" applyFont="1" applyFill="1" applyBorder="1" applyAlignment="1">
      <alignment horizontal="center" vertical="center"/>
    </xf>
    <xf numFmtId="198" fontId="70" fillId="0" borderId="41" xfId="0" applyNumberFormat="1" applyFont="1" applyFill="1" applyBorder="1" applyAlignment="1">
      <alignment horizontal="center" vertical="center"/>
    </xf>
    <xf numFmtId="198" fontId="70" fillId="0" borderId="46" xfId="0" applyNumberFormat="1" applyFont="1" applyFill="1" applyBorder="1" applyAlignment="1">
      <alignment horizontal="center" vertical="center"/>
    </xf>
    <xf numFmtId="198" fontId="70" fillId="34" borderId="46" xfId="0" applyNumberFormat="1" applyFont="1" applyFill="1" applyBorder="1" applyAlignment="1">
      <alignment horizontal="center" vertical="center"/>
    </xf>
    <xf numFmtId="198" fontId="70" fillId="34" borderId="47" xfId="0" applyNumberFormat="1" applyFont="1" applyFill="1" applyBorder="1" applyAlignment="1">
      <alignment horizontal="center" vertical="center"/>
    </xf>
    <xf numFmtId="198" fontId="70" fillId="34" borderId="48" xfId="0" applyNumberFormat="1" applyFont="1" applyFill="1" applyBorder="1" applyAlignment="1">
      <alignment horizontal="center" vertical="center"/>
    </xf>
    <xf numFmtId="198" fontId="70" fillId="0" borderId="49" xfId="0" applyNumberFormat="1" applyFont="1" applyFill="1" applyBorder="1" applyAlignment="1">
      <alignment horizontal="center" vertical="center"/>
    </xf>
    <xf numFmtId="198" fontId="70" fillId="0" borderId="50" xfId="0" applyNumberFormat="1" applyFont="1" applyFill="1" applyBorder="1" applyAlignment="1">
      <alignment horizontal="center" vertical="center"/>
    </xf>
    <xf numFmtId="0" fontId="70" fillId="35" borderId="51" xfId="0" applyFont="1" applyFill="1" applyBorder="1" applyAlignment="1">
      <alignment horizontal="center" vertical="center"/>
    </xf>
    <xf numFmtId="0" fontId="70" fillId="35" borderId="25" xfId="0" applyFont="1" applyFill="1" applyBorder="1" applyAlignment="1">
      <alignment horizontal="center" vertical="center"/>
    </xf>
    <xf numFmtId="0" fontId="70" fillId="35" borderId="35" xfId="0" applyFont="1" applyFill="1" applyBorder="1" applyAlignment="1">
      <alignment horizontal="center" vertical="center"/>
    </xf>
    <xf numFmtId="0" fontId="70" fillId="0" borderId="51" xfId="0" applyFont="1" applyFill="1" applyBorder="1" applyAlignment="1">
      <alignment horizontal="center" vertical="center"/>
    </xf>
    <xf numFmtId="0" fontId="70" fillId="0" borderId="25" xfId="0" applyFont="1" applyFill="1" applyBorder="1" applyAlignment="1">
      <alignment horizontal="center" vertical="center"/>
    </xf>
    <xf numFmtId="0" fontId="70" fillId="0" borderId="52" xfId="0" applyFont="1" applyFill="1" applyBorder="1" applyAlignment="1">
      <alignment horizontal="center" vertical="center"/>
    </xf>
    <xf numFmtId="198" fontId="70" fillId="0" borderId="53" xfId="0" applyNumberFormat="1" applyFont="1" applyFill="1" applyBorder="1" applyAlignment="1">
      <alignment horizontal="center" vertical="center"/>
    </xf>
    <xf numFmtId="0" fontId="70" fillId="0" borderId="35" xfId="0" applyFont="1" applyFill="1" applyBorder="1" applyAlignment="1">
      <alignment horizontal="center" vertical="center"/>
    </xf>
    <xf numFmtId="198" fontId="70" fillId="0" borderId="54" xfId="0" applyNumberFormat="1" applyFont="1" applyFill="1" applyBorder="1" applyAlignment="1">
      <alignment horizontal="center" vertical="center"/>
    </xf>
    <xf numFmtId="0" fontId="70" fillId="0" borderId="54" xfId="0" applyFont="1" applyFill="1" applyBorder="1" applyAlignment="1">
      <alignment horizontal="center" vertical="center"/>
    </xf>
    <xf numFmtId="0" fontId="70" fillId="35" borderId="54" xfId="0" applyFont="1" applyFill="1" applyBorder="1" applyAlignment="1">
      <alignment horizontal="center" vertical="center"/>
    </xf>
    <xf numFmtId="0" fontId="70" fillId="0" borderId="55" xfId="0" applyFont="1" applyFill="1" applyBorder="1" applyAlignment="1">
      <alignment horizontal="center" vertical="center"/>
    </xf>
    <xf numFmtId="0" fontId="70" fillId="0" borderId="16" xfId="0" applyFont="1" applyFill="1" applyBorder="1" applyAlignment="1">
      <alignment horizontal="center" vertical="center"/>
    </xf>
    <xf numFmtId="0" fontId="70" fillId="0" borderId="56" xfId="0" applyFont="1" applyFill="1" applyBorder="1" applyAlignment="1">
      <alignment horizontal="center" vertical="center"/>
    </xf>
    <xf numFmtId="198" fontId="70" fillId="0" borderId="58" xfId="0" applyNumberFormat="1" applyFont="1" applyFill="1" applyBorder="1" applyAlignment="1">
      <alignment horizontal="center" vertical="center"/>
    </xf>
    <xf numFmtId="198" fontId="70" fillId="34" borderId="54" xfId="0" applyNumberFormat="1" applyFont="1" applyFill="1" applyBorder="1" applyAlignment="1">
      <alignment horizontal="center" vertical="center"/>
    </xf>
    <xf numFmtId="198" fontId="70" fillId="0" borderId="48" xfId="0" applyNumberFormat="1" applyFont="1" applyFill="1" applyBorder="1" applyAlignment="1">
      <alignment horizontal="center" vertical="center"/>
    </xf>
    <xf numFmtId="198" fontId="70" fillId="0" borderId="61" xfId="0" applyNumberFormat="1" applyFont="1" applyFill="1" applyBorder="1" applyAlignment="1">
      <alignment horizontal="center" vertical="center"/>
    </xf>
    <xf numFmtId="198" fontId="70" fillId="0" borderId="62" xfId="0" applyNumberFormat="1" applyFont="1" applyFill="1" applyBorder="1" applyAlignment="1">
      <alignment horizontal="center" vertical="center"/>
    </xf>
    <xf numFmtId="198" fontId="70" fillId="0" borderId="63" xfId="0" applyNumberFormat="1" applyFont="1" applyFill="1" applyBorder="1" applyAlignment="1">
      <alignment horizontal="center" vertical="center"/>
    </xf>
    <xf numFmtId="0" fontId="70" fillId="0" borderId="17" xfId="0" applyFont="1" applyFill="1" applyBorder="1" applyAlignment="1">
      <alignment horizontal="center" vertical="center"/>
    </xf>
    <xf numFmtId="0" fontId="70" fillId="0" borderId="64" xfId="0" applyFont="1" applyFill="1" applyBorder="1" applyAlignment="1">
      <alignment horizontal="center" vertical="center"/>
    </xf>
    <xf numFmtId="0" fontId="70" fillId="0" borderId="65" xfId="0" applyFont="1" applyFill="1" applyBorder="1" applyAlignment="1">
      <alignment horizontal="center" vertical="center"/>
    </xf>
    <xf numFmtId="0" fontId="70" fillId="0" borderId="66" xfId="0" applyFont="1" applyFill="1" applyBorder="1" applyAlignment="1">
      <alignment horizontal="center" vertical="center"/>
    </xf>
    <xf numFmtId="0" fontId="70" fillId="35" borderId="55" xfId="0" applyFont="1" applyFill="1" applyBorder="1" applyAlignment="1">
      <alignment horizontal="center" vertical="center"/>
    </xf>
    <xf numFmtId="0" fontId="70" fillId="35" borderId="16" xfId="0" applyFont="1" applyFill="1" applyBorder="1" applyAlignment="1">
      <alignment horizontal="center" vertical="center"/>
    </xf>
    <xf numFmtId="0" fontId="70" fillId="35" borderId="56" xfId="0" applyFont="1" applyFill="1" applyBorder="1" applyAlignment="1">
      <alignment horizontal="center" vertical="center"/>
    </xf>
    <xf numFmtId="198" fontId="70" fillId="0" borderId="66" xfId="0" applyNumberFormat="1" applyFont="1" applyFill="1" applyBorder="1" applyAlignment="1">
      <alignment horizontal="center" vertical="center"/>
    </xf>
    <xf numFmtId="0" fontId="70" fillId="35" borderId="64" xfId="0" applyFont="1" applyFill="1" applyBorder="1" applyAlignment="1">
      <alignment horizontal="center" vertical="center"/>
    </xf>
    <xf numFmtId="0" fontId="70" fillId="35" borderId="65" xfId="0" applyFont="1" applyFill="1" applyBorder="1" applyAlignment="1">
      <alignment horizontal="center" vertical="center"/>
    </xf>
    <xf numFmtId="0" fontId="70" fillId="35" borderId="66" xfId="0" applyFont="1" applyFill="1" applyBorder="1" applyAlignment="1">
      <alignment horizontal="center" vertical="center"/>
    </xf>
    <xf numFmtId="198" fontId="70" fillId="0" borderId="64" xfId="0" applyNumberFormat="1" applyFont="1" applyFill="1" applyBorder="1" applyAlignment="1">
      <alignment horizontal="center" vertical="center"/>
    </xf>
    <xf numFmtId="198" fontId="70" fillId="0" borderId="67" xfId="0" applyNumberFormat="1" applyFont="1" applyFill="1" applyBorder="1" applyAlignment="1">
      <alignment horizontal="center" vertical="center"/>
    </xf>
    <xf numFmtId="198" fontId="70" fillId="0" borderId="68" xfId="0" applyNumberFormat="1" applyFont="1" applyFill="1" applyBorder="1" applyAlignment="1">
      <alignment horizontal="center" vertical="center"/>
    </xf>
    <xf numFmtId="198" fontId="70" fillId="34" borderId="69" xfId="0" applyNumberFormat="1" applyFont="1" applyFill="1" applyBorder="1" applyAlignment="1">
      <alignment horizontal="center" vertical="center"/>
    </xf>
    <xf numFmtId="198" fontId="70" fillId="35" borderId="70" xfId="0" applyNumberFormat="1" applyFont="1" applyFill="1" applyBorder="1" applyAlignment="1">
      <alignment horizontal="center" vertical="center"/>
    </xf>
    <xf numFmtId="198" fontId="70" fillId="0" borderId="71" xfId="0" applyNumberFormat="1" applyFont="1" applyFill="1" applyBorder="1" applyAlignment="1">
      <alignment horizontal="center" vertical="center"/>
    </xf>
    <xf numFmtId="198" fontId="70" fillId="35" borderId="44" xfId="0" applyNumberFormat="1" applyFont="1" applyFill="1" applyBorder="1" applyAlignment="1">
      <alignment horizontal="center" vertical="center"/>
    </xf>
    <xf numFmtId="198" fontId="70" fillId="34" borderId="72" xfId="0" applyNumberFormat="1" applyFont="1" applyFill="1" applyBorder="1" applyAlignment="1">
      <alignment horizontal="center" vertical="center"/>
    </xf>
    <xf numFmtId="198" fontId="70" fillId="0" borderId="70" xfId="0" applyNumberFormat="1" applyFont="1" applyFill="1" applyBorder="1" applyAlignment="1">
      <alignment horizontal="center" vertical="center"/>
    </xf>
    <xf numFmtId="198" fontId="70" fillId="0" borderId="69" xfId="0" applyNumberFormat="1" applyFont="1" applyFill="1" applyBorder="1" applyAlignment="1">
      <alignment horizontal="center" vertical="center"/>
    </xf>
    <xf numFmtId="198" fontId="70" fillId="36" borderId="41" xfId="0" applyNumberFormat="1" applyFont="1" applyFill="1" applyBorder="1" applyAlignment="1">
      <alignment horizontal="center" vertical="center"/>
    </xf>
    <xf numFmtId="198" fontId="70" fillId="0" borderId="40" xfId="0" applyNumberFormat="1" applyFont="1" applyFill="1" applyBorder="1" applyAlignment="1">
      <alignment horizontal="center" vertical="center"/>
    </xf>
    <xf numFmtId="198" fontId="70" fillId="35" borderId="40" xfId="0" applyNumberFormat="1" applyFont="1" applyFill="1" applyBorder="1" applyAlignment="1">
      <alignment horizontal="center" vertical="center"/>
    </xf>
    <xf numFmtId="198" fontId="70" fillId="35" borderId="73" xfId="0" applyNumberFormat="1" applyFont="1" applyFill="1" applyBorder="1" applyAlignment="1">
      <alignment horizontal="center" vertical="center"/>
    </xf>
    <xf numFmtId="198" fontId="70" fillId="36" borderId="69" xfId="0" applyNumberFormat="1" applyFont="1" applyFill="1" applyBorder="1" applyAlignment="1">
      <alignment horizontal="center" vertical="center"/>
    </xf>
    <xf numFmtId="198" fontId="70" fillId="0" borderId="74" xfId="0" applyNumberFormat="1" applyFont="1" applyFill="1" applyBorder="1" applyAlignment="1">
      <alignment horizontal="center" vertical="center"/>
    </xf>
    <xf numFmtId="198" fontId="70" fillId="0" borderId="72" xfId="0" applyNumberFormat="1" applyFont="1" applyFill="1" applyBorder="1" applyAlignment="1">
      <alignment horizontal="center" vertical="center"/>
    </xf>
    <xf numFmtId="198" fontId="70" fillId="0" borderId="44" xfId="0" applyNumberFormat="1" applyFont="1" applyFill="1" applyBorder="1" applyAlignment="1" quotePrefix="1">
      <alignment horizontal="center" vertical="center"/>
    </xf>
    <xf numFmtId="198" fontId="70" fillId="35" borderId="71" xfId="0" applyNumberFormat="1" applyFont="1" applyFill="1" applyBorder="1" applyAlignment="1">
      <alignment horizontal="center" vertical="center"/>
    </xf>
    <xf numFmtId="198" fontId="70" fillId="6" borderId="44" xfId="0" applyNumberFormat="1" applyFont="1" applyFill="1" applyBorder="1" applyAlignment="1">
      <alignment horizontal="center" vertical="center"/>
    </xf>
    <xf numFmtId="198" fontId="70" fillId="6" borderId="78" xfId="0" applyNumberFormat="1" applyFont="1" applyFill="1" applyBorder="1" applyAlignment="1">
      <alignment horizontal="center" vertical="center"/>
    </xf>
    <xf numFmtId="198" fontId="70" fillId="0" borderId="70" xfId="0" applyNumberFormat="1" applyFont="1" applyFill="1" applyBorder="1" applyAlignment="1" quotePrefix="1">
      <alignment horizontal="center" vertical="center"/>
    </xf>
    <xf numFmtId="198" fontId="70" fillId="35" borderId="79" xfId="0" applyNumberFormat="1" applyFont="1" applyFill="1" applyBorder="1" applyAlignment="1">
      <alignment horizontal="center" vertical="center"/>
    </xf>
    <xf numFmtId="198" fontId="70" fillId="0" borderId="80" xfId="0" applyNumberFormat="1" applyFont="1" applyFill="1" applyBorder="1" applyAlignment="1">
      <alignment horizontal="center" vertical="center"/>
    </xf>
    <xf numFmtId="198" fontId="70" fillId="0" borderId="41" xfId="0" applyNumberFormat="1" applyFont="1" applyFill="1" applyBorder="1" applyAlignment="1" quotePrefix="1">
      <alignment horizontal="center" vertical="center"/>
    </xf>
    <xf numFmtId="198" fontId="70" fillId="0" borderId="48" xfId="0" applyNumberFormat="1" applyFont="1" applyFill="1" applyBorder="1" applyAlignment="1" quotePrefix="1">
      <alignment horizontal="center" vertical="center"/>
    </xf>
    <xf numFmtId="198" fontId="70" fillId="34" borderId="81" xfId="0" applyNumberFormat="1" applyFont="1" applyFill="1" applyBorder="1" applyAlignment="1" quotePrefix="1">
      <alignment horizontal="center" vertical="center"/>
    </xf>
    <xf numFmtId="198" fontId="70" fillId="34" borderId="82" xfId="0" applyNumberFormat="1" applyFont="1" applyFill="1" applyBorder="1" applyAlignment="1" quotePrefix="1">
      <alignment horizontal="center" vertical="center"/>
    </xf>
    <xf numFmtId="198" fontId="70" fillId="34" borderId="41" xfId="0" applyNumberFormat="1" applyFont="1" applyFill="1" applyBorder="1" applyAlignment="1" quotePrefix="1">
      <alignment horizontal="center" vertical="center"/>
    </xf>
    <xf numFmtId="198" fontId="70" fillId="0" borderId="30" xfId="0" applyNumberFormat="1" applyFont="1" applyFill="1" applyBorder="1" applyAlignment="1" quotePrefix="1">
      <alignment horizontal="center" vertical="center"/>
    </xf>
    <xf numFmtId="198" fontId="70" fillId="0" borderId="51" xfId="0" applyNumberFormat="1" applyFont="1" applyFill="1" applyBorder="1" applyAlignment="1" quotePrefix="1">
      <alignment horizontal="center" vertical="center"/>
    </xf>
    <xf numFmtId="198" fontId="70" fillId="6" borderId="39" xfId="0" applyNumberFormat="1" applyFont="1" applyFill="1" applyBorder="1" applyAlignment="1">
      <alignment horizontal="center" vertical="center"/>
    </xf>
    <xf numFmtId="204" fontId="71" fillId="0" borderId="11" xfId="42" applyNumberFormat="1" applyFont="1" applyBorder="1" applyAlignment="1">
      <alignment horizontal="center" vertical="center"/>
    </xf>
    <xf numFmtId="0" fontId="72" fillId="0" borderId="16" xfId="0" applyFont="1" applyBorder="1" applyAlignment="1">
      <alignment horizontal="center" vertical="center"/>
    </xf>
    <xf numFmtId="0" fontId="72" fillId="0" borderId="17" xfId="0" applyFont="1" applyBorder="1" applyAlignment="1">
      <alignment horizontal="center" vertical="center"/>
    </xf>
    <xf numFmtId="0" fontId="72" fillId="0" borderId="18" xfId="0" applyFont="1" applyBorder="1" applyAlignment="1">
      <alignment horizontal="center" vertical="center"/>
    </xf>
    <xf numFmtId="0" fontId="72" fillId="0" borderId="20" xfId="0" applyFont="1" applyBorder="1" applyAlignment="1">
      <alignment horizontal="center" vertical="center"/>
    </xf>
    <xf numFmtId="0" fontId="4" fillId="0" borderId="19" xfId="0" applyFont="1" applyBorder="1" applyAlignment="1">
      <alignment vertical="center"/>
    </xf>
    <xf numFmtId="0" fontId="4" fillId="0" borderId="18" xfId="0" applyFont="1" applyBorder="1" applyAlignment="1">
      <alignment vertical="center"/>
    </xf>
    <xf numFmtId="0" fontId="4" fillId="0" borderId="20" xfId="0" applyFont="1" applyBorder="1" applyAlignment="1">
      <alignment vertical="center"/>
    </xf>
    <xf numFmtId="0" fontId="4" fillId="0" borderId="59" xfId="0" applyFont="1" applyBorder="1" applyAlignment="1">
      <alignment horizontal="center" vertical="center"/>
    </xf>
    <xf numFmtId="0" fontId="7" fillId="0" borderId="0" xfId="0" applyFont="1" applyAlignment="1">
      <alignment horizontal="distributed" vertical="center"/>
    </xf>
    <xf numFmtId="0" fontId="4" fillId="0" borderId="59" xfId="0" applyFont="1" applyBorder="1" applyAlignment="1">
      <alignment horizontal="center" vertical="center" textRotation="255"/>
    </xf>
    <xf numFmtId="0" fontId="9" fillId="37" borderId="36" xfId="0" applyFont="1" applyFill="1" applyBorder="1" applyAlignment="1">
      <alignment horizontal="center" vertical="center"/>
    </xf>
    <xf numFmtId="0" fontId="9" fillId="37" borderId="57" xfId="0" applyFont="1" applyFill="1" applyBorder="1" applyAlignment="1">
      <alignment horizontal="center" vertical="center"/>
    </xf>
    <xf numFmtId="0" fontId="9" fillId="37" borderId="40" xfId="0" applyFont="1" applyFill="1" applyBorder="1" applyAlignment="1">
      <alignment horizontal="center" vertical="center"/>
    </xf>
    <xf numFmtId="0" fontId="9" fillId="37" borderId="55" xfId="0" applyFont="1" applyFill="1" applyBorder="1" applyAlignment="1">
      <alignment horizontal="center" vertical="center"/>
    </xf>
    <xf numFmtId="192" fontId="23" fillId="0" borderId="18" xfId="0" applyNumberFormat="1" applyFont="1" applyBorder="1" applyAlignment="1">
      <alignment vertical="center"/>
    </xf>
    <xf numFmtId="198" fontId="18" fillId="38" borderId="41" xfId="0" applyNumberFormat="1" applyFont="1" applyFill="1" applyBorder="1" applyAlignment="1">
      <alignment horizontal="center" vertical="center"/>
    </xf>
    <xf numFmtId="198" fontId="18" fillId="38" borderId="42" xfId="0" applyNumberFormat="1" applyFont="1" applyFill="1" applyBorder="1" applyAlignment="1">
      <alignment horizontal="center" vertical="center"/>
    </xf>
    <xf numFmtId="0" fontId="18" fillId="37" borderId="51" xfId="0" applyFont="1" applyFill="1" applyBorder="1" applyAlignment="1">
      <alignment horizontal="center" vertical="center"/>
    </xf>
    <xf numFmtId="0" fontId="18" fillId="37" borderId="25" xfId="0" applyFont="1" applyFill="1" applyBorder="1" applyAlignment="1">
      <alignment horizontal="center" vertical="center"/>
    </xf>
    <xf numFmtId="0" fontId="18" fillId="37" borderId="35" xfId="0" applyFont="1" applyFill="1" applyBorder="1" applyAlignment="1">
      <alignment horizontal="center" vertical="center"/>
    </xf>
    <xf numFmtId="198" fontId="18" fillId="37" borderId="67" xfId="0" applyNumberFormat="1" applyFont="1" applyFill="1" applyBorder="1" applyAlignment="1">
      <alignment horizontal="center" vertical="center"/>
    </xf>
    <xf numFmtId="198" fontId="18" fillId="0" borderId="85" xfId="0" applyNumberFormat="1" applyFont="1" applyFill="1" applyBorder="1" applyAlignment="1">
      <alignment horizontal="center" vertical="center"/>
    </xf>
    <xf numFmtId="198" fontId="18" fillId="37" borderId="64" xfId="0" applyNumberFormat="1" applyFont="1" applyFill="1" applyBorder="1" applyAlignment="1">
      <alignment horizontal="center" vertical="center"/>
    </xf>
    <xf numFmtId="198" fontId="18" fillId="37" borderId="65" xfId="0" applyNumberFormat="1" applyFont="1" applyFill="1" applyBorder="1" applyAlignment="1">
      <alignment horizontal="center" vertical="center"/>
    </xf>
    <xf numFmtId="198" fontId="18" fillId="37" borderId="66" xfId="0" applyNumberFormat="1" applyFont="1" applyFill="1" applyBorder="1" applyAlignment="1">
      <alignment horizontal="center" vertical="center"/>
    </xf>
    <xf numFmtId="0" fontId="18" fillId="0" borderId="54" xfId="0" applyFont="1" applyBorder="1" applyAlignment="1">
      <alignment horizontal="center" vertical="center"/>
    </xf>
    <xf numFmtId="0" fontId="18" fillId="37" borderId="54" xfId="0" applyFont="1" applyFill="1" applyBorder="1" applyAlignment="1">
      <alignment horizontal="center" vertical="center"/>
    </xf>
    <xf numFmtId="0" fontId="9" fillId="0" borderId="20" xfId="0" applyFont="1" applyBorder="1" applyAlignment="1">
      <alignment horizontal="center" vertical="center"/>
    </xf>
    <xf numFmtId="0" fontId="9" fillId="0" borderId="17" xfId="0" applyFont="1" applyBorder="1" applyAlignment="1">
      <alignment horizontal="center" vertical="center"/>
    </xf>
    <xf numFmtId="198" fontId="18" fillId="37" borderId="44" xfId="0" applyNumberFormat="1" applyFont="1" applyFill="1" applyBorder="1" applyAlignment="1">
      <alignment horizontal="center" vertical="center"/>
    </xf>
    <xf numFmtId="198" fontId="18" fillId="0" borderId="86" xfId="0" applyNumberFormat="1" applyFont="1" applyFill="1" applyBorder="1" applyAlignment="1">
      <alignment horizontal="center" vertical="center"/>
    </xf>
    <xf numFmtId="198" fontId="18" fillId="0" borderId="47" xfId="0" applyNumberFormat="1" applyFont="1" applyFill="1" applyBorder="1" applyAlignment="1">
      <alignment horizontal="center" vertical="center"/>
    </xf>
    <xf numFmtId="198" fontId="18" fillId="37" borderId="70" xfId="0" applyNumberFormat="1" applyFont="1" applyFill="1" applyBorder="1" applyAlignment="1">
      <alignment horizontal="center" vertical="center"/>
    </xf>
    <xf numFmtId="198" fontId="18" fillId="37" borderId="79" xfId="0" applyNumberFormat="1" applyFont="1" applyFill="1" applyBorder="1" applyAlignment="1">
      <alignment horizontal="center" vertical="center"/>
    </xf>
    <xf numFmtId="198" fontId="18" fillId="0" borderId="87" xfId="0" applyNumberFormat="1" applyFont="1" applyFill="1" applyBorder="1" applyAlignment="1">
      <alignment horizontal="center" vertical="center"/>
    </xf>
    <xf numFmtId="198" fontId="18" fillId="0" borderId="88" xfId="0" applyNumberFormat="1" applyFont="1" applyFill="1" applyBorder="1" applyAlignment="1">
      <alignment horizontal="center" vertical="center"/>
    </xf>
    <xf numFmtId="198" fontId="18" fillId="0" borderId="89" xfId="0" applyNumberFormat="1" applyFont="1" applyFill="1" applyBorder="1" applyAlignment="1">
      <alignment horizontal="center" vertical="center"/>
    </xf>
    <xf numFmtId="198" fontId="18" fillId="38" borderId="54" xfId="0" applyNumberFormat="1" applyFont="1" applyFill="1" applyBorder="1" applyAlignment="1">
      <alignment horizontal="center" vertical="center"/>
    </xf>
    <xf numFmtId="198" fontId="18" fillId="0" borderId="42" xfId="0" applyNumberFormat="1" applyFont="1" applyFill="1" applyBorder="1" applyAlignment="1">
      <alignment horizontal="center" vertical="center"/>
    </xf>
    <xf numFmtId="0" fontId="18" fillId="0" borderId="64" xfId="0" applyFont="1" applyBorder="1" applyAlignment="1">
      <alignment horizontal="center" vertical="center"/>
    </xf>
    <xf numFmtId="0" fontId="18" fillId="0" borderId="65" xfId="0" applyFont="1" applyBorder="1" applyAlignment="1">
      <alignment horizontal="center" vertical="center"/>
    </xf>
    <xf numFmtId="0" fontId="18" fillId="0" borderId="66" xfId="0" applyFont="1" applyBorder="1" applyAlignment="1">
      <alignment horizontal="center" vertical="center"/>
    </xf>
    <xf numFmtId="0" fontId="18" fillId="37" borderId="64" xfId="0" applyFont="1" applyFill="1" applyBorder="1" applyAlignment="1">
      <alignment horizontal="center" vertical="center"/>
    </xf>
    <xf numFmtId="0" fontId="18" fillId="37" borderId="65" xfId="0" applyFont="1" applyFill="1" applyBorder="1" applyAlignment="1">
      <alignment horizontal="center" vertical="center"/>
    </xf>
    <xf numFmtId="0" fontId="18" fillId="37" borderId="66" xfId="0" applyFont="1" applyFill="1" applyBorder="1" applyAlignment="1">
      <alignment horizontal="center" vertical="center"/>
    </xf>
    <xf numFmtId="198" fontId="18" fillId="37" borderId="71" xfId="0" applyNumberFormat="1" applyFont="1" applyFill="1" applyBorder="1" applyAlignment="1">
      <alignment horizontal="center" vertical="center"/>
    </xf>
    <xf numFmtId="198" fontId="18" fillId="37" borderId="78" xfId="0" applyNumberFormat="1" applyFont="1" applyFill="1" applyBorder="1" applyAlignment="1">
      <alignment horizontal="center" vertical="center"/>
    </xf>
    <xf numFmtId="198" fontId="18" fillId="0" borderId="79" xfId="0" applyNumberFormat="1" applyFont="1" applyFill="1" applyBorder="1" applyAlignment="1" quotePrefix="1">
      <alignment horizontal="center" vertical="center"/>
    </xf>
    <xf numFmtId="198" fontId="18" fillId="37" borderId="87" xfId="0" applyNumberFormat="1" applyFont="1" applyFill="1" applyBorder="1" applyAlignment="1">
      <alignment horizontal="center" vertical="center"/>
    </xf>
    <xf numFmtId="198" fontId="18" fillId="37" borderId="88" xfId="0" applyNumberFormat="1" applyFont="1" applyFill="1" applyBorder="1" applyAlignment="1">
      <alignment horizontal="center" vertical="center"/>
    </xf>
    <xf numFmtId="198" fontId="18" fillId="37" borderId="89" xfId="0" applyNumberFormat="1" applyFont="1" applyFill="1" applyBorder="1" applyAlignment="1">
      <alignment horizontal="center" vertical="center"/>
    </xf>
    <xf numFmtId="198" fontId="18" fillId="37" borderId="90" xfId="0" applyNumberFormat="1" applyFont="1" applyFill="1" applyBorder="1" applyAlignment="1">
      <alignment horizontal="center" vertical="center"/>
    </xf>
    <xf numFmtId="198" fontId="18" fillId="37" borderId="91" xfId="0" applyNumberFormat="1" applyFont="1" applyFill="1" applyBorder="1" applyAlignment="1">
      <alignment horizontal="center" vertical="center"/>
    </xf>
    <xf numFmtId="198" fontId="18" fillId="0" borderId="87" xfId="0" applyNumberFormat="1" applyFont="1" applyFill="1" applyBorder="1" applyAlignment="1" quotePrefix="1">
      <alignment horizontal="center" vertical="center"/>
    </xf>
    <xf numFmtId="198" fontId="18" fillId="0" borderId="88" xfId="0" applyNumberFormat="1" applyFont="1" applyFill="1" applyBorder="1" applyAlignment="1" quotePrefix="1">
      <alignment horizontal="center" vertical="center"/>
    </xf>
    <xf numFmtId="198" fontId="18" fillId="0" borderId="89" xfId="0" applyNumberFormat="1" applyFont="1" applyFill="1" applyBorder="1" applyAlignment="1" quotePrefix="1">
      <alignment horizontal="center" vertical="center"/>
    </xf>
    <xf numFmtId="198" fontId="18" fillId="0" borderId="86" xfId="0" applyNumberFormat="1" applyFont="1" applyFill="1" applyBorder="1" applyAlignment="1" quotePrefix="1">
      <alignment horizontal="center" vertical="center"/>
    </xf>
    <xf numFmtId="198" fontId="18" fillId="37" borderId="92" xfId="0" applyNumberFormat="1" applyFont="1" applyFill="1" applyBorder="1" applyAlignment="1">
      <alignment horizontal="center" vertical="center"/>
    </xf>
    <xf numFmtId="198" fontId="18" fillId="0" borderId="40" xfId="0" applyNumberFormat="1" applyFont="1" applyFill="1" applyBorder="1" applyAlignment="1" quotePrefix="1">
      <alignment horizontal="center" vertical="center"/>
    </xf>
    <xf numFmtId="198" fontId="18" fillId="37" borderId="40" xfId="0" applyNumberFormat="1" applyFont="1" applyFill="1" applyBorder="1" applyAlignment="1" quotePrefix="1">
      <alignment horizontal="center" vertical="center"/>
    </xf>
    <xf numFmtId="198" fontId="18" fillId="0" borderId="73" xfId="0" applyNumberFormat="1" applyFont="1" applyFill="1" applyBorder="1" applyAlignment="1" quotePrefix="1">
      <alignment horizontal="center" vertical="center"/>
    </xf>
    <xf numFmtId="198" fontId="18" fillId="37" borderId="40" xfId="0" applyNumberFormat="1" applyFont="1" applyFill="1" applyBorder="1" applyAlignment="1">
      <alignment horizontal="center" vertical="center"/>
    </xf>
    <xf numFmtId="198" fontId="18" fillId="0" borderId="42" xfId="0" applyNumberFormat="1" applyFont="1" applyFill="1" applyBorder="1" applyAlignment="1" quotePrefix="1">
      <alignment horizontal="center" vertical="center"/>
    </xf>
    <xf numFmtId="198" fontId="18" fillId="0" borderId="35" xfId="0" applyNumberFormat="1" applyFont="1" applyFill="1" applyBorder="1" applyAlignment="1" quotePrefix="1">
      <alignment horizontal="center" vertical="center"/>
    </xf>
    <xf numFmtId="198" fontId="18" fillId="37" borderId="30" xfId="0" applyNumberFormat="1" applyFont="1" applyFill="1" applyBorder="1" applyAlignment="1">
      <alignment horizontal="center" vertical="center"/>
    </xf>
    <xf numFmtId="198" fontId="18" fillId="37" borderId="53" xfId="0" applyNumberFormat="1" applyFont="1" applyFill="1" applyBorder="1" applyAlignment="1">
      <alignment horizontal="center" vertical="center"/>
    </xf>
    <xf numFmtId="0" fontId="9" fillId="37" borderId="75" xfId="0" applyFont="1" applyFill="1" applyBorder="1" applyAlignment="1">
      <alignment horizontal="center" vertical="center"/>
    </xf>
    <xf numFmtId="0" fontId="9" fillId="37" borderId="56" xfId="0" applyFont="1" applyFill="1" applyBorder="1" applyAlignment="1">
      <alignment horizontal="center" vertical="center"/>
    </xf>
    <xf numFmtId="198" fontId="18" fillId="0" borderId="72" xfId="0" applyNumberFormat="1" applyFont="1" applyFill="1" applyBorder="1" applyAlignment="1" quotePrefix="1">
      <alignment horizontal="center" vertical="center"/>
    </xf>
    <xf numFmtId="198" fontId="18" fillId="0" borderId="82" xfId="0" applyNumberFormat="1" applyFont="1" applyFill="1" applyBorder="1" applyAlignment="1" quotePrefix="1">
      <alignment horizontal="center" vertical="center"/>
    </xf>
    <xf numFmtId="198" fontId="18" fillId="0" borderId="93" xfId="0" applyNumberFormat="1" applyFont="1" applyFill="1" applyBorder="1" applyAlignment="1" quotePrefix="1">
      <alignment horizontal="center" vertical="center"/>
    </xf>
    <xf numFmtId="198" fontId="18" fillId="0" borderId="94" xfId="0" applyNumberFormat="1" applyFont="1" applyFill="1" applyBorder="1" applyAlignment="1" quotePrefix="1">
      <alignment horizontal="center" vertical="center"/>
    </xf>
    <xf numFmtId="198" fontId="18" fillId="0" borderId="47" xfId="0" applyNumberFormat="1" applyFont="1" applyFill="1" applyBorder="1" applyAlignment="1" quotePrefix="1">
      <alignment horizontal="center" vertical="center"/>
    </xf>
    <xf numFmtId="198" fontId="18" fillId="37" borderId="72" xfId="0" applyNumberFormat="1" applyFont="1" applyFill="1" applyBorder="1" applyAlignment="1" quotePrefix="1">
      <alignment horizontal="center" vertical="center"/>
    </xf>
    <xf numFmtId="198" fontId="18" fillId="38" borderId="82" xfId="0" applyNumberFormat="1" applyFont="1" applyFill="1" applyBorder="1" applyAlignment="1" quotePrefix="1">
      <alignment horizontal="center" vertical="center"/>
    </xf>
    <xf numFmtId="198" fontId="18" fillId="37" borderId="47" xfId="0" applyNumberFormat="1" applyFont="1" applyFill="1" applyBorder="1" applyAlignment="1" quotePrefix="1">
      <alignment horizontal="center" vertical="center"/>
    </xf>
    <xf numFmtId="198" fontId="18" fillId="37" borderId="39" xfId="0" applyNumberFormat="1" applyFont="1" applyFill="1" applyBorder="1" applyAlignment="1">
      <alignment horizontal="center" vertical="center"/>
    </xf>
    <xf numFmtId="0" fontId="9" fillId="39" borderId="20" xfId="0" applyFont="1" applyFill="1" applyBorder="1" applyAlignment="1">
      <alignment horizontal="center" vertical="center"/>
    </xf>
    <xf numFmtId="0" fontId="9" fillId="39" borderId="59" xfId="0" applyFont="1" applyFill="1" applyBorder="1" applyAlignment="1">
      <alignment horizontal="center" vertical="center"/>
    </xf>
    <xf numFmtId="0" fontId="9" fillId="39" borderId="19" xfId="0" applyFont="1" applyFill="1" applyBorder="1" applyAlignment="1">
      <alignment horizontal="center" vertical="center"/>
    </xf>
    <xf numFmtId="0" fontId="9" fillId="39" borderId="17" xfId="0" applyFont="1" applyFill="1" applyBorder="1" applyAlignment="1">
      <alignment horizontal="center" vertical="center"/>
    </xf>
    <xf numFmtId="0" fontId="9" fillId="39" borderId="60" xfId="0" applyFont="1" applyFill="1" applyBorder="1" applyAlignment="1">
      <alignment horizontal="center" vertical="center"/>
    </xf>
    <xf numFmtId="0" fontId="9" fillId="39" borderId="15" xfId="0" applyFont="1" applyFill="1" applyBorder="1" applyAlignment="1">
      <alignment horizontal="center" vertical="center"/>
    </xf>
    <xf numFmtId="0" fontId="19" fillId="0" borderId="59" xfId="0" applyFont="1" applyBorder="1" applyAlignment="1">
      <alignment horizontal="center" vertical="center"/>
    </xf>
    <xf numFmtId="0" fontId="19" fillId="0" borderId="10" xfId="0" applyFont="1" applyBorder="1" applyAlignment="1">
      <alignment horizontal="center" vertical="center"/>
    </xf>
    <xf numFmtId="0" fontId="19" fillId="0" borderId="0" xfId="0" applyFont="1" applyBorder="1" applyAlignment="1">
      <alignment horizontal="center" vertical="center"/>
    </xf>
    <xf numFmtId="0" fontId="19" fillId="0" borderId="12" xfId="0" applyFont="1" applyBorder="1" applyAlignment="1">
      <alignment horizontal="center" vertical="center"/>
    </xf>
    <xf numFmtId="187" fontId="26" fillId="0" borderId="71" xfId="0" applyNumberFormat="1" applyFont="1" applyBorder="1" applyAlignment="1">
      <alignment horizontal="center" vertical="center"/>
    </xf>
    <xf numFmtId="187" fontId="26" fillId="0" borderId="22" xfId="0" applyNumberFormat="1" applyFont="1" applyBorder="1" applyAlignment="1">
      <alignment horizontal="center" vertical="center"/>
    </xf>
    <xf numFmtId="187" fontId="26" fillId="0" borderId="43" xfId="0" applyNumberFormat="1" applyFont="1" applyBorder="1" applyAlignment="1">
      <alignment horizontal="center" vertical="center"/>
    </xf>
    <xf numFmtId="200" fontId="20" fillId="0" borderId="15" xfId="0" applyNumberFormat="1" applyFont="1" applyBorder="1" applyAlignment="1">
      <alignment horizontal="center" vertical="center" wrapText="1"/>
    </xf>
    <xf numFmtId="200" fontId="20" fillId="0" borderId="16" xfId="0" applyNumberFormat="1" applyFont="1" applyBorder="1" applyAlignment="1">
      <alignment horizontal="center" vertical="center" wrapText="1"/>
    </xf>
    <xf numFmtId="200" fontId="20" fillId="0" borderId="17" xfId="0" applyNumberFormat="1" applyFont="1" applyBorder="1" applyAlignment="1">
      <alignment horizontal="center" vertical="center" wrapText="1"/>
    </xf>
    <xf numFmtId="200" fontId="20" fillId="0" borderId="10" xfId="0" applyNumberFormat="1" applyFont="1" applyBorder="1" applyAlignment="1">
      <alignment horizontal="center" vertical="center" wrapText="1"/>
    </xf>
    <xf numFmtId="200" fontId="20" fillId="0" borderId="0" xfId="0" applyNumberFormat="1" applyFont="1" applyBorder="1" applyAlignment="1">
      <alignment horizontal="center" vertical="center" wrapText="1"/>
    </xf>
    <xf numFmtId="200" fontId="20" fillId="0" borderId="12" xfId="0" applyNumberFormat="1" applyFont="1" applyBorder="1" applyAlignment="1">
      <alignment horizontal="center" vertical="center" wrapText="1"/>
    </xf>
    <xf numFmtId="200" fontId="20" fillId="0" borderId="13" xfId="0" applyNumberFormat="1" applyFont="1" applyBorder="1" applyAlignment="1">
      <alignment horizontal="center" vertical="center" wrapText="1"/>
    </xf>
    <xf numFmtId="200" fontId="20" fillId="0" borderId="11" xfId="0" applyNumberFormat="1" applyFont="1" applyBorder="1" applyAlignment="1">
      <alignment horizontal="center" vertical="center" wrapText="1"/>
    </xf>
    <xf numFmtId="200" fontId="20" fillId="0" borderId="14" xfId="0" applyNumberFormat="1" applyFont="1" applyBorder="1" applyAlignment="1">
      <alignment horizontal="center" vertical="center" wrapText="1"/>
    </xf>
    <xf numFmtId="0" fontId="4" fillId="0" borderId="11" xfId="0" applyFont="1" applyBorder="1" applyAlignment="1">
      <alignment horizontal="center"/>
    </xf>
    <xf numFmtId="0" fontId="21" fillId="0" borderId="26" xfId="0" applyFont="1" applyBorder="1" applyAlignment="1">
      <alignment vertical="center"/>
    </xf>
    <xf numFmtId="198" fontId="18" fillId="0" borderId="79" xfId="0" applyNumberFormat="1" applyFont="1" applyFill="1" applyBorder="1" applyAlignment="1">
      <alignment horizontal="center" vertical="center"/>
    </xf>
    <xf numFmtId="198" fontId="18" fillId="0" borderId="95" xfId="0" applyNumberFormat="1" applyFont="1" applyFill="1" applyBorder="1" applyAlignment="1">
      <alignment horizontal="center" vertical="center"/>
    </xf>
    <xf numFmtId="0" fontId="9" fillId="0" borderId="0" xfId="0" applyFont="1" applyAlignment="1">
      <alignment horizontal="left" vertical="center"/>
    </xf>
    <xf numFmtId="198" fontId="18" fillId="0" borderId="96" xfId="0" applyNumberFormat="1" applyFont="1" applyFill="1" applyBorder="1" applyAlignment="1">
      <alignment horizontal="center" vertical="center"/>
    </xf>
    <xf numFmtId="198" fontId="18" fillId="0" borderId="36" xfId="0" applyNumberFormat="1" applyFont="1" applyFill="1" applyBorder="1" applyAlignment="1">
      <alignment horizontal="center" vertical="center"/>
    </xf>
    <xf numFmtId="198" fontId="18" fillId="37" borderId="36" xfId="0" applyNumberFormat="1" applyFont="1" applyFill="1" applyBorder="1" applyAlignment="1">
      <alignment horizontal="center" vertical="center"/>
    </xf>
    <xf numFmtId="198" fontId="18" fillId="0" borderId="97" xfId="0" applyNumberFormat="1" applyFont="1" applyFill="1" applyBorder="1" applyAlignment="1">
      <alignment horizontal="center" vertical="center"/>
    </xf>
    <xf numFmtId="198" fontId="18" fillId="37" borderId="97" xfId="0" applyNumberFormat="1" applyFont="1" applyFill="1" applyBorder="1" applyAlignment="1">
      <alignment horizontal="center" vertical="center"/>
    </xf>
    <xf numFmtId="198" fontId="18" fillId="0" borderId="98" xfId="0" applyNumberFormat="1" applyFont="1" applyFill="1" applyBorder="1" applyAlignment="1">
      <alignment horizontal="center" vertical="center"/>
    </xf>
    <xf numFmtId="198" fontId="18" fillId="0" borderId="37" xfId="0" applyNumberFormat="1" applyFont="1" applyFill="1" applyBorder="1" applyAlignment="1">
      <alignment horizontal="center" vertical="center"/>
    </xf>
    <xf numFmtId="198" fontId="18" fillId="0" borderId="19" xfId="0" applyNumberFormat="1" applyFont="1" applyFill="1" applyBorder="1" applyAlignment="1">
      <alignment horizontal="center" vertical="center"/>
    </xf>
    <xf numFmtId="198" fontId="18" fillId="0" borderId="18" xfId="0" applyNumberFormat="1" applyFont="1" applyFill="1" applyBorder="1" applyAlignment="1">
      <alignment horizontal="center" vertical="center"/>
    </xf>
    <xf numFmtId="198" fontId="18" fillId="0" borderId="75" xfId="0" applyNumberFormat="1" applyFont="1" applyFill="1" applyBorder="1" applyAlignment="1">
      <alignment horizontal="center" vertical="center"/>
    </xf>
    <xf numFmtId="180" fontId="21" fillId="0" borderId="18" xfId="0" applyNumberFormat="1" applyFont="1" applyBorder="1" applyAlignment="1">
      <alignment horizontal="left" vertical="center"/>
    </xf>
    <xf numFmtId="180" fontId="21" fillId="0" borderId="19" xfId="0" applyNumberFormat="1" applyFont="1" applyBorder="1" applyAlignment="1">
      <alignment horizontal="left" vertical="center"/>
    </xf>
    <xf numFmtId="180" fontId="21" fillId="0" borderId="20" xfId="0" applyNumberFormat="1" applyFont="1" applyBorder="1" applyAlignment="1">
      <alignment horizontal="left" vertical="center"/>
    </xf>
    <xf numFmtId="0" fontId="23" fillId="0" borderId="16" xfId="0" applyFont="1" applyBorder="1" applyAlignment="1">
      <alignment horizontal="center" vertical="center"/>
    </xf>
    <xf numFmtId="0" fontId="0" fillId="0" borderId="18" xfId="0" applyBorder="1" applyAlignment="1">
      <alignment vertical="center"/>
    </xf>
    <xf numFmtId="0" fontId="0" fillId="0" borderId="20"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66675</xdr:colOff>
      <xdr:row>150</xdr:row>
      <xdr:rowOff>9525</xdr:rowOff>
    </xdr:from>
    <xdr:to>
      <xdr:col>50</xdr:col>
      <xdr:colOff>85725</xdr:colOff>
      <xdr:row>150</xdr:row>
      <xdr:rowOff>114300</xdr:rowOff>
    </xdr:to>
    <xdr:sp>
      <xdr:nvSpPr>
        <xdr:cNvPr id="1" name="Rectangle 17"/>
        <xdr:cNvSpPr>
          <a:spLocks/>
        </xdr:cNvSpPr>
      </xdr:nvSpPr>
      <xdr:spPr>
        <a:xfrm>
          <a:off x="5553075" y="22698075"/>
          <a:ext cx="247650" cy="1047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66675</xdr:colOff>
      <xdr:row>150</xdr:row>
      <xdr:rowOff>9525</xdr:rowOff>
    </xdr:from>
    <xdr:to>
      <xdr:col>50</xdr:col>
      <xdr:colOff>85725</xdr:colOff>
      <xdr:row>150</xdr:row>
      <xdr:rowOff>114300</xdr:rowOff>
    </xdr:to>
    <xdr:sp>
      <xdr:nvSpPr>
        <xdr:cNvPr id="1" name="Rectangle 17"/>
        <xdr:cNvSpPr>
          <a:spLocks/>
        </xdr:cNvSpPr>
      </xdr:nvSpPr>
      <xdr:spPr>
        <a:xfrm>
          <a:off x="5553075" y="22698075"/>
          <a:ext cx="247650" cy="1047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66675</xdr:colOff>
      <xdr:row>150</xdr:row>
      <xdr:rowOff>9525</xdr:rowOff>
    </xdr:from>
    <xdr:to>
      <xdr:col>50</xdr:col>
      <xdr:colOff>85725</xdr:colOff>
      <xdr:row>150</xdr:row>
      <xdr:rowOff>114300</xdr:rowOff>
    </xdr:to>
    <xdr:sp>
      <xdr:nvSpPr>
        <xdr:cNvPr id="1" name="Rectangle 17"/>
        <xdr:cNvSpPr>
          <a:spLocks/>
        </xdr:cNvSpPr>
      </xdr:nvSpPr>
      <xdr:spPr>
        <a:xfrm>
          <a:off x="5553075" y="22698075"/>
          <a:ext cx="247650" cy="1047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0</xdr:rowOff>
    </xdr:from>
    <xdr:to>
      <xdr:col>0</xdr:col>
      <xdr:colOff>0</xdr:colOff>
      <xdr:row>26</xdr:row>
      <xdr:rowOff>0</xdr:rowOff>
    </xdr:to>
    <xdr:sp>
      <xdr:nvSpPr>
        <xdr:cNvPr id="1" name="Oval 1"/>
        <xdr:cNvSpPr>
          <a:spLocks/>
        </xdr:cNvSpPr>
      </xdr:nvSpPr>
      <xdr:spPr>
        <a:xfrm>
          <a:off x="0" y="7448550"/>
          <a:ext cx="0" cy="0"/>
        </a:xfrm>
        <a:prstGeom prst="ellipse">
          <a:avLst/>
        </a:prstGeom>
        <a:noFill/>
        <a:ln w="19050"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27</xdr:row>
      <xdr:rowOff>38100</xdr:rowOff>
    </xdr:from>
    <xdr:to>
      <xdr:col>0</xdr:col>
      <xdr:colOff>0</xdr:colOff>
      <xdr:row>27</xdr:row>
      <xdr:rowOff>257175</xdr:rowOff>
    </xdr:to>
    <xdr:sp>
      <xdr:nvSpPr>
        <xdr:cNvPr id="2" name="Oval 2"/>
        <xdr:cNvSpPr>
          <a:spLocks/>
        </xdr:cNvSpPr>
      </xdr:nvSpPr>
      <xdr:spPr>
        <a:xfrm>
          <a:off x="0" y="7791450"/>
          <a:ext cx="0" cy="219075"/>
        </a:xfrm>
        <a:prstGeom prst="ellipse">
          <a:avLst/>
        </a:prstGeom>
        <a:noFill/>
        <a:ln w="19050"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38100</xdr:rowOff>
    </xdr:from>
    <xdr:to>
      <xdr:col>0</xdr:col>
      <xdr:colOff>0</xdr:colOff>
      <xdr:row>28</xdr:row>
      <xdr:rowOff>257175</xdr:rowOff>
    </xdr:to>
    <xdr:sp>
      <xdr:nvSpPr>
        <xdr:cNvPr id="3" name="Oval 3"/>
        <xdr:cNvSpPr>
          <a:spLocks/>
        </xdr:cNvSpPr>
      </xdr:nvSpPr>
      <xdr:spPr>
        <a:xfrm>
          <a:off x="0" y="8096250"/>
          <a:ext cx="0" cy="219075"/>
        </a:xfrm>
        <a:prstGeom prst="ellipse">
          <a:avLst/>
        </a:prstGeom>
        <a:noFill/>
        <a:ln w="19050"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42</xdr:row>
      <xdr:rowOff>0</xdr:rowOff>
    </xdr:from>
    <xdr:to>
      <xdr:col>0</xdr:col>
      <xdr:colOff>0</xdr:colOff>
      <xdr:row>44</xdr:row>
      <xdr:rowOff>9525</xdr:rowOff>
    </xdr:to>
    <xdr:sp>
      <xdr:nvSpPr>
        <xdr:cNvPr id="4" name="Line 4"/>
        <xdr:cNvSpPr>
          <a:spLocks/>
        </xdr:cNvSpPr>
      </xdr:nvSpPr>
      <xdr:spPr>
        <a:xfrm>
          <a:off x="0" y="12192000"/>
          <a:ext cx="0" cy="5810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50</xdr:row>
      <xdr:rowOff>57150</xdr:rowOff>
    </xdr:from>
    <xdr:to>
      <xdr:col>0</xdr:col>
      <xdr:colOff>0</xdr:colOff>
      <xdr:row>51</xdr:row>
      <xdr:rowOff>190500</xdr:rowOff>
    </xdr:to>
    <xdr:sp>
      <xdr:nvSpPr>
        <xdr:cNvPr id="5" name="Oval 5"/>
        <xdr:cNvSpPr>
          <a:spLocks/>
        </xdr:cNvSpPr>
      </xdr:nvSpPr>
      <xdr:spPr>
        <a:xfrm>
          <a:off x="0" y="14535150"/>
          <a:ext cx="0" cy="419100"/>
        </a:xfrm>
        <a:prstGeom prst="ellipse">
          <a:avLst/>
        </a:prstGeom>
        <a:noFill/>
        <a:ln w="19050"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79</xdr:row>
      <xdr:rowOff>161925</xdr:rowOff>
    </xdr:from>
    <xdr:to>
      <xdr:col>0</xdr:col>
      <xdr:colOff>0</xdr:colOff>
      <xdr:row>81</xdr:row>
      <xdr:rowOff>0</xdr:rowOff>
    </xdr:to>
    <xdr:sp>
      <xdr:nvSpPr>
        <xdr:cNvPr id="6" name="Oval 6"/>
        <xdr:cNvSpPr>
          <a:spLocks/>
        </xdr:cNvSpPr>
      </xdr:nvSpPr>
      <xdr:spPr>
        <a:xfrm>
          <a:off x="0" y="22926675"/>
          <a:ext cx="0" cy="409575"/>
        </a:xfrm>
        <a:prstGeom prst="ellipse">
          <a:avLst/>
        </a:prstGeom>
        <a:noFill/>
        <a:ln w="19050"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38100</xdr:rowOff>
    </xdr:from>
    <xdr:to>
      <xdr:col>0</xdr:col>
      <xdr:colOff>0</xdr:colOff>
      <xdr:row>32</xdr:row>
      <xdr:rowOff>257175</xdr:rowOff>
    </xdr:to>
    <xdr:sp>
      <xdr:nvSpPr>
        <xdr:cNvPr id="7" name="Oval 7"/>
        <xdr:cNvSpPr>
          <a:spLocks/>
        </xdr:cNvSpPr>
      </xdr:nvSpPr>
      <xdr:spPr>
        <a:xfrm>
          <a:off x="0" y="9315450"/>
          <a:ext cx="0" cy="219075"/>
        </a:xfrm>
        <a:prstGeom prst="ellipse">
          <a:avLst/>
        </a:prstGeom>
        <a:noFill/>
        <a:ln w="19050"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40</xdr:row>
      <xdr:rowOff>38100</xdr:rowOff>
    </xdr:from>
    <xdr:to>
      <xdr:col>0</xdr:col>
      <xdr:colOff>0</xdr:colOff>
      <xdr:row>40</xdr:row>
      <xdr:rowOff>257175</xdr:rowOff>
    </xdr:to>
    <xdr:sp>
      <xdr:nvSpPr>
        <xdr:cNvPr id="8" name="Oval 8"/>
        <xdr:cNvSpPr>
          <a:spLocks/>
        </xdr:cNvSpPr>
      </xdr:nvSpPr>
      <xdr:spPr>
        <a:xfrm>
          <a:off x="0" y="11658600"/>
          <a:ext cx="0" cy="219075"/>
        </a:xfrm>
        <a:prstGeom prst="ellipse">
          <a:avLst/>
        </a:prstGeom>
        <a:noFill/>
        <a:ln w="19050"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28575</xdr:colOff>
      <xdr:row>149</xdr:row>
      <xdr:rowOff>66675</xdr:rowOff>
    </xdr:from>
    <xdr:to>
      <xdr:col>50</xdr:col>
      <xdr:colOff>47625</xdr:colOff>
      <xdr:row>150</xdr:row>
      <xdr:rowOff>57150</xdr:rowOff>
    </xdr:to>
    <xdr:sp>
      <xdr:nvSpPr>
        <xdr:cNvPr id="1" name="Rectangle 1"/>
        <xdr:cNvSpPr>
          <a:spLocks/>
        </xdr:cNvSpPr>
      </xdr:nvSpPr>
      <xdr:spPr>
        <a:xfrm>
          <a:off x="5514975" y="22650450"/>
          <a:ext cx="247650" cy="114300"/>
        </a:xfrm>
        <a:prstGeom prst="rect">
          <a:avLst/>
        </a:prstGeom>
        <a:solidFill>
          <a:srgbClr val="FFFFFF"/>
        </a:solid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28575</xdr:colOff>
      <xdr:row>151</xdr:row>
      <xdr:rowOff>66675</xdr:rowOff>
    </xdr:from>
    <xdr:to>
      <xdr:col>50</xdr:col>
      <xdr:colOff>47625</xdr:colOff>
      <xdr:row>152</xdr:row>
      <xdr:rowOff>57150</xdr:rowOff>
    </xdr:to>
    <xdr:sp>
      <xdr:nvSpPr>
        <xdr:cNvPr id="2" name="Rectangle 2"/>
        <xdr:cNvSpPr>
          <a:spLocks/>
        </xdr:cNvSpPr>
      </xdr:nvSpPr>
      <xdr:spPr>
        <a:xfrm>
          <a:off x="5514975" y="22898100"/>
          <a:ext cx="247650" cy="114300"/>
        </a:xfrm>
        <a:prstGeom prst="rect">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1</xdr:row>
      <xdr:rowOff>95250</xdr:rowOff>
    </xdr:from>
    <xdr:to>
      <xdr:col>34</xdr:col>
      <xdr:colOff>66675</xdr:colOff>
      <xdr:row>3</xdr:row>
      <xdr:rowOff>142875</xdr:rowOff>
    </xdr:to>
    <xdr:sp>
      <xdr:nvSpPr>
        <xdr:cNvPr id="3" name="AutoShape 3"/>
        <xdr:cNvSpPr>
          <a:spLocks/>
        </xdr:cNvSpPr>
      </xdr:nvSpPr>
      <xdr:spPr>
        <a:xfrm>
          <a:off x="266700" y="266700"/>
          <a:ext cx="3686175" cy="581025"/>
        </a:xfrm>
        <a:prstGeom prst="wedgeRectCallout">
          <a:avLst>
            <a:gd name="adj1" fmla="val -10981"/>
            <a:gd name="adj2" fmla="val 46722"/>
          </a:avLst>
        </a:prstGeom>
        <a:solidFill>
          <a:srgbClr val="CCFFFF">
            <a:alpha val="86000"/>
          </a:srgbClr>
        </a:solidFill>
        <a:ln w="9525" cmpd="sng">
          <a:solidFill>
            <a:srgbClr val="00008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成果品検収時に確認した場合は検収者所属・職名・氏名を</a:t>
          </a:r>
          <a:r>
            <a:rPr lang="en-US" cap="none" sz="800" b="0" i="0" u="none" baseline="0">
              <a:solidFill>
                <a:srgbClr val="FF0000"/>
              </a:solidFill>
              <a:latin typeface="ＭＳ Ｐゴシック"/>
              <a:ea typeface="ＭＳ Ｐゴシック"/>
              <a:cs typeface="ＭＳ Ｐゴシック"/>
            </a:rPr>
            <a:t>必ず</a:t>
          </a:r>
          <a:r>
            <a:rPr lang="en-US" cap="none" sz="800" b="0" i="0" u="none" baseline="0">
              <a:solidFill>
                <a:srgbClr val="000000"/>
              </a:solidFill>
              <a:latin typeface="ＭＳ Ｐゴシック"/>
              <a:ea typeface="ＭＳ Ｐゴシック"/>
              <a:cs typeface="ＭＳ Ｐゴシック"/>
            </a:rPr>
            <a:t>記入、押印。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当該路線取得担当者は補償額の精査時に確認し、その所属・職名・氏名を</a:t>
          </a:r>
          <a:r>
            <a:rPr lang="en-US" cap="none" sz="800" b="0" i="0" u="none" baseline="0">
              <a:solidFill>
                <a:srgbClr val="FF0000"/>
              </a:solidFill>
              <a:latin typeface="ＭＳ Ｐゴシック"/>
              <a:ea typeface="ＭＳ Ｐゴシック"/>
              <a:cs typeface="ＭＳ Ｐゴシック"/>
            </a:rPr>
            <a:t>必ず</a:t>
          </a:r>
          <a:r>
            <a:rPr lang="en-US" cap="none" sz="800" b="0" i="0" u="none" baseline="0">
              <a:solidFill>
                <a:srgbClr val="000000"/>
              </a:solidFill>
              <a:latin typeface="ＭＳ Ｐゴシック"/>
              <a:ea typeface="ＭＳ Ｐゴシック"/>
              <a:cs typeface="ＭＳ Ｐゴシック"/>
            </a:rPr>
            <a:t>記入、押印すること。</a:t>
          </a:r>
        </a:p>
      </xdr:txBody>
    </xdr:sp>
    <xdr:clientData/>
  </xdr:twoCellAnchor>
  <xdr:twoCellAnchor>
    <xdr:from>
      <xdr:col>1</xdr:col>
      <xdr:colOff>85725</xdr:colOff>
      <xdr:row>45</xdr:row>
      <xdr:rowOff>85725</xdr:rowOff>
    </xdr:from>
    <xdr:to>
      <xdr:col>3</xdr:col>
      <xdr:colOff>19050</xdr:colOff>
      <xdr:row>46</xdr:row>
      <xdr:rowOff>85725</xdr:rowOff>
    </xdr:to>
    <xdr:sp>
      <xdr:nvSpPr>
        <xdr:cNvPr id="4" name="Oval 6"/>
        <xdr:cNvSpPr>
          <a:spLocks/>
        </xdr:cNvSpPr>
      </xdr:nvSpPr>
      <xdr:spPr>
        <a:xfrm>
          <a:off x="200025" y="8943975"/>
          <a:ext cx="161925" cy="1524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45</xdr:row>
      <xdr:rowOff>76200</xdr:rowOff>
    </xdr:from>
    <xdr:to>
      <xdr:col>12</xdr:col>
      <xdr:colOff>28575</xdr:colOff>
      <xdr:row>46</xdr:row>
      <xdr:rowOff>85725</xdr:rowOff>
    </xdr:to>
    <xdr:sp>
      <xdr:nvSpPr>
        <xdr:cNvPr id="5" name="Oval 7"/>
        <xdr:cNvSpPr>
          <a:spLocks/>
        </xdr:cNvSpPr>
      </xdr:nvSpPr>
      <xdr:spPr>
        <a:xfrm>
          <a:off x="1104900" y="8934450"/>
          <a:ext cx="295275" cy="1619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56</xdr:row>
      <xdr:rowOff>142875</xdr:rowOff>
    </xdr:from>
    <xdr:to>
      <xdr:col>33</xdr:col>
      <xdr:colOff>28575</xdr:colOff>
      <xdr:row>58</xdr:row>
      <xdr:rowOff>0</xdr:rowOff>
    </xdr:to>
    <xdr:sp>
      <xdr:nvSpPr>
        <xdr:cNvPr id="6" name="Oval 8"/>
        <xdr:cNvSpPr>
          <a:spLocks/>
        </xdr:cNvSpPr>
      </xdr:nvSpPr>
      <xdr:spPr>
        <a:xfrm>
          <a:off x="3638550" y="10677525"/>
          <a:ext cx="161925" cy="1619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60</xdr:row>
      <xdr:rowOff>0</xdr:rowOff>
    </xdr:from>
    <xdr:to>
      <xdr:col>33</xdr:col>
      <xdr:colOff>85725</xdr:colOff>
      <xdr:row>60</xdr:row>
      <xdr:rowOff>142875</xdr:rowOff>
    </xdr:to>
    <xdr:sp>
      <xdr:nvSpPr>
        <xdr:cNvPr id="7" name="Oval 9"/>
        <xdr:cNvSpPr>
          <a:spLocks/>
        </xdr:cNvSpPr>
      </xdr:nvSpPr>
      <xdr:spPr>
        <a:xfrm>
          <a:off x="3543300" y="11144250"/>
          <a:ext cx="314325" cy="1428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0</xdr:colOff>
      <xdr:row>61</xdr:row>
      <xdr:rowOff>0</xdr:rowOff>
    </xdr:from>
    <xdr:to>
      <xdr:col>55</xdr:col>
      <xdr:colOff>95250</xdr:colOff>
      <xdr:row>62</xdr:row>
      <xdr:rowOff>9525</xdr:rowOff>
    </xdr:to>
    <xdr:sp>
      <xdr:nvSpPr>
        <xdr:cNvPr id="8" name="Oval 10"/>
        <xdr:cNvSpPr>
          <a:spLocks/>
        </xdr:cNvSpPr>
      </xdr:nvSpPr>
      <xdr:spPr>
        <a:xfrm>
          <a:off x="6057900" y="11296650"/>
          <a:ext cx="323850" cy="1619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82</xdr:row>
      <xdr:rowOff>57150</xdr:rowOff>
    </xdr:from>
    <xdr:to>
      <xdr:col>3</xdr:col>
      <xdr:colOff>76200</xdr:colOff>
      <xdr:row>83</xdr:row>
      <xdr:rowOff>85725</xdr:rowOff>
    </xdr:to>
    <xdr:sp>
      <xdr:nvSpPr>
        <xdr:cNvPr id="9" name="Oval 11"/>
        <xdr:cNvSpPr>
          <a:spLocks/>
        </xdr:cNvSpPr>
      </xdr:nvSpPr>
      <xdr:spPr>
        <a:xfrm>
          <a:off x="257175" y="13725525"/>
          <a:ext cx="161925" cy="1619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76200</xdr:colOff>
      <xdr:row>88</xdr:row>
      <xdr:rowOff>57150</xdr:rowOff>
    </xdr:from>
    <xdr:to>
      <xdr:col>37</xdr:col>
      <xdr:colOff>66675</xdr:colOff>
      <xdr:row>89</xdr:row>
      <xdr:rowOff>85725</xdr:rowOff>
    </xdr:to>
    <xdr:sp>
      <xdr:nvSpPr>
        <xdr:cNvPr id="10" name="Oval 12"/>
        <xdr:cNvSpPr>
          <a:spLocks/>
        </xdr:cNvSpPr>
      </xdr:nvSpPr>
      <xdr:spPr>
        <a:xfrm>
          <a:off x="3962400" y="14525625"/>
          <a:ext cx="333375" cy="1619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99</xdr:row>
      <xdr:rowOff>57150</xdr:rowOff>
    </xdr:from>
    <xdr:to>
      <xdr:col>4</xdr:col>
      <xdr:colOff>57150</xdr:colOff>
      <xdr:row>100</xdr:row>
      <xdr:rowOff>85725</xdr:rowOff>
    </xdr:to>
    <xdr:sp>
      <xdr:nvSpPr>
        <xdr:cNvPr id="11" name="Oval 13"/>
        <xdr:cNvSpPr>
          <a:spLocks/>
        </xdr:cNvSpPr>
      </xdr:nvSpPr>
      <xdr:spPr>
        <a:xfrm>
          <a:off x="171450" y="15982950"/>
          <a:ext cx="342900" cy="1619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132</xdr:row>
      <xdr:rowOff>0</xdr:rowOff>
    </xdr:from>
    <xdr:to>
      <xdr:col>35</xdr:col>
      <xdr:colOff>38100</xdr:colOff>
      <xdr:row>133</xdr:row>
      <xdr:rowOff>0</xdr:rowOff>
    </xdr:to>
    <xdr:sp>
      <xdr:nvSpPr>
        <xdr:cNvPr id="12" name="Oval 14"/>
        <xdr:cNvSpPr>
          <a:spLocks/>
        </xdr:cNvSpPr>
      </xdr:nvSpPr>
      <xdr:spPr>
        <a:xfrm>
          <a:off x="3695700" y="20354925"/>
          <a:ext cx="342900" cy="1333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104775</xdr:colOff>
      <xdr:row>0</xdr:row>
      <xdr:rowOff>152400</xdr:rowOff>
    </xdr:from>
    <xdr:to>
      <xdr:col>61</xdr:col>
      <xdr:colOff>57150</xdr:colOff>
      <xdr:row>2</xdr:row>
      <xdr:rowOff>152400</xdr:rowOff>
    </xdr:to>
    <xdr:sp>
      <xdr:nvSpPr>
        <xdr:cNvPr id="13" name="Rectangle 17"/>
        <xdr:cNvSpPr>
          <a:spLocks/>
        </xdr:cNvSpPr>
      </xdr:nvSpPr>
      <xdr:spPr>
        <a:xfrm>
          <a:off x="6162675" y="152400"/>
          <a:ext cx="866775" cy="419100"/>
        </a:xfrm>
        <a:prstGeom prst="rect">
          <a:avLst/>
        </a:prstGeom>
        <a:solidFill>
          <a:srgbClr val="CC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1"/>
  </sheetPr>
  <dimension ref="A1:BS153"/>
  <sheetViews>
    <sheetView view="pageBreakPreview" zoomScaleSheetLayoutView="100" zoomScalePageLayoutView="0" workbookViewId="0" topLeftCell="A95">
      <selection activeCell="BP119" sqref="BP119"/>
    </sheetView>
  </sheetViews>
  <sheetFormatPr defaultColWidth="9.00390625" defaultRowHeight="22.5" customHeight="1"/>
  <cols>
    <col min="1" max="63" width="1.4921875" style="1" customWidth="1"/>
    <col min="64" max="64" width="1.12109375" style="1" customWidth="1"/>
    <col min="65" max="67" width="1.4921875" style="1" customWidth="1"/>
    <col min="68" max="16384" width="9.00390625" style="1" customWidth="1"/>
  </cols>
  <sheetData>
    <row r="1" spans="2:62" ht="13.5" customHeight="1">
      <c r="B1" s="521" t="s">
        <v>424</v>
      </c>
      <c r="C1" s="521"/>
      <c r="D1" s="521"/>
      <c r="E1" s="521"/>
      <c r="F1" s="521"/>
      <c r="G1" s="521"/>
      <c r="H1" s="521"/>
      <c r="I1" s="521"/>
      <c r="J1" s="521"/>
      <c r="K1" s="521"/>
      <c r="L1" s="521"/>
      <c r="M1" s="521"/>
      <c r="N1" s="521"/>
      <c r="O1" s="521"/>
      <c r="P1" s="521"/>
      <c r="Q1" s="521"/>
      <c r="R1" s="521"/>
      <c r="S1" s="521"/>
      <c r="T1" s="521"/>
      <c r="U1" s="521"/>
      <c r="V1" s="521"/>
      <c r="W1" s="521"/>
      <c r="X1" s="521"/>
      <c r="Y1" s="521"/>
      <c r="Z1" s="521"/>
      <c r="AA1" s="521"/>
      <c r="AB1" s="521"/>
      <c r="AC1" s="521"/>
      <c r="AD1" s="521"/>
      <c r="AE1" s="521"/>
      <c r="AF1" s="521"/>
      <c r="AG1" s="521"/>
      <c r="AH1" s="521"/>
      <c r="AI1" s="521"/>
      <c r="AJ1" s="521"/>
      <c r="AK1" s="521"/>
      <c r="AL1" s="521"/>
      <c r="AM1" s="521"/>
      <c r="AN1" s="521"/>
      <c r="AO1" s="521"/>
      <c r="AP1" s="521"/>
      <c r="AQ1" s="521"/>
      <c r="AR1" s="521"/>
      <c r="AS1" s="521"/>
      <c r="AT1" s="521"/>
      <c r="AU1" s="521"/>
      <c r="AV1" s="521"/>
      <c r="AW1" s="521"/>
      <c r="AX1" s="521"/>
      <c r="AY1" s="521"/>
      <c r="AZ1" s="521"/>
      <c r="BA1" s="521"/>
      <c r="BB1" s="521"/>
      <c r="BC1" s="521"/>
      <c r="BD1" s="521"/>
      <c r="BE1" s="521"/>
      <c r="BF1" s="521"/>
      <c r="BG1" s="521"/>
      <c r="BH1" s="521"/>
      <c r="BI1" s="521"/>
      <c r="BJ1" s="521"/>
    </row>
    <row r="2" spans="2:62" ht="19.5" customHeight="1">
      <c r="B2" s="522" t="s">
        <v>10</v>
      </c>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c r="BG2" s="522"/>
      <c r="BH2" s="522"/>
      <c r="BI2" s="522"/>
      <c r="BJ2" s="522"/>
    </row>
    <row r="3" spans="2:63" ht="22.5" customHeight="1">
      <c r="B3" s="523"/>
      <c r="C3" s="523"/>
      <c r="D3" s="523"/>
      <c r="E3" s="523"/>
      <c r="F3" s="523"/>
      <c r="G3" s="523"/>
      <c r="H3" s="523"/>
      <c r="I3" s="523"/>
      <c r="J3" s="523"/>
      <c r="K3" s="523"/>
      <c r="L3" s="523"/>
      <c r="M3" s="523"/>
      <c r="N3" s="523"/>
      <c r="O3" s="523"/>
      <c r="P3" s="523"/>
      <c r="Q3" s="523"/>
      <c r="R3" s="523"/>
      <c r="S3" s="523"/>
      <c r="T3" s="523"/>
      <c r="U3" s="523"/>
      <c r="V3" s="523"/>
      <c r="W3" s="524" t="s">
        <v>141</v>
      </c>
      <c r="X3" s="524"/>
      <c r="Y3" s="524"/>
      <c r="Z3" s="524"/>
      <c r="AA3" s="524"/>
      <c r="AB3" s="524"/>
      <c r="AC3" s="524"/>
      <c r="AD3" s="524"/>
      <c r="AE3" s="524"/>
      <c r="AF3" s="524"/>
      <c r="AG3" s="524"/>
      <c r="AH3" s="524"/>
      <c r="AI3" s="524"/>
      <c r="AJ3" s="524"/>
      <c r="AK3" s="524"/>
      <c r="AL3" s="524"/>
      <c r="AM3" s="524"/>
      <c r="AN3" s="524"/>
      <c r="AO3" s="524"/>
      <c r="AP3" s="524"/>
      <c r="AQ3" s="524"/>
      <c r="AR3" s="524"/>
      <c r="AS3" s="524"/>
      <c r="AT3" s="524"/>
      <c r="AU3" s="524"/>
      <c r="AV3" s="524"/>
      <c r="AW3" s="524"/>
      <c r="AX3" s="524"/>
      <c r="AY3" s="524"/>
      <c r="AZ3" s="524"/>
      <c r="BA3" s="524"/>
      <c r="BB3" s="524"/>
      <c r="BC3" s="524"/>
      <c r="BD3" s="524"/>
      <c r="BE3" s="524"/>
      <c r="BF3" s="524"/>
      <c r="BG3" s="524"/>
      <c r="BH3" s="524"/>
      <c r="BI3" s="524"/>
      <c r="BJ3" s="524"/>
      <c r="BK3" s="43"/>
    </row>
    <row r="4" spans="2:62" ht="16.5" customHeight="1">
      <c r="B4" s="417" t="s">
        <v>410</v>
      </c>
      <c r="C4" s="418"/>
      <c r="D4" s="418"/>
      <c r="E4" s="418"/>
      <c r="F4" s="418"/>
      <c r="G4" s="418"/>
      <c r="H4" s="418"/>
      <c r="I4" s="418"/>
      <c r="J4" s="418"/>
      <c r="K4" s="418"/>
      <c r="L4" s="418"/>
      <c r="M4" s="418"/>
      <c r="N4" s="418"/>
      <c r="O4" s="418"/>
      <c r="P4" s="418"/>
      <c r="Q4" s="418"/>
      <c r="R4" s="57" t="s">
        <v>421</v>
      </c>
      <c r="S4" s="55"/>
      <c r="T4" s="55"/>
      <c r="U4" s="55"/>
      <c r="V4" s="55"/>
      <c r="W4" s="55"/>
      <c r="X4" s="55"/>
      <c r="Y4" s="55"/>
      <c r="Z4" s="55"/>
      <c r="AA4" s="55"/>
      <c r="AB4" s="55"/>
      <c r="AC4" s="55"/>
      <c r="AD4" s="55"/>
      <c r="AE4" s="55"/>
      <c r="AF4" s="55"/>
      <c r="AG4" s="55"/>
      <c r="AH4" s="55"/>
      <c r="AI4" s="55"/>
      <c r="AJ4" s="55"/>
      <c r="AK4" s="55"/>
      <c r="AL4" s="55"/>
      <c r="AM4" s="55"/>
      <c r="AN4" s="55"/>
      <c r="AO4" s="520"/>
      <c r="AP4" s="520"/>
      <c r="AQ4" s="520"/>
      <c r="AR4" s="520"/>
      <c r="AS4" s="520"/>
      <c r="AT4" s="520"/>
      <c r="AU4" s="520"/>
      <c r="AV4" s="520"/>
      <c r="AW4" s="520"/>
      <c r="AX4" s="520"/>
      <c r="AY4" s="520"/>
      <c r="AZ4" s="520"/>
      <c r="BA4" s="520"/>
      <c r="BB4" s="520"/>
      <c r="BC4" s="520"/>
      <c r="BD4" s="520"/>
      <c r="BE4" s="520"/>
      <c r="BF4" s="520"/>
      <c r="BG4" s="520"/>
      <c r="BH4" s="520"/>
      <c r="BI4" s="412"/>
      <c r="BJ4" s="506"/>
    </row>
    <row r="5" spans="2:62" ht="16.5" customHeight="1">
      <c r="B5" s="516" t="s">
        <v>420</v>
      </c>
      <c r="C5" s="517"/>
      <c r="D5" s="517"/>
      <c r="E5" s="517"/>
      <c r="F5" s="517"/>
      <c r="G5" s="517"/>
      <c r="H5" s="517"/>
      <c r="I5" s="517"/>
      <c r="J5" s="517"/>
      <c r="K5" s="517"/>
      <c r="L5" s="517"/>
      <c r="M5" s="517"/>
      <c r="N5" s="517"/>
      <c r="O5" s="517"/>
      <c r="P5" s="517"/>
      <c r="Q5" s="517"/>
      <c r="R5" s="57"/>
      <c r="S5" s="520"/>
      <c r="T5" s="520"/>
      <c r="U5" s="520"/>
      <c r="V5" s="520"/>
      <c r="W5" s="520"/>
      <c r="X5" s="520"/>
      <c r="Y5" s="520"/>
      <c r="Z5" s="520"/>
      <c r="AA5" s="520"/>
      <c r="AB5" s="520"/>
      <c r="AC5" s="520"/>
      <c r="AD5" s="520"/>
      <c r="AE5" s="520"/>
      <c r="AF5" s="520"/>
      <c r="AG5" s="520"/>
      <c r="AH5" s="520"/>
      <c r="AI5" s="520"/>
      <c r="AJ5" s="520"/>
      <c r="AK5" s="520"/>
      <c r="AL5" s="520"/>
      <c r="AM5" s="520"/>
      <c r="AN5" s="520"/>
      <c r="AO5" s="520"/>
      <c r="AP5" s="520"/>
      <c r="AQ5" s="520"/>
      <c r="AR5" s="520"/>
      <c r="AS5" s="520"/>
      <c r="AT5" s="520"/>
      <c r="AU5" s="520"/>
      <c r="AV5" s="520"/>
      <c r="AW5" s="520"/>
      <c r="AX5" s="520"/>
      <c r="AY5" s="520"/>
      <c r="AZ5" s="520"/>
      <c r="BA5" s="520"/>
      <c r="BB5" s="520"/>
      <c r="BC5" s="520"/>
      <c r="BD5" s="520"/>
      <c r="BE5" s="520"/>
      <c r="BF5" s="520"/>
      <c r="BG5" s="520"/>
      <c r="BH5" s="520"/>
      <c r="BI5" s="412"/>
      <c r="BJ5" s="506"/>
    </row>
    <row r="6" spans="2:63" ht="16.5" customHeight="1">
      <c r="B6" s="516" t="s">
        <v>416</v>
      </c>
      <c r="C6" s="517"/>
      <c r="D6" s="517"/>
      <c r="E6" s="517"/>
      <c r="F6" s="517"/>
      <c r="G6" s="517"/>
      <c r="H6" s="517"/>
      <c r="I6" s="517"/>
      <c r="J6" s="517"/>
      <c r="K6" s="517"/>
      <c r="L6" s="517"/>
      <c r="M6" s="517"/>
      <c r="N6" s="517"/>
      <c r="O6" s="517"/>
      <c r="P6" s="517"/>
      <c r="Q6" s="518"/>
      <c r="R6" s="62"/>
      <c r="S6" s="519"/>
      <c r="T6" s="519"/>
      <c r="U6" s="519"/>
      <c r="V6" s="519"/>
      <c r="W6" s="519"/>
      <c r="X6" s="519"/>
      <c r="Y6" s="519"/>
      <c r="Z6" s="519"/>
      <c r="AA6" s="519"/>
      <c r="AB6" s="519"/>
      <c r="AC6" s="519"/>
      <c r="AD6" s="519"/>
      <c r="AE6" s="519"/>
      <c r="AF6" s="519"/>
      <c r="AG6" s="519"/>
      <c r="AH6" s="519"/>
      <c r="AI6" s="519"/>
      <c r="AJ6" s="519"/>
      <c r="AK6" s="519"/>
      <c r="AL6" s="519"/>
      <c r="AM6" s="519"/>
      <c r="AN6" s="519"/>
      <c r="AO6" s="519"/>
      <c r="AP6" s="519"/>
      <c r="AQ6" s="519"/>
      <c r="AR6" s="519"/>
      <c r="AS6" s="519"/>
      <c r="AT6" s="519"/>
      <c r="AU6" s="519"/>
      <c r="AV6" s="519"/>
      <c r="AW6" s="519"/>
      <c r="AX6" s="519"/>
      <c r="AY6" s="519"/>
      <c r="AZ6" s="519"/>
      <c r="BA6" s="519"/>
      <c r="BB6" s="519"/>
      <c r="BC6" s="519"/>
      <c r="BD6" s="519"/>
      <c r="BE6" s="519"/>
      <c r="BF6" s="519"/>
      <c r="BG6" s="519"/>
      <c r="BH6" s="519"/>
      <c r="BI6" s="450"/>
      <c r="BJ6" s="451"/>
      <c r="BK6" s="2"/>
    </row>
    <row r="7" spans="2:63" ht="16.5" customHeight="1">
      <c r="B7" s="516" t="s">
        <v>417</v>
      </c>
      <c r="C7" s="517"/>
      <c r="D7" s="517"/>
      <c r="E7" s="517"/>
      <c r="F7" s="517"/>
      <c r="G7" s="517"/>
      <c r="H7" s="517"/>
      <c r="I7" s="517"/>
      <c r="J7" s="517"/>
      <c r="K7" s="517"/>
      <c r="L7" s="517"/>
      <c r="M7" s="517"/>
      <c r="N7" s="517"/>
      <c r="O7" s="517"/>
      <c r="P7" s="517"/>
      <c r="Q7" s="518"/>
      <c r="R7" s="62"/>
      <c r="S7" s="55"/>
      <c r="T7" s="55"/>
      <c r="U7" s="55"/>
      <c r="V7" s="55"/>
      <c r="W7" s="55"/>
      <c r="X7" s="55"/>
      <c r="Y7" s="55"/>
      <c r="Z7" s="55"/>
      <c r="AA7" s="55"/>
      <c r="AB7" s="55"/>
      <c r="AC7" s="55"/>
      <c r="AD7" s="55"/>
      <c r="AE7" s="55"/>
      <c r="AF7" s="55"/>
      <c r="AG7" s="55"/>
      <c r="AH7" s="55"/>
      <c r="AI7" s="55"/>
      <c r="AJ7" s="55"/>
      <c r="AK7" s="55"/>
      <c r="AL7" s="55"/>
      <c r="AM7" s="55"/>
      <c r="AN7" s="55"/>
      <c r="AO7" s="519"/>
      <c r="AP7" s="519"/>
      <c r="AQ7" s="519"/>
      <c r="AR7" s="519"/>
      <c r="AS7" s="519"/>
      <c r="AT7" s="519"/>
      <c r="AU7" s="519"/>
      <c r="AV7" s="519"/>
      <c r="AW7" s="519"/>
      <c r="AX7" s="519"/>
      <c r="AY7" s="519"/>
      <c r="AZ7" s="519"/>
      <c r="BA7" s="519"/>
      <c r="BB7" s="519"/>
      <c r="BC7" s="519"/>
      <c r="BD7" s="519"/>
      <c r="BE7" s="519"/>
      <c r="BF7" s="519"/>
      <c r="BG7" s="519"/>
      <c r="BH7" s="519"/>
      <c r="BI7" s="322"/>
      <c r="BJ7" s="323"/>
      <c r="BK7" s="11"/>
    </row>
    <row r="8" spans="2:63" ht="16.5" customHeight="1">
      <c r="B8" s="447" t="s">
        <v>231</v>
      </c>
      <c r="C8" s="448"/>
      <c r="D8" s="448"/>
      <c r="E8" s="448"/>
      <c r="F8" s="448"/>
      <c r="G8" s="448"/>
      <c r="H8" s="448"/>
      <c r="I8" s="448"/>
      <c r="J8" s="448"/>
      <c r="K8" s="448"/>
      <c r="L8" s="448"/>
      <c r="M8" s="448"/>
      <c r="N8" s="448"/>
      <c r="O8" s="448"/>
      <c r="P8" s="448"/>
      <c r="Q8" s="448"/>
      <c r="R8" s="57"/>
      <c r="S8" s="502"/>
      <c r="T8" s="502"/>
      <c r="U8" s="502"/>
      <c r="V8" s="502"/>
      <c r="W8" s="502"/>
      <c r="X8" s="502"/>
      <c r="Y8" s="502"/>
      <c r="Z8" s="502"/>
      <c r="AA8" s="502"/>
      <c r="AB8" s="502"/>
      <c r="AC8" s="502"/>
      <c r="AD8" s="502"/>
      <c r="AE8" s="502"/>
      <c r="AF8" s="502"/>
      <c r="AG8" s="502"/>
      <c r="AH8" s="502"/>
      <c r="AI8" s="502"/>
      <c r="AJ8" s="502"/>
      <c r="AK8" s="502"/>
      <c r="AL8" s="502"/>
      <c r="AM8" s="502"/>
      <c r="AN8" s="502"/>
      <c r="AO8" s="502"/>
      <c r="AP8" s="502"/>
      <c r="AQ8" s="502"/>
      <c r="AR8" s="502"/>
      <c r="AS8" s="502"/>
      <c r="AT8" s="502"/>
      <c r="AU8" s="502"/>
      <c r="AV8" s="502"/>
      <c r="AW8" s="502"/>
      <c r="AX8" s="502"/>
      <c r="AY8" s="502"/>
      <c r="AZ8" s="502"/>
      <c r="BA8" s="502"/>
      <c r="BB8" s="502"/>
      <c r="BC8" s="502"/>
      <c r="BD8" s="502"/>
      <c r="BE8" s="502"/>
      <c r="BF8" s="502"/>
      <c r="BG8" s="502"/>
      <c r="BH8" s="502"/>
      <c r="BI8" s="502"/>
      <c r="BJ8" s="503"/>
      <c r="BK8" s="11"/>
    </row>
    <row r="9" spans="2:62" ht="16.5" customHeight="1">
      <c r="B9" s="447" t="s">
        <v>232</v>
      </c>
      <c r="C9" s="448"/>
      <c r="D9" s="448"/>
      <c r="E9" s="448"/>
      <c r="F9" s="448"/>
      <c r="G9" s="448"/>
      <c r="H9" s="448"/>
      <c r="I9" s="448"/>
      <c r="J9" s="448"/>
      <c r="K9" s="448"/>
      <c r="L9" s="448"/>
      <c r="M9" s="448"/>
      <c r="N9" s="448"/>
      <c r="O9" s="448"/>
      <c r="P9" s="448"/>
      <c r="Q9" s="464"/>
      <c r="R9" s="60"/>
      <c r="S9" s="502"/>
      <c r="T9" s="502"/>
      <c r="U9" s="502"/>
      <c r="V9" s="502"/>
      <c r="W9" s="502"/>
      <c r="X9" s="502"/>
      <c r="Y9" s="502"/>
      <c r="Z9" s="502"/>
      <c r="AA9" s="502"/>
      <c r="AB9" s="502"/>
      <c r="AC9" s="502"/>
      <c r="AD9" s="502"/>
      <c r="AE9" s="502"/>
      <c r="AF9" s="502"/>
      <c r="AG9" s="502"/>
      <c r="AH9" s="502"/>
      <c r="AI9" s="502"/>
      <c r="AJ9" s="502"/>
      <c r="AK9" s="502"/>
      <c r="AL9" s="502"/>
      <c r="AM9" s="502"/>
      <c r="AN9" s="502"/>
      <c r="AO9" s="502"/>
      <c r="AP9" s="502"/>
      <c r="AQ9" s="502"/>
      <c r="AR9" s="502"/>
      <c r="AS9" s="502"/>
      <c r="AT9" s="502"/>
      <c r="AU9" s="502"/>
      <c r="AV9" s="502"/>
      <c r="AW9" s="502"/>
      <c r="AX9" s="502"/>
      <c r="AY9" s="502"/>
      <c r="AZ9" s="502"/>
      <c r="BA9" s="502"/>
      <c r="BB9" s="502"/>
      <c r="BC9" s="502"/>
      <c r="BD9" s="502"/>
      <c r="BE9" s="502"/>
      <c r="BF9" s="502"/>
      <c r="BG9" s="502"/>
      <c r="BH9" s="502"/>
      <c r="BI9" s="502"/>
      <c r="BJ9" s="503"/>
    </row>
    <row r="10" spans="2:63" ht="16.5" customHeight="1">
      <c r="B10" s="511" t="s">
        <v>241</v>
      </c>
      <c r="C10" s="479"/>
      <c r="D10" s="479"/>
      <c r="E10" s="479"/>
      <c r="F10" s="479"/>
      <c r="G10" s="479"/>
      <c r="H10" s="479"/>
      <c r="I10" s="479"/>
      <c r="J10" s="479"/>
      <c r="K10" s="479"/>
      <c r="L10" s="479"/>
      <c r="M10" s="479"/>
      <c r="N10" s="479"/>
      <c r="O10" s="479"/>
      <c r="P10" s="479"/>
      <c r="Q10" s="512"/>
      <c r="R10" s="62"/>
      <c r="S10" s="450" t="s">
        <v>233</v>
      </c>
      <c r="T10" s="450"/>
      <c r="U10" s="413" t="s">
        <v>234</v>
      </c>
      <c r="V10" s="413"/>
      <c r="W10" s="413"/>
      <c r="X10" s="413"/>
      <c r="Y10" s="413"/>
      <c r="Z10" s="58"/>
      <c r="AA10" s="450" t="s">
        <v>233</v>
      </c>
      <c r="AB10" s="450"/>
      <c r="AC10" s="413" t="s">
        <v>235</v>
      </c>
      <c r="AD10" s="413"/>
      <c r="AE10" s="413"/>
      <c r="AF10" s="58"/>
      <c r="AG10" s="508" t="s">
        <v>236</v>
      </c>
      <c r="AH10" s="508"/>
      <c r="AI10" s="508"/>
      <c r="AJ10" s="508"/>
      <c r="AK10" s="508"/>
      <c r="AL10" s="509"/>
      <c r="AM10" s="509"/>
      <c r="AN10" s="509"/>
      <c r="AO10" s="509"/>
      <c r="AP10" s="509"/>
      <c r="AQ10" s="413" t="s">
        <v>227</v>
      </c>
      <c r="AR10" s="413"/>
      <c r="AS10" s="58"/>
      <c r="AT10" s="508" t="s">
        <v>237</v>
      </c>
      <c r="AU10" s="508"/>
      <c r="AV10" s="508"/>
      <c r="AW10" s="508"/>
      <c r="AX10" s="508"/>
      <c r="AY10" s="509"/>
      <c r="AZ10" s="509"/>
      <c r="BA10" s="509"/>
      <c r="BB10" s="509"/>
      <c r="BC10" s="509"/>
      <c r="BD10" s="413" t="s">
        <v>227</v>
      </c>
      <c r="BE10" s="413"/>
      <c r="BF10" s="58"/>
      <c r="BG10" s="58"/>
      <c r="BH10" s="58"/>
      <c r="BI10" s="58"/>
      <c r="BJ10" s="59"/>
      <c r="BK10" s="2"/>
    </row>
    <row r="11" spans="2:63" ht="16.5" customHeight="1">
      <c r="B11" s="513"/>
      <c r="C11" s="514"/>
      <c r="D11" s="514"/>
      <c r="E11" s="514"/>
      <c r="F11" s="514"/>
      <c r="G11" s="514"/>
      <c r="H11" s="514"/>
      <c r="I11" s="514"/>
      <c r="J11" s="514"/>
      <c r="K11" s="514"/>
      <c r="L11" s="514"/>
      <c r="M11" s="514"/>
      <c r="N11" s="514"/>
      <c r="O11" s="514"/>
      <c r="P11" s="514"/>
      <c r="Q11" s="515"/>
      <c r="R11" s="60"/>
      <c r="S11" s="479" t="s">
        <v>238</v>
      </c>
      <c r="T11" s="479"/>
      <c r="U11" s="479"/>
      <c r="V11" s="479"/>
      <c r="W11" s="479"/>
      <c r="X11" s="510"/>
      <c r="Y11" s="510"/>
      <c r="Z11" s="510"/>
      <c r="AA11" s="510"/>
      <c r="AB11" s="510"/>
      <c r="AC11" s="510"/>
      <c r="AD11" s="510"/>
      <c r="AE11" s="510"/>
      <c r="AF11" s="510"/>
      <c r="AG11" s="510"/>
      <c r="AH11" s="510"/>
      <c r="AI11" s="510"/>
      <c r="AJ11" s="510"/>
      <c r="AK11" s="510"/>
      <c r="AL11" s="510"/>
      <c r="AM11" s="510"/>
      <c r="AN11" s="510"/>
      <c r="AO11" s="510"/>
      <c r="AP11" s="479" t="s">
        <v>240</v>
      </c>
      <c r="AQ11" s="479"/>
      <c r="AR11" s="479"/>
      <c r="AS11" s="479"/>
      <c r="AT11" s="479"/>
      <c r="AU11" s="507"/>
      <c r="AV11" s="507"/>
      <c r="AW11" s="507"/>
      <c r="AX11" s="479" t="s">
        <v>247</v>
      </c>
      <c r="AY11" s="479"/>
      <c r="AZ11" s="479" t="s">
        <v>239</v>
      </c>
      <c r="BA11" s="479"/>
      <c r="BB11" s="479"/>
      <c r="BC11" s="479"/>
      <c r="BD11" s="479"/>
      <c r="BE11" s="507"/>
      <c r="BF11" s="507"/>
      <c r="BG11" s="507"/>
      <c r="BH11" s="479" t="s">
        <v>247</v>
      </c>
      <c r="BI11" s="479"/>
      <c r="BJ11" s="64"/>
      <c r="BK11" s="2"/>
    </row>
    <row r="12" spans="2:63" s="78" customFormat="1" ht="16.5" customHeight="1">
      <c r="B12" s="493" t="s">
        <v>256</v>
      </c>
      <c r="C12" s="413"/>
      <c r="D12" s="413"/>
      <c r="E12" s="413"/>
      <c r="F12" s="413"/>
      <c r="G12" s="413"/>
      <c r="H12" s="413"/>
      <c r="I12" s="413"/>
      <c r="J12" s="413"/>
      <c r="K12" s="413"/>
      <c r="L12" s="413"/>
      <c r="M12" s="413"/>
      <c r="N12" s="413"/>
      <c r="O12" s="413"/>
      <c r="P12" s="413"/>
      <c r="Q12" s="419"/>
      <c r="R12" s="62"/>
      <c r="S12" s="412" t="s">
        <v>233</v>
      </c>
      <c r="T12" s="412"/>
      <c r="U12" s="413" t="s">
        <v>251</v>
      </c>
      <c r="V12" s="413"/>
      <c r="W12" s="413"/>
      <c r="X12" s="413"/>
      <c r="Y12" s="413"/>
      <c r="Z12" s="413"/>
      <c r="AA12" s="412" t="s">
        <v>233</v>
      </c>
      <c r="AB12" s="412"/>
      <c r="AC12" s="63" t="s">
        <v>252</v>
      </c>
      <c r="AD12" s="63"/>
      <c r="AE12" s="63"/>
      <c r="AF12" s="63"/>
      <c r="AG12" s="63"/>
      <c r="AH12" s="58"/>
      <c r="AI12" s="58"/>
      <c r="AJ12" s="58"/>
      <c r="AK12" s="58"/>
      <c r="AL12" s="58"/>
      <c r="AM12" s="420" t="s">
        <v>255</v>
      </c>
      <c r="AN12" s="412"/>
      <c r="AO12" s="412"/>
      <c r="AP12" s="412"/>
      <c r="AQ12" s="412"/>
      <c r="AR12" s="412"/>
      <c r="AS12" s="412"/>
      <c r="AT12" s="412"/>
      <c r="AU12" s="412"/>
      <c r="AV12" s="412"/>
      <c r="AW12" s="412"/>
      <c r="AX12" s="412"/>
      <c r="AY12" s="412"/>
      <c r="AZ12" s="506"/>
      <c r="BA12" s="420" t="s">
        <v>233</v>
      </c>
      <c r="BB12" s="412"/>
      <c r="BC12" s="473" t="s">
        <v>254</v>
      </c>
      <c r="BD12" s="473"/>
      <c r="BE12" s="473"/>
      <c r="BF12" s="412" t="s">
        <v>233</v>
      </c>
      <c r="BG12" s="412"/>
      <c r="BH12" s="473" t="s">
        <v>253</v>
      </c>
      <c r="BI12" s="473"/>
      <c r="BJ12" s="501"/>
      <c r="BK12" s="77"/>
    </row>
    <row r="13" spans="2:63" ht="16.5" customHeight="1">
      <c r="B13" s="493" t="s">
        <v>327</v>
      </c>
      <c r="C13" s="413"/>
      <c r="D13" s="413"/>
      <c r="E13" s="413"/>
      <c r="F13" s="413"/>
      <c r="G13" s="413"/>
      <c r="H13" s="413"/>
      <c r="I13" s="413"/>
      <c r="J13" s="413"/>
      <c r="K13" s="413"/>
      <c r="L13" s="413"/>
      <c r="M13" s="413"/>
      <c r="N13" s="413"/>
      <c r="O13" s="413"/>
      <c r="P13" s="413"/>
      <c r="Q13" s="419"/>
      <c r="R13" s="62"/>
      <c r="S13" s="412" t="s">
        <v>233</v>
      </c>
      <c r="T13" s="412"/>
      <c r="U13" s="413" t="s">
        <v>333</v>
      </c>
      <c r="V13" s="413"/>
      <c r="W13" s="413"/>
      <c r="X13" s="413"/>
      <c r="Y13" s="413"/>
      <c r="Z13" s="412" t="s">
        <v>233</v>
      </c>
      <c r="AA13" s="412"/>
      <c r="AB13" s="413" t="s">
        <v>334</v>
      </c>
      <c r="AC13" s="413"/>
      <c r="AD13" s="413"/>
      <c r="AE13" s="413"/>
      <c r="AF13" s="413"/>
      <c r="AG13" s="420" t="s">
        <v>242</v>
      </c>
      <c r="AH13" s="412"/>
      <c r="AI13" s="412"/>
      <c r="AJ13" s="506"/>
      <c r="AK13" s="505"/>
      <c r="AL13" s="502"/>
      <c r="AM13" s="502"/>
      <c r="AN13" s="502"/>
      <c r="AO13" s="502"/>
      <c r="AP13" s="502"/>
      <c r="AQ13" s="502"/>
      <c r="AR13" s="502"/>
      <c r="AS13" s="502"/>
      <c r="AT13" s="502"/>
      <c r="AU13" s="502"/>
      <c r="AV13" s="502"/>
      <c r="AW13" s="502"/>
      <c r="AX13" s="502"/>
      <c r="AY13" s="502"/>
      <c r="AZ13" s="502"/>
      <c r="BA13" s="502"/>
      <c r="BB13" s="502"/>
      <c r="BC13" s="502"/>
      <c r="BD13" s="502"/>
      <c r="BE13" s="502"/>
      <c r="BF13" s="502"/>
      <c r="BG13" s="502"/>
      <c r="BH13" s="502"/>
      <c r="BI13" s="502"/>
      <c r="BJ13" s="503"/>
      <c r="BK13" s="2"/>
    </row>
    <row r="14" spans="2:63" ht="16.5" customHeight="1">
      <c r="B14" s="417" t="s">
        <v>328</v>
      </c>
      <c r="C14" s="418"/>
      <c r="D14" s="418"/>
      <c r="E14" s="418"/>
      <c r="F14" s="418"/>
      <c r="G14" s="418"/>
      <c r="H14" s="418"/>
      <c r="I14" s="418"/>
      <c r="J14" s="418"/>
      <c r="K14" s="418"/>
      <c r="L14" s="418"/>
      <c r="M14" s="418"/>
      <c r="N14" s="418"/>
      <c r="O14" s="418"/>
      <c r="P14" s="418"/>
      <c r="Q14" s="468"/>
      <c r="R14" s="65"/>
      <c r="S14" s="502"/>
      <c r="T14" s="502"/>
      <c r="U14" s="502"/>
      <c r="V14" s="502"/>
      <c r="W14" s="502"/>
      <c r="X14" s="502"/>
      <c r="Y14" s="502"/>
      <c r="Z14" s="502"/>
      <c r="AA14" s="502"/>
      <c r="AB14" s="502"/>
      <c r="AC14" s="502"/>
      <c r="AD14" s="502"/>
      <c r="AE14" s="502"/>
      <c r="AF14" s="503"/>
      <c r="AG14" s="504" t="s">
        <v>242</v>
      </c>
      <c r="AH14" s="450"/>
      <c r="AI14" s="450"/>
      <c r="AJ14" s="451"/>
      <c r="AK14" s="505"/>
      <c r="AL14" s="502"/>
      <c r="AM14" s="502"/>
      <c r="AN14" s="502"/>
      <c r="AO14" s="502"/>
      <c r="AP14" s="502"/>
      <c r="AQ14" s="502"/>
      <c r="AR14" s="502"/>
      <c r="AS14" s="502"/>
      <c r="AT14" s="502"/>
      <c r="AU14" s="502"/>
      <c r="AV14" s="502"/>
      <c r="AW14" s="502"/>
      <c r="AX14" s="502"/>
      <c r="AY14" s="502"/>
      <c r="AZ14" s="502"/>
      <c r="BA14" s="502"/>
      <c r="BB14" s="502"/>
      <c r="BC14" s="502"/>
      <c r="BD14" s="502"/>
      <c r="BE14" s="502"/>
      <c r="BF14" s="502"/>
      <c r="BG14" s="502"/>
      <c r="BH14" s="502"/>
      <c r="BI14" s="502"/>
      <c r="BJ14" s="503"/>
      <c r="BK14" s="2"/>
    </row>
    <row r="15" spans="2:63" ht="16.5" customHeight="1">
      <c r="B15" s="417" t="s">
        <v>332</v>
      </c>
      <c r="C15" s="418"/>
      <c r="D15" s="418"/>
      <c r="E15" s="418"/>
      <c r="F15" s="418"/>
      <c r="G15" s="418"/>
      <c r="H15" s="418"/>
      <c r="I15" s="418"/>
      <c r="J15" s="418"/>
      <c r="K15" s="418"/>
      <c r="L15" s="418"/>
      <c r="M15" s="418"/>
      <c r="N15" s="418"/>
      <c r="O15" s="418"/>
      <c r="P15" s="418"/>
      <c r="Q15" s="468"/>
      <c r="R15" s="65"/>
      <c r="S15" s="412" t="s">
        <v>233</v>
      </c>
      <c r="T15" s="412"/>
      <c r="U15" s="413" t="s">
        <v>331</v>
      </c>
      <c r="V15" s="413"/>
      <c r="W15" s="413"/>
      <c r="X15" s="502"/>
      <c r="Y15" s="502"/>
      <c r="Z15" s="502"/>
      <c r="AA15" s="502"/>
      <c r="AB15" s="502"/>
      <c r="AC15" s="502"/>
      <c r="AD15" s="502"/>
      <c r="AE15" s="502"/>
      <c r="AF15" s="502"/>
      <c r="AG15" s="502"/>
      <c r="AH15" s="502"/>
      <c r="AI15" s="502"/>
      <c r="AJ15" s="502"/>
      <c r="AK15" s="502"/>
      <c r="AL15" s="502"/>
      <c r="AM15" s="502"/>
      <c r="AN15" s="502"/>
      <c r="AO15" s="502"/>
      <c r="AP15" s="502"/>
      <c r="AQ15" s="502"/>
      <c r="AR15" s="502"/>
      <c r="AS15" s="502"/>
      <c r="AT15" s="502"/>
      <c r="AU15" s="502"/>
      <c r="AV15" s="502"/>
      <c r="AW15" s="502"/>
      <c r="AX15" s="502"/>
      <c r="AY15" s="502"/>
      <c r="AZ15" s="502"/>
      <c r="BA15" s="502"/>
      <c r="BB15" s="502"/>
      <c r="BC15" s="502"/>
      <c r="BD15" s="477" t="s">
        <v>56</v>
      </c>
      <c r="BE15" s="477"/>
      <c r="BF15" s="412" t="s">
        <v>233</v>
      </c>
      <c r="BG15" s="412"/>
      <c r="BH15" s="473" t="s">
        <v>253</v>
      </c>
      <c r="BI15" s="473"/>
      <c r="BJ15" s="501"/>
      <c r="BK15" s="11"/>
    </row>
    <row r="16" spans="2:63" ht="16.5" customHeight="1">
      <c r="B16" s="417" t="s">
        <v>91</v>
      </c>
      <c r="C16" s="418"/>
      <c r="D16" s="418"/>
      <c r="E16" s="418"/>
      <c r="F16" s="418"/>
      <c r="G16" s="418"/>
      <c r="H16" s="418"/>
      <c r="I16" s="418"/>
      <c r="J16" s="418"/>
      <c r="K16" s="418"/>
      <c r="L16" s="418"/>
      <c r="M16" s="418"/>
      <c r="N16" s="418"/>
      <c r="O16" s="418"/>
      <c r="P16" s="418"/>
      <c r="Q16" s="468"/>
      <c r="R16" s="62"/>
      <c r="S16" s="413" t="s">
        <v>397</v>
      </c>
      <c r="T16" s="413"/>
      <c r="U16" s="413"/>
      <c r="V16" s="413"/>
      <c r="W16" s="413"/>
      <c r="X16" s="413"/>
      <c r="Y16" s="502"/>
      <c r="Z16" s="502"/>
      <c r="AA16" s="502"/>
      <c r="AB16" s="502"/>
      <c r="AC16" s="413" t="s">
        <v>244</v>
      </c>
      <c r="AD16" s="413"/>
      <c r="AE16" s="413"/>
      <c r="AF16" s="55"/>
      <c r="AG16" s="413" t="s">
        <v>400</v>
      </c>
      <c r="AH16" s="413"/>
      <c r="AI16" s="413"/>
      <c r="AJ16" s="413"/>
      <c r="AK16" s="413"/>
      <c r="AL16" s="502"/>
      <c r="AM16" s="502"/>
      <c r="AN16" s="502"/>
      <c r="AO16" s="502"/>
      <c r="AP16" s="502"/>
      <c r="AQ16" s="502"/>
      <c r="AR16" s="502"/>
      <c r="AS16" s="502"/>
      <c r="AT16" s="502"/>
      <c r="AU16" s="502"/>
      <c r="AV16" s="502"/>
      <c r="AW16" s="502"/>
      <c r="AX16" s="502"/>
      <c r="AY16" s="502"/>
      <c r="AZ16" s="502"/>
      <c r="BA16" s="502"/>
      <c r="BB16" s="502"/>
      <c r="BC16" s="502"/>
      <c r="BD16" s="502"/>
      <c r="BE16" s="502"/>
      <c r="BF16" s="502"/>
      <c r="BG16" s="502"/>
      <c r="BH16" s="502"/>
      <c r="BI16" s="502"/>
      <c r="BJ16" s="503"/>
      <c r="BK16" s="11"/>
    </row>
    <row r="17" spans="2:65" ht="16.5" customHeight="1">
      <c r="B17" s="500" t="s">
        <v>248</v>
      </c>
      <c r="C17" s="500"/>
      <c r="D17" s="500"/>
      <c r="E17" s="500"/>
      <c r="F17" s="500"/>
      <c r="G17" s="500"/>
      <c r="H17" s="500"/>
      <c r="I17" s="500"/>
      <c r="J17" s="500"/>
      <c r="K17" s="500"/>
      <c r="L17" s="500"/>
      <c r="M17" s="500"/>
      <c r="N17" s="500"/>
      <c r="O17" s="500"/>
      <c r="P17" s="500"/>
      <c r="Q17" s="500"/>
      <c r="R17" s="62"/>
      <c r="S17" s="498" t="s">
        <v>245</v>
      </c>
      <c r="T17" s="498"/>
      <c r="U17" s="497"/>
      <c r="V17" s="497"/>
      <c r="W17" s="497"/>
      <c r="X17" s="497"/>
      <c r="Y17" s="498" t="s">
        <v>243</v>
      </c>
      <c r="Z17" s="498"/>
      <c r="AA17" s="497"/>
      <c r="AB17" s="497"/>
      <c r="AC17" s="497"/>
      <c r="AD17" s="497"/>
      <c r="AE17" s="498" t="s">
        <v>246</v>
      </c>
      <c r="AF17" s="498"/>
      <c r="AG17" s="497"/>
      <c r="AH17" s="497"/>
      <c r="AI17" s="497"/>
      <c r="AJ17" s="497"/>
      <c r="AK17" s="498" t="s">
        <v>227</v>
      </c>
      <c r="AL17" s="498"/>
      <c r="AM17" s="496" t="s">
        <v>250</v>
      </c>
      <c r="AN17" s="496"/>
      <c r="AO17" s="496"/>
      <c r="AP17" s="496"/>
      <c r="AQ17" s="496"/>
      <c r="AR17" s="497"/>
      <c r="AS17" s="497"/>
      <c r="AT17" s="497"/>
      <c r="AU17" s="497"/>
      <c r="AV17" s="497"/>
      <c r="AW17" s="498" t="s">
        <v>227</v>
      </c>
      <c r="AX17" s="498"/>
      <c r="AY17" s="496" t="s">
        <v>92</v>
      </c>
      <c r="AZ17" s="496"/>
      <c r="BA17" s="496"/>
      <c r="BB17" s="496"/>
      <c r="BC17" s="496"/>
      <c r="BD17" s="497"/>
      <c r="BE17" s="497"/>
      <c r="BF17" s="497"/>
      <c r="BG17" s="497"/>
      <c r="BH17" s="497"/>
      <c r="BI17" s="498" t="s">
        <v>227</v>
      </c>
      <c r="BJ17" s="499"/>
      <c r="BK17" s="11"/>
      <c r="BL17" s="11"/>
      <c r="BM17" s="11"/>
    </row>
    <row r="18" spans="2:65" ht="16.5" customHeight="1">
      <c r="B18" s="500" t="s">
        <v>249</v>
      </c>
      <c r="C18" s="500"/>
      <c r="D18" s="500"/>
      <c r="E18" s="500"/>
      <c r="F18" s="500"/>
      <c r="G18" s="500"/>
      <c r="H18" s="500"/>
      <c r="I18" s="500"/>
      <c r="J18" s="500"/>
      <c r="K18" s="500"/>
      <c r="L18" s="500"/>
      <c r="M18" s="500"/>
      <c r="N18" s="500"/>
      <c r="O18" s="500"/>
      <c r="P18" s="500"/>
      <c r="Q18" s="500"/>
      <c r="R18" s="62"/>
      <c r="S18" s="498" t="s">
        <v>245</v>
      </c>
      <c r="T18" s="498"/>
      <c r="U18" s="497"/>
      <c r="V18" s="497"/>
      <c r="W18" s="497"/>
      <c r="X18" s="497"/>
      <c r="Y18" s="498" t="s">
        <v>243</v>
      </c>
      <c r="Z18" s="498"/>
      <c r="AA18" s="497"/>
      <c r="AB18" s="497"/>
      <c r="AC18" s="497"/>
      <c r="AD18" s="497"/>
      <c r="AE18" s="498" t="s">
        <v>246</v>
      </c>
      <c r="AF18" s="498"/>
      <c r="AG18" s="497"/>
      <c r="AH18" s="497"/>
      <c r="AI18" s="497"/>
      <c r="AJ18" s="497"/>
      <c r="AK18" s="498" t="s">
        <v>227</v>
      </c>
      <c r="AL18" s="498"/>
      <c r="AM18" s="496" t="s">
        <v>250</v>
      </c>
      <c r="AN18" s="496"/>
      <c r="AO18" s="496"/>
      <c r="AP18" s="496"/>
      <c r="AQ18" s="496"/>
      <c r="AR18" s="497"/>
      <c r="AS18" s="497"/>
      <c r="AT18" s="497"/>
      <c r="AU18" s="497"/>
      <c r="AV18" s="497"/>
      <c r="AW18" s="498" t="s">
        <v>227</v>
      </c>
      <c r="AX18" s="498"/>
      <c r="AY18" s="496" t="s">
        <v>92</v>
      </c>
      <c r="AZ18" s="496"/>
      <c r="BA18" s="496"/>
      <c r="BB18" s="496"/>
      <c r="BC18" s="496"/>
      <c r="BD18" s="497"/>
      <c r="BE18" s="497"/>
      <c r="BF18" s="497"/>
      <c r="BG18" s="497"/>
      <c r="BH18" s="497"/>
      <c r="BI18" s="498" t="s">
        <v>227</v>
      </c>
      <c r="BJ18" s="499"/>
      <c r="BK18" s="28"/>
      <c r="BL18" s="11"/>
      <c r="BM18" s="11"/>
    </row>
    <row r="19" spans="2:65" ht="16.5" customHeight="1">
      <c r="B19" s="493" t="s">
        <v>257</v>
      </c>
      <c r="C19" s="413"/>
      <c r="D19" s="413"/>
      <c r="E19" s="413"/>
      <c r="F19" s="413"/>
      <c r="G19" s="413"/>
      <c r="H19" s="413"/>
      <c r="I19" s="413"/>
      <c r="J19" s="413"/>
      <c r="K19" s="413"/>
      <c r="L19" s="413"/>
      <c r="M19" s="413"/>
      <c r="N19" s="413"/>
      <c r="O19" s="413"/>
      <c r="P19" s="413"/>
      <c r="Q19" s="419"/>
      <c r="R19" s="57"/>
      <c r="S19" s="322" t="s">
        <v>425</v>
      </c>
      <c r="T19" s="322"/>
      <c r="U19" s="322"/>
      <c r="V19" s="494"/>
      <c r="W19" s="494"/>
      <c r="X19" s="494"/>
      <c r="Y19" s="495" t="s">
        <v>1</v>
      </c>
      <c r="Z19" s="495"/>
      <c r="AA19" s="494"/>
      <c r="AB19" s="494"/>
      <c r="AC19" s="494"/>
      <c r="AD19" s="478" t="s">
        <v>3</v>
      </c>
      <c r="AE19" s="478"/>
      <c r="AF19" s="93"/>
      <c r="AG19" s="76" t="s">
        <v>329</v>
      </c>
      <c r="AH19" s="76"/>
      <c r="AI19" s="76"/>
      <c r="AJ19" s="76"/>
      <c r="AK19" s="75"/>
      <c r="AL19" s="487" t="s">
        <v>261</v>
      </c>
      <c r="AM19" s="488"/>
      <c r="AN19" s="488"/>
      <c r="AO19" s="488"/>
      <c r="AP19" s="489"/>
      <c r="AQ19" s="322" t="s">
        <v>425</v>
      </c>
      <c r="AR19" s="322"/>
      <c r="AS19" s="322"/>
      <c r="AT19" s="480"/>
      <c r="AU19" s="480"/>
      <c r="AV19" s="490" t="s">
        <v>259</v>
      </c>
      <c r="AW19" s="490"/>
      <c r="AX19" s="490"/>
      <c r="AY19" s="490"/>
      <c r="AZ19" s="490"/>
      <c r="BA19" s="490"/>
      <c r="BB19" s="490"/>
      <c r="BC19" s="490"/>
      <c r="BD19" s="490"/>
      <c r="BE19" s="480"/>
      <c r="BF19" s="480"/>
      <c r="BG19" s="491" t="s">
        <v>258</v>
      </c>
      <c r="BH19" s="491"/>
      <c r="BI19" s="491"/>
      <c r="BJ19" s="492"/>
      <c r="BK19" s="28"/>
      <c r="BL19" s="11"/>
      <c r="BM19" s="11"/>
    </row>
    <row r="20" spans="2:65" ht="16.5" customHeight="1">
      <c r="B20" s="417" t="s">
        <v>2</v>
      </c>
      <c r="C20" s="418"/>
      <c r="D20" s="418"/>
      <c r="E20" s="418"/>
      <c r="F20" s="418"/>
      <c r="G20" s="418"/>
      <c r="H20" s="418"/>
      <c r="I20" s="418"/>
      <c r="J20" s="418"/>
      <c r="K20" s="418"/>
      <c r="L20" s="418"/>
      <c r="M20" s="418"/>
      <c r="N20" s="418"/>
      <c r="O20" s="418"/>
      <c r="P20" s="418"/>
      <c r="Q20" s="468"/>
      <c r="R20" s="66"/>
      <c r="S20" s="480"/>
      <c r="T20" s="480"/>
      <c r="U20" s="413" t="s">
        <v>0</v>
      </c>
      <c r="V20" s="413"/>
      <c r="W20" s="413"/>
      <c r="X20" s="480"/>
      <c r="Y20" s="480"/>
      <c r="Z20" s="413" t="s">
        <v>1</v>
      </c>
      <c r="AA20" s="413"/>
      <c r="AB20" s="486" t="s">
        <v>473</v>
      </c>
      <c r="AC20" s="486"/>
      <c r="AD20" s="486"/>
      <c r="AE20" s="486"/>
      <c r="AF20" s="486"/>
      <c r="AG20" s="486"/>
      <c r="AH20" s="486"/>
      <c r="AI20" s="486"/>
      <c r="AJ20" s="486"/>
      <c r="AK20" s="486"/>
      <c r="AL20" s="486"/>
      <c r="AM20" s="486"/>
      <c r="AN20" s="486"/>
      <c r="AO20" s="486"/>
      <c r="AP20" s="486"/>
      <c r="AQ20" s="486"/>
      <c r="AR20" s="486"/>
      <c r="AS20" s="486"/>
      <c r="AT20" s="486"/>
      <c r="AU20" s="486"/>
      <c r="AV20" s="486"/>
      <c r="AW20" s="486"/>
      <c r="AX20" s="486"/>
      <c r="AY20" s="486"/>
      <c r="AZ20" s="486"/>
      <c r="BA20" s="412" t="s">
        <v>233</v>
      </c>
      <c r="BB20" s="412"/>
      <c r="BC20" s="413" t="s">
        <v>254</v>
      </c>
      <c r="BD20" s="413"/>
      <c r="BE20" s="413"/>
      <c r="BF20" s="412" t="s">
        <v>233</v>
      </c>
      <c r="BG20" s="412"/>
      <c r="BH20" s="413" t="s">
        <v>253</v>
      </c>
      <c r="BI20" s="413"/>
      <c r="BJ20" s="419"/>
      <c r="BK20" s="2"/>
      <c r="BL20" s="11"/>
      <c r="BM20" s="11"/>
    </row>
    <row r="21" spans="2:65" ht="16.5" customHeight="1">
      <c r="B21" s="417" t="s">
        <v>263</v>
      </c>
      <c r="C21" s="418"/>
      <c r="D21" s="418"/>
      <c r="E21" s="418"/>
      <c r="F21" s="418"/>
      <c r="G21" s="418"/>
      <c r="H21" s="418"/>
      <c r="I21" s="418"/>
      <c r="J21" s="418"/>
      <c r="K21" s="418"/>
      <c r="L21" s="418"/>
      <c r="M21" s="418"/>
      <c r="N21" s="418"/>
      <c r="O21" s="418"/>
      <c r="P21" s="418"/>
      <c r="Q21" s="468"/>
      <c r="R21" s="60"/>
      <c r="S21" s="322" t="s">
        <v>425</v>
      </c>
      <c r="T21" s="322"/>
      <c r="U21" s="322"/>
      <c r="V21" s="482"/>
      <c r="W21" s="482"/>
      <c r="X21" s="482"/>
      <c r="Y21" s="483" t="s">
        <v>1</v>
      </c>
      <c r="Z21" s="483"/>
      <c r="AA21" s="484"/>
      <c r="AB21" s="484"/>
      <c r="AC21" s="484"/>
      <c r="AD21" s="485" t="s">
        <v>3</v>
      </c>
      <c r="AE21" s="485"/>
      <c r="AF21" s="106"/>
      <c r="AG21" s="478"/>
      <c r="AH21" s="478"/>
      <c r="AI21" s="61"/>
      <c r="AJ21" s="450" t="s">
        <v>233</v>
      </c>
      <c r="AK21" s="450"/>
      <c r="AL21" s="479" t="s">
        <v>264</v>
      </c>
      <c r="AM21" s="479"/>
      <c r="AN21" s="479"/>
      <c r="AO21" s="479"/>
      <c r="AP21" s="479"/>
      <c r="AQ21" s="479"/>
      <c r="AR21" s="450" t="s">
        <v>233</v>
      </c>
      <c r="AS21" s="450"/>
      <c r="AT21" s="61" t="s">
        <v>265</v>
      </c>
      <c r="AU21" s="61"/>
      <c r="AV21" s="61"/>
      <c r="AW21" s="61"/>
      <c r="AX21" s="61"/>
      <c r="AY21" s="61"/>
      <c r="AZ21" s="61"/>
      <c r="BA21" s="56"/>
      <c r="BB21" s="56"/>
      <c r="BC21" s="61"/>
      <c r="BD21" s="61"/>
      <c r="BE21" s="61"/>
      <c r="BF21" s="56"/>
      <c r="BG21" s="56"/>
      <c r="BH21" s="61"/>
      <c r="BI21" s="61"/>
      <c r="BJ21" s="61"/>
      <c r="BK21" s="2"/>
      <c r="BL21" s="11"/>
      <c r="BM21" s="11"/>
    </row>
    <row r="22" spans="2:64" ht="16.5" customHeight="1">
      <c r="B22" s="417" t="s">
        <v>266</v>
      </c>
      <c r="C22" s="418"/>
      <c r="D22" s="418"/>
      <c r="E22" s="418"/>
      <c r="F22" s="418"/>
      <c r="G22" s="418"/>
      <c r="H22" s="418"/>
      <c r="I22" s="418"/>
      <c r="J22" s="418"/>
      <c r="K22" s="418"/>
      <c r="L22" s="418"/>
      <c r="M22" s="418"/>
      <c r="N22" s="418"/>
      <c r="O22" s="418"/>
      <c r="P22" s="418"/>
      <c r="Q22" s="418"/>
      <c r="R22" s="62"/>
      <c r="S22" s="480"/>
      <c r="T22" s="480"/>
      <c r="U22" s="480"/>
      <c r="V22" s="413" t="s">
        <v>267</v>
      </c>
      <c r="W22" s="413"/>
      <c r="X22" s="413"/>
      <c r="Y22" s="413"/>
      <c r="Z22" s="413"/>
      <c r="AA22" s="480"/>
      <c r="AB22" s="480"/>
      <c r="AC22" s="481" t="s">
        <v>1</v>
      </c>
      <c r="AD22" s="481"/>
      <c r="AE22" s="480"/>
      <c r="AF22" s="480"/>
      <c r="AG22" s="473" t="s">
        <v>268</v>
      </c>
      <c r="AH22" s="473"/>
      <c r="AI22" s="473"/>
      <c r="AJ22" s="473"/>
      <c r="AK22" s="473"/>
      <c r="AL22" s="473"/>
      <c r="AM22" s="473"/>
      <c r="AN22" s="473"/>
      <c r="AO22" s="473"/>
      <c r="AP22" s="473"/>
      <c r="AQ22" s="473"/>
      <c r="AR22" s="473"/>
      <c r="AS22" s="473"/>
      <c r="AT22" s="58"/>
      <c r="AU22" s="58"/>
      <c r="AV22" s="58"/>
      <c r="AW22" s="412" t="s">
        <v>269</v>
      </c>
      <c r="AX22" s="412"/>
      <c r="AY22" s="412"/>
      <c r="AZ22" s="412"/>
      <c r="BA22" s="412"/>
      <c r="BB22" s="412"/>
      <c r="BC22" s="412"/>
      <c r="BD22" s="474"/>
      <c r="BE22" s="474"/>
      <c r="BF22" s="474"/>
      <c r="BG22" s="474"/>
      <c r="BH22" s="474"/>
      <c r="BI22" s="474"/>
      <c r="BJ22" s="475"/>
      <c r="BK22" s="11"/>
      <c r="BL22" s="11"/>
    </row>
    <row r="23" spans="2:64" ht="16.5" customHeight="1">
      <c r="B23" s="417" t="s">
        <v>270</v>
      </c>
      <c r="C23" s="418"/>
      <c r="D23" s="418"/>
      <c r="E23" s="418"/>
      <c r="F23" s="418"/>
      <c r="G23" s="418"/>
      <c r="H23" s="418"/>
      <c r="I23" s="418"/>
      <c r="J23" s="418"/>
      <c r="K23" s="418"/>
      <c r="L23" s="418"/>
      <c r="M23" s="418"/>
      <c r="N23" s="418"/>
      <c r="O23" s="418"/>
      <c r="P23" s="418"/>
      <c r="Q23" s="418"/>
      <c r="R23" s="66"/>
      <c r="S23" s="412" t="s">
        <v>233</v>
      </c>
      <c r="T23" s="412"/>
      <c r="U23" s="476" t="s">
        <v>271</v>
      </c>
      <c r="V23" s="476"/>
      <c r="W23" s="476"/>
      <c r="X23" s="476"/>
      <c r="Y23" s="476"/>
      <c r="Z23" s="476"/>
      <c r="AA23" s="476"/>
      <c r="AB23" s="476"/>
      <c r="AC23" s="476"/>
      <c r="AD23" s="476"/>
      <c r="AE23" s="476"/>
      <c r="AF23" s="476"/>
      <c r="AG23" s="476"/>
      <c r="AH23" s="412" t="s">
        <v>233</v>
      </c>
      <c r="AI23" s="412"/>
      <c r="AJ23" s="476" t="s">
        <v>272</v>
      </c>
      <c r="AK23" s="476"/>
      <c r="AL23" s="476"/>
      <c r="AM23" s="476"/>
      <c r="AN23" s="476"/>
      <c r="AO23" s="476"/>
      <c r="AP23" s="476"/>
      <c r="AQ23" s="476"/>
      <c r="AR23" s="476"/>
      <c r="AS23" s="476"/>
      <c r="AT23" s="476"/>
      <c r="AU23" s="412" t="s">
        <v>233</v>
      </c>
      <c r="AV23" s="412"/>
      <c r="AW23" s="477" t="s">
        <v>273</v>
      </c>
      <c r="AX23" s="477"/>
      <c r="AY23" s="477"/>
      <c r="AZ23" s="477"/>
      <c r="BA23" s="477"/>
      <c r="BB23" s="477"/>
      <c r="BC23" s="477"/>
      <c r="BD23" s="477"/>
      <c r="BE23" s="79"/>
      <c r="BF23" s="412" t="s">
        <v>233</v>
      </c>
      <c r="BG23" s="412"/>
      <c r="BH23" s="466" t="s">
        <v>253</v>
      </c>
      <c r="BI23" s="466"/>
      <c r="BJ23" s="467"/>
      <c r="BK23" s="11"/>
      <c r="BL23" s="11"/>
    </row>
    <row r="24" spans="2:62" ht="16.5" customHeight="1">
      <c r="B24" s="417" t="s">
        <v>108</v>
      </c>
      <c r="C24" s="418"/>
      <c r="D24" s="418"/>
      <c r="E24" s="418"/>
      <c r="F24" s="418"/>
      <c r="G24" s="418"/>
      <c r="H24" s="418"/>
      <c r="I24" s="418"/>
      <c r="J24" s="418"/>
      <c r="K24" s="418"/>
      <c r="L24" s="418"/>
      <c r="M24" s="418"/>
      <c r="N24" s="418"/>
      <c r="O24" s="418"/>
      <c r="P24" s="418"/>
      <c r="Q24" s="468"/>
      <c r="R24" s="66"/>
      <c r="S24" s="469" t="s">
        <v>139</v>
      </c>
      <c r="T24" s="469"/>
      <c r="U24" s="469"/>
      <c r="V24" s="469"/>
      <c r="W24" s="469"/>
      <c r="X24" s="469"/>
      <c r="Y24" s="470"/>
      <c r="Z24" s="470"/>
      <c r="AA24" s="470"/>
      <c r="AB24" s="470"/>
      <c r="AC24" s="470"/>
      <c r="AD24" s="471" t="s">
        <v>474</v>
      </c>
      <c r="AE24" s="471"/>
      <c r="AF24" s="471"/>
      <c r="AG24" s="471"/>
      <c r="AH24" s="471"/>
      <c r="AI24" s="471"/>
      <c r="AJ24" s="471"/>
      <c r="AK24" s="471"/>
      <c r="AL24" s="470"/>
      <c r="AM24" s="470"/>
      <c r="AN24" s="470"/>
      <c r="AO24" s="470"/>
      <c r="AP24" s="470"/>
      <c r="AQ24" s="471" t="s">
        <v>475</v>
      </c>
      <c r="AR24" s="471"/>
      <c r="AS24" s="471"/>
      <c r="AT24" s="471"/>
      <c r="AU24" s="471"/>
      <c r="AV24" s="471"/>
      <c r="AW24" s="471"/>
      <c r="AX24" s="471"/>
      <c r="AY24" s="471"/>
      <c r="AZ24" s="471"/>
      <c r="BA24" s="471"/>
      <c r="BB24" s="471"/>
      <c r="BC24" s="471"/>
      <c r="BD24" s="472"/>
      <c r="BE24" s="472"/>
      <c r="BF24" s="472"/>
      <c r="BG24" s="472"/>
      <c r="BH24" s="448" t="s">
        <v>99</v>
      </c>
      <c r="BI24" s="448"/>
      <c r="BJ24" s="464"/>
    </row>
    <row r="25" spans="1:64" ht="16.5" customHeight="1">
      <c r="A25" s="8"/>
      <c r="B25" s="444" t="s">
        <v>95</v>
      </c>
      <c r="C25" s="445"/>
      <c r="D25" s="445"/>
      <c r="E25" s="445"/>
      <c r="F25" s="445"/>
      <c r="G25" s="445"/>
      <c r="H25" s="445"/>
      <c r="I25" s="445"/>
      <c r="J25" s="445"/>
      <c r="K25" s="445"/>
      <c r="L25" s="445"/>
      <c r="M25" s="445"/>
      <c r="N25" s="445"/>
      <c r="O25" s="445"/>
      <c r="P25" s="445"/>
      <c r="Q25" s="462"/>
      <c r="R25" s="67"/>
      <c r="S25" s="450" t="s">
        <v>233</v>
      </c>
      <c r="T25" s="450"/>
      <c r="U25" s="92" t="s">
        <v>104</v>
      </c>
      <c r="V25" s="73"/>
      <c r="W25" s="92"/>
      <c r="X25" s="73"/>
      <c r="Y25" s="73"/>
      <c r="Z25" s="73"/>
      <c r="AA25" s="73"/>
      <c r="AB25" s="73"/>
      <c r="AC25" s="73"/>
      <c r="AD25" s="439"/>
      <c r="AE25" s="439"/>
      <c r="AF25" s="439"/>
      <c r="AG25" s="439"/>
      <c r="AH25" s="439"/>
      <c r="AI25" s="439"/>
      <c r="AJ25" s="439"/>
      <c r="AK25" s="439"/>
      <c r="AL25" s="430" t="s">
        <v>56</v>
      </c>
      <c r="AM25" s="430"/>
      <c r="AN25" s="455" t="s">
        <v>233</v>
      </c>
      <c r="AO25" s="455"/>
      <c r="AP25" s="73" t="s">
        <v>105</v>
      </c>
      <c r="AQ25" s="73"/>
      <c r="AR25" s="73"/>
      <c r="AS25" s="73"/>
      <c r="AT25" s="73"/>
      <c r="AU25" s="73"/>
      <c r="AV25" s="73"/>
      <c r="AW25" s="73"/>
      <c r="AX25" s="73"/>
      <c r="AY25" s="73"/>
      <c r="AZ25" s="439"/>
      <c r="BA25" s="439"/>
      <c r="BB25" s="439"/>
      <c r="BC25" s="439"/>
      <c r="BD25" s="439"/>
      <c r="BE25" s="439"/>
      <c r="BF25" s="439"/>
      <c r="BG25" s="439"/>
      <c r="BH25" s="430" t="s">
        <v>56</v>
      </c>
      <c r="BI25" s="430"/>
      <c r="BJ25" s="430"/>
      <c r="BK25" s="41"/>
      <c r="BL25" s="11"/>
    </row>
    <row r="26" spans="1:64" ht="16.5" customHeight="1">
      <c r="A26" s="8"/>
      <c r="B26" s="446"/>
      <c r="C26" s="430"/>
      <c r="D26" s="430"/>
      <c r="E26" s="430"/>
      <c r="F26" s="430"/>
      <c r="G26" s="430"/>
      <c r="H26" s="430"/>
      <c r="I26" s="430"/>
      <c r="J26" s="430"/>
      <c r="K26" s="430"/>
      <c r="L26" s="430"/>
      <c r="M26" s="430"/>
      <c r="N26" s="430"/>
      <c r="O26" s="430"/>
      <c r="P26" s="430"/>
      <c r="Q26" s="463"/>
      <c r="R26" s="69"/>
      <c r="S26" s="431" t="s">
        <v>233</v>
      </c>
      <c r="T26" s="431"/>
      <c r="U26" s="70" t="s">
        <v>162</v>
      </c>
      <c r="V26" s="70"/>
      <c r="W26" s="70"/>
      <c r="X26" s="70"/>
      <c r="Y26" s="70"/>
      <c r="Z26" s="70"/>
      <c r="AA26" s="70"/>
      <c r="AB26" s="70"/>
      <c r="AC26" s="70"/>
      <c r="AD26" s="70"/>
      <c r="AE26" s="70"/>
      <c r="AF26" s="70"/>
      <c r="AG26" s="70"/>
      <c r="AH26" s="459"/>
      <c r="AI26" s="459"/>
      <c r="AJ26" s="459"/>
      <c r="AK26" s="431" t="s">
        <v>102</v>
      </c>
      <c r="AL26" s="431"/>
      <c r="AM26" s="431"/>
      <c r="AN26" s="431"/>
      <c r="AO26" s="431"/>
      <c r="AP26" s="431"/>
      <c r="AQ26" s="431"/>
      <c r="AR26" s="431"/>
      <c r="AS26" s="431"/>
      <c r="AT26" s="459"/>
      <c r="AU26" s="459"/>
      <c r="AV26" s="459"/>
      <c r="AW26" s="431" t="s">
        <v>103</v>
      </c>
      <c r="AX26" s="431"/>
      <c r="AY26" s="431"/>
      <c r="AZ26" s="431"/>
      <c r="BA26" s="431"/>
      <c r="BB26" s="431"/>
      <c r="BC26" s="431"/>
      <c r="BD26" s="459"/>
      <c r="BE26" s="459"/>
      <c r="BF26" s="459"/>
      <c r="BG26" s="460" t="s">
        <v>326</v>
      </c>
      <c r="BH26" s="460"/>
      <c r="BI26" s="460"/>
      <c r="BJ26" s="461"/>
      <c r="BK26" s="2"/>
      <c r="BL26" s="11"/>
    </row>
    <row r="27" spans="1:64" ht="16.5" customHeight="1">
      <c r="A27" s="8"/>
      <c r="B27" s="447"/>
      <c r="C27" s="448"/>
      <c r="D27" s="448"/>
      <c r="E27" s="448"/>
      <c r="F27" s="448"/>
      <c r="G27" s="448"/>
      <c r="H27" s="448"/>
      <c r="I27" s="448"/>
      <c r="J27" s="448"/>
      <c r="K27" s="448"/>
      <c r="L27" s="448"/>
      <c r="M27" s="448"/>
      <c r="N27" s="448"/>
      <c r="O27" s="448"/>
      <c r="P27" s="448"/>
      <c r="Q27" s="464"/>
      <c r="R27" s="71"/>
      <c r="S27" s="424" t="s">
        <v>233</v>
      </c>
      <c r="T27" s="424"/>
      <c r="U27" s="72" t="s">
        <v>330</v>
      </c>
      <c r="V27" s="72"/>
      <c r="W27" s="72"/>
      <c r="X27" s="72"/>
      <c r="Y27" s="72"/>
      <c r="Z27" s="72"/>
      <c r="AA27" s="465"/>
      <c r="AB27" s="465"/>
      <c r="AC27" s="465"/>
      <c r="AD27" s="465"/>
      <c r="AE27" s="465"/>
      <c r="AF27" s="465"/>
      <c r="AG27" s="465"/>
      <c r="AH27" s="465"/>
      <c r="AI27" s="465"/>
      <c r="AJ27" s="465"/>
      <c r="AK27" s="465"/>
      <c r="AL27" s="465"/>
      <c r="AM27" s="465"/>
      <c r="AN27" s="465"/>
      <c r="AO27" s="465"/>
      <c r="AP27" s="465"/>
      <c r="AQ27" s="465"/>
      <c r="AR27" s="465"/>
      <c r="AS27" s="465"/>
      <c r="AT27" s="465"/>
      <c r="AU27" s="465"/>
      <c r="AV27" s="465"/>
      <c r="AW27" s="465"/>
      <c r="AX27" s="465"/>
      <c r="AY27" s="465"/>
      <c r="AZ27" s="465"/>
      <c r="BA27" s="465"/>
      <c r="BB27" s="465"/>
      <c r="BC27" s="465"/>
      <c r="BD27" s="465"/>
      <c r="BE27" s="465"/>
      <c r="BF27" s="465"/>
      <c r="BG27" s="465"/>
      <c r="BH27" s="443" t="s">
        <v>56</v>
      </c>
      <c r="BI27" s="443"/>
      <c r="BJ27" s="443"/>
      <c r="BK27" s="2"/>
      <c r="BL27" s="11"/>
    </row>
    <row r="28" spans="1:63" ht="16.5" customHeight="1">
      <c r="A28" s="8"/>
      <c r="B28" s="444" t="s">
        <v>96</v>
      </c>
      <c r="C28" s="445"/>
      <c r="D28" s="445"/>
      <c r="E28" s="445"/>
      <c r="F28" s="445"/>
      <c r="G28" s="445"/>
      <c r="H28" s="445"/>
      <c r="I28" s="445"/>
      <c r="J28" s="445"/>
      <c r="K28" s="445"/>
      <c r="L28" s="449" t="s">
        <v>97</v>
      </c>
      <c r="M28" s="450"/>
      <c r="N28" s="450"/>
      <c r="O28" s="450"/>
      <c r="P28" s="450"/>
      <c r="Q28" s="451"/>
      <c r="R28" s="68"/>
      <c r="S28" s="455" t="s">
        <v>161</v>
      </c>
      <c r="T28" s="455"/>
      <c r="U28" s="455"/>
      <c r="V28" s="456"/>
      <c r="W28" s="456"/>
      <c r="X28" s="456"/>
      <c r="Y28" s="456"/>
      <c r="Z28" s="456"/>
      <c r="AA28" s="457"/>
      <c r="AB28" s="458" t="s">
        <v>93</v>
      </c>
      <c r="AC28" s="455"/>
      <c r="AD28" s="455"/>
      <c r="AE28" s="442"/>
      <c r="AF28" s="442"/>
      <c r="AG28" s="442"/>
      <c r="AH28" s="442"/>
      <c r="AI28" s="442"/>
      <c r="AJ28" s="458"/>
      <c r="AK28" s="455"/>
      <c r="AL28" s="455"/>
      <c r="AM28" s="456"/>
      <c r="AN28" s="456"/>
      <c r="AO28" s="455" t="s">
        <v>0</v>
      </c>
      <c r="AP28" s="455"/>
      <c r="AQ28" s="455"/>
      <c r="AR28" s="437" t="s">
        <v>107</v>
      </c>
      <c r="AS28" s="438"/>
      <c r="AT28" s="438"/>
      <c r="AU28" s="438"/>
      <c r="AV28" s="439"/>
      <c r="AW28" s="439"/>
      <c r="AX28" s="440" t="s">
        <v>99</v>
      </c>
      <c r="AY28" s="441"/>
      <c r="AZ28" s="437" t="s">
        <v>229</v>
      </c>
      <c r="BA28" s="438"/>
      <c r="BB28" s="438"/>
      <c r="BC28" s="438"/>
      <c r="BD28" s="438"/>
      <c r="BE28" s="438"/>
      <c r="BF28" s="438"/>
      <c r="BG28" s="442"/>
      <c r="BH28" s="442"/>
      <c r="BI28" s="440" t="s">
        <v>99</v>
      </c>
      <c r="BJ28" s="440"/>
      <c r="BK28" s="2"/>
    </row>
    <row r="29" spans="1:63" ht="16.5" customHeight="1">
      <c r="A29" s="8"/>
      <c r="B29" s="446"/>
      <c r="C29" s="430"/>
      <c r="D29" s="430"/>
      <c r="E29" s="430"/>
      <c r="F29" s="430"/>
      <c r="G29" s="430"/>
      <c r="H29" s="430"/>
      <c r="I29" s="430"/>
      <c r="J29" s="430"/>
      <c r="K29" s="430"/>
      <c r="L29" s="452"/>
      <c r="M29" s="453"/>
      <c r="N29" s="453"/>
      <c r="O29" s="453"/>
      <c r="P29" s="453"/>
      <c r="Q29" s="454"/>
      <c r="R29" s="74"/>
      <c r="S29" s="431" t="s">
        <v>101</v>
      </c>
      <c r="T29" s="431"/>
      <c r="U29" s="431"/>
      <c r="V29" s="431"/>
      <c r="W29" s="431"/>
      <c r="X29" s="431"/>
      <c r="Y29" s="431"/>
      <c r="Z29" s="431"/>
      <c r="AA29" s="432"/>
      <c r="AB29" s="433"/>
      <c r="AC29" s="433"/>
      <c r="AD29" s="433"/>
      <c r="AE29" s="433"/>
      <c r="AF29" s="433"/>
      <c r="AG29" s="433"/>
      <c r="AH29" s="433"/>
      <c r="AI29" s="433"/>
      <c r="AJ29" s="434"/>
      <c r="AK29" s="435"/>
      <c r="AL29" s="435"/>
      <c r="AM29" s="435"/>
      <c r="AN29" s="435"/>
      <c r="AO29" s="435"/>
      <c r="AP29" s="435"/>
      <c r="AQ29" s="70" t="s">
        <v>227</v>
      </c>
      <c r="AR29" s="70"/>
      <c r="AS29" s="432"/>
      <c r="AT29" s="433"/>
      <c r="AU29" s="433"/>
      <c r="AV29" s="433"/>
      <c r="AW29" s="433"/>
      <c r="AX29" s="433"/>
      <c r="AY29" s="433"/>
      <c r="AZ29" s="433"/>
      <c r="BA29" s="436"/>
      <c r="BB29" s="435"/>
      <c r="BC29" s="435"/>
      <c r="BD29" s="435"/>
      <c r="BE29" s="435"/>
      <c r="BF29" s="435"/>
      <c r="BG29" s="435"/>
      <c r="BH29" s="435"/>
      <c r="BI29" s="431" t="s">
        <v>227</v>
      </c>
      <c r="BJ29" s="431"/>
      <c r="BK29" s="2"/>
    </row>
    <row r="30" spans="1:63" ht="16.5" customHeight="1">
      <c r="A30" s="8"/>
      <c r="B30" s="447"/>
      <c r="C30" s="448"/>
      <c r="D30" s="448"/>
      <c r="E30" s="448"/>
      <c r="F30" s="448"/>
      <c r="G30" s="448"/>
      <c r="H30" s="448"/>
      <c r="I30" s="448"/>
      <c r="J30" s="448"/>
      <c r="K30" s="448"/>
      <c r="L30" s="423" t="s">
        <v>98</v>
      </c>
      <c r="M30" s="424"/>
      <c r="N30" s="424"/>
      <c r="O30" s="424"/>
      <c r="P30" s="424"/>
      <c r="Q30" s="425"/>
      <c r="R30" s="80"/>
      <c r="S30" s="426" t="s">
        <v>106</v>
      </c>
      <c r="T30" s="426"/>
      <c r="U30" s="426"/>
      <c r="V30" s="426"/>
      <c r="W30" s="426"/>
      <c r="X30" s="426"/>
      <c r="Y30" s="426"/>
      <c r="Z30" s="426"/>
      <c r="AA30" s="427"/>
      <c r="AB30" s="428"/>
      <c r="AC30" s="428"/>
      <c r="AD30" s="428"/>
      <c r="AE30" s="428"/>
      <c r="AF30" s="428"/>
      <c r="AG30" s="428"/>
      <c r="AH30" s="428"/>
      <c r="AI30" s="428"/>
      <c r="AJ30" s="428"/>
      <c r="AK30" s="428"/>
      <c r="AL30" s="429" t="s">
        <v>230</v>
      </c>
      <c r="AM30" s="429"/>
      <c r="AN30" s="428"/>
      <c r="AO30" s="428"/>
      <c r="AP30" s="428"/>
      <c r="AQ30" s="430" t="s">
        <v>99</v>
      </c>
      <c r="AR30" s="430"/>
      <c r="AS30" s="430"/>
      <c r="AT30" s="430"/>
      <c r="AU30" s="430"/>
      <c r="AV30" s="430"/>
      <c r="AW30" s="430"/>
      <c r="AX30" s="430"/>
      <c r="AY30" s="430"/>
      <c r="AZ30" s="430"/>
      <c r="BA30" s="430"/>
      <c r="BB30" s="430"/>
      <c r="BC30" s="430"/>
      <c r="BD30" s="430"/>
      <c r="BE30" s="430"/>
      <c r="BF30" s="430"/>
      <c r="BG30" s="430"/>
      <c r="BH30" s="430"/>
      <c r="BI30" s="430"/>
      <c r="BJ30" s="430"/>
      <c r="BK30" s="2"/>
    </row>
    <row r="31" spans="2:63" ht="16.5" customHeight="1">
      <c r="B31" s="417" t="s">
        <v>4</v>
      </c>
      <c r="C31" s="418"/>
      <c r="D31" s="418"/>
      <c r="E31" s="418"/>
      <c r="F31" s="418"/>
      <c r="G31" s="418"/>
      <c r="H31" s="418"/>
      <c r="I31" s="418"/>
      <c r="J31" s="418"/>
      <c r="K31" s="418"/>
      <c r="L31" s="418"/>
      <c r="M31" s="418"/>
      <c r="N31" s="418"/>
      <c r="O31" s="418"/>
      <c r="P31" s="418"/>
      <c r="Q31" s="418"/>
      <c r="R31" s="62"/>
      <c r="S31" s="412" t="s">
        <v>233</v>
      </c>
      <c r="T31" s="412"/>
      <c r="U31" s="413" t="s">
        <v>254</v>
      </c>
      <c r="V31" s="413"/>
      <c r="W31" s="413"/>
      <c r="X31" s="412" t="s">
        <v>233</v>
      </c>
      <c r="Y31" s="412"/>
      <c r="Z31" s="413" t="s">
        <v>253</v>
      </c>
      <c r="AA31" s="413"/>
      <c r="AB31" s="419"/>
      <c r="AC31" s="420" t="s">
        <v>274</v>
      </c>
      <c r="AD31" s="421"/>
      <c r="AE31" s="421"/>
      <c r="AF31" s="421"/>
      <c r="AG31" s="421"/>
      <c r="AH31" s="421"/>
      <c r="AI31" s="421"/>
      <c r="AJ31" s="421"/>
      <c r="AK31" s="421"/>
      <c r="AL31" s="421"/>
      <c r="AM31" s="421"/>
      <c r="AN31" s="421"/>
      <c r="AO31" s="421"/>
      <c r="AP31" s="422"/>
      <c r="AQ31" s="412" t="s">
        <v>233</v>
      </c>
      <c r="AR31" s="412"/>
      <c r="AS31" s="413" t="s">
        <v>254</v>
      </c>
      <c r="AT31" s="413"/>
      <c r="AU31" s="413"/>
      <c r="AV31" s="412" t="s">
        <v>233</v>
      </c>
      <c r="AW31" s="412"/>
      <c r="AX31" s="413" t="s">
        <v>253</v>
      </c>
      <c r="AY31" s="413"/>
      <c r="AZ31" s="413"/>
      <c r="BA31" s="58"/>
      <c r="BB31" s="58"/>
      <c r="BC31" s="58"/>
      <c r="BD31" s="58"/>
      <c r="BE31" s="58"/>
      <c r="BF31" s="58"/>
      <c r="BG31" s="58"/>
      <c r="BH31" s="58"/>
      <c r="BI31" s="58"/>
      <c r="BJ31" s="59"/>
      <c r="BK31" s="11"/>
    </row>
    <row r="32" spans="2:62" ht="16.5" customHeight="1">
      <c r="B32" s="414" t="s">
        <v>471</v>
      </c>
      <c r="C32" s="414"/>
      <c r="D32" s="415" t="s">
        <v>472</v>
      </c>
      <c r="E32" s="415"/>
      <c r="F32" s="415"/>
      <c r="G32" s="415"/>
      <c r="H32" s="415"/>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5"/>
      <c r="AM32" s="415"/>
      <c r="AN32" s="415"/>
      <c r="AO32" s="415"/>
      <c r="AP32" s="415"/>
      <c r="AQ32" s="415"/>
      <c r="AR32" s="415"/>
      <c r="AS32" s="415"/>
      <c r="AT32" s="415"/>
      <c r="AU32" s="415"/>
      <c r="AV32" s="415"/>
      <c r="AW32" s="415"/>
      <c r="AX32" s="415"/>
      <c r="AY32" s="415"/>
      <c r="AZ32" s="415"/>
      <c r="BA32" s="415"/>
      <c r="BB32" s="415"/>
      <c r="BC32" s="415"/>
      <c r="BD32" s="415"/>
      <c r="BE32" s="415"/>
      <c r="BF32" s="415"/>
      <c r="BG32" s="415"/>
      <c r="BH32" s="415"/>
      <c r="BI32" s="415"/>
      <c r="BJ32" s="415"/>
    </row>
    <row r="33" spans="4:62" ht="16.5" customHeight="1">
      <c r="D33" s="416"/>
      <c r="E33" s="416"/>
      <c r="F33" s="416"/>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c r="AG33" s="416"/>
      <c r="AH33" s="416"/>
      <c r="AI33" s="416"/>
      <c r="AJ33" s="416"/>
      <c r="AK33" s="416"/>
      <c r="AL33" s="416"/>
      <c r="AM33" s="416"/>
      <c r="AN33" s="416"/>
      <c r="AO33" s="416"/>
      <c r="AP33" s="416"/>
      <c r="AQ33" s="416"/>
      <c r="AR33" s="416"/>
      <c r="AS33" s="416"/>
      <c r="AT33" s="416"/>
      <c r="AU33" s="416"/>
      <c r="AV33" s="416"/>
      <c r="AW33" s="416"/>
      <c r="AX33" s="416"/>
      <c r="AY33" s="416"/>
      <c r="AZ33" s="416"/>
      <c r="BA33" s="416"/>
      <c r="BB33" s="416"/>
      <c r="BC33" s="416"/>
      <c r="BD33" s="416"/>
      <c r="BE33" s="416"/>
      <c r="BF33" s="416"/>
      <c r="BG33" s="416"/>
      <c r="BH33" s="416"/>
      <c r="BI33" s="416"/>
      <c r="BJ33" s="416"/>
    </row>
    <row r="34" spans="2:51" ht="13.5" customHeight="1">
      <c r="B34" s="95" t="s">
        <v>476</v>
      </c>
      <c r="C34" s="96"/>
      <c r="D34" s="96"/>
      <c r="E34" s="96"/>
      <c r="F34" s="96"/>
      <c r="G34" s="96"/>
      <c r="H34" s="96"/>
      <c r="I34" s="96"/>
      <c r="J34" s="96"/>
      <c r="K34" s="96"/>
      <c r="L34" s="96"/>
      <c r="M34" s="411" t="s">
        <v>477</v>
      </c>
      <c r="N34" s="411"/>
      <c r="O34" s="411"/>
      <c r="P34" s="411"/>
      <c r="Q34" s="411"/>
      <c r="R34" s="411"/>
      <c r="S34" s="411"/>
      <c r="T34" s="411"/>
      <c r="U34" s="411"/>
      <c r="V34" s="411"/>
      <c r="W34" s="411"/>
      <c r="X34" s="411"/>
      <c r="Y34" s="411"/>
      <c r="Z34" s="411"/>
      <c r="AA34" s="411"/>
      <c r="AB34" s="411"/>
      <c r="AC34" s="411"/>
      <c r="AD34" s="411"/>
      <c r="AE34" s="411"/>
      <c r="AF34" s="411"/>
      <c r="AG34" s="411"/>
      <c r="AH34" s="411"/>
      <c r="AI34" s="411"/>
      <c r="AJ34" s="411"/>
      <c r="AK34" s="411"/>
      <c r="AL34" s="411"/>
      <c r="AM34" s="411"/>
      <c r="AN34" s="411"/>
      <c r="AO34" s="411"/>
      <c r="AP34" s="411"/>
      <c r="AQ34" s="411"/>
      <c r="AR34" s="411"/>
      <c r="AS34" s="411"/>
      <c r="AT34" s="411"/>
      <c r="AU34" s="411"/>
      <c r="AV34" s="411"/>
      <c r="AW34" s="411"/>
      <c r="AX34" s="81"/>
      <c r="AY34" s="81"/>
    </row>
    <row r="35" spans="2:62" s="12" customFormat="1" ht="12" customHeight="1">
      <c r="B35" s="303" t="s">
        <v>0</v>
      </c>
      <c r="C35" s="304"/>
      <c r="D35" s="304"/>
      <c r="E35" s="390" t="s">
        <v>430</v>
      </c>
      <c r="F35" s="391"/>
      <c r="G35" s="391"/>
      <c r="H35" s="391"/>
      <c r="I35" s="392"/>
      <c r="J35" s="390" t="s">
        <v>431</v>
      </c>
      <c r="K35" s="391"/>
      <c r="L35" s="391"/>
      <c r="M35" s="392"/>
      <c r="N35" s="390" t="s">
        <v>13</v>
      </c>
      <c r="O35" s="391"/>
      <c r="P35" s="391"/>
      <c r="Q35" s="391"/>
      <c r="R35" s="391"/>
      <c r="S35" s="391"/>
      <c r="T35" s="391"/>
      <c r="U35" s="391"/>
      <c r="V35" s="391"/>
      <c r="W35" s="391"/>
      <c r="X35" s="391"/>
      <c r="Y35" s="391"/>
      <c r="Z35" s="391"/>
      <c r="AA35" s="391"/>
      <c r="AB35" s="391"/>
      <c r="AC35" s="392"/>
      <c r="AD35" s="390" t="s">
        <v>25</v>
      </c>
      <c r="AE35" s="391"/>
      <c r="AF35" s="391"/>
      <c r="AG35" s="391"/>
      <c r="AH35" s="391"/>
      <c r="AI35" s="391"/>
      <c r="AJ35" s="391"/>
      <c r="AK35" s="391"/>
      <c r="AL35" s="391"/>
      <c r="AM35" s="391"/>
      <c r="AN35" s="391"/>
      <c r="AO35" s="391"/>
      <c r="AP35" s="391"/>
      <c r="AQ35" s="391"/>
      <c r="AR35" s="391"/>
      <c r="AS35" s="391"/>
      <c r="AT35" s="391"/>
      <c r="AU35" s="391"/>
      <c r="AV35" s="391"/>
      <c r="AW35" s="391"/>
      <c r="AX35" s="391"/>
      <c r="AY35" s="391"/>
      <c r="AZ35" s="391"/>
      <c r="BA35" s="391"/>
      <c r="BB35" s="391"/>
      <c r="BC35" s="391"/>
      <c r="BD35" s="391"/>
      <c r="BE35" s="391"/>
      <c r="BF35" s="391"/>
      <c r="BG35" s="391"/>
      <c r="BH35" s="391"/>
      <c r="BI35" s="391"/>
      <c r="BJ35" s="392"/>
    </row>
    <row r="36" spans="2:62" s="12" customFormat="1" ht="12" customHeight="1">
      <c r="B36" s="370"/>
      <c r="C36" s="371"/>
      <c r="D36" s="371"/>
      <c r="E36" s="376"/>
      <c r="F36" s="377"/>
      <c r="G36" s="377"/>
      <c r="H36" s="377"/>
      <c r="I36" s="378"/>
      <c r="J36" s="376"/>
      <c r="K36" s="377"/>
      <c r="L36" s="377"/>
      <c r="M36" s="378"/>
      <c r="N36" s="376"/>
      <c r="O36" s="377"/>
      <c r="P36" s="377"/>
      <c r="Q36" s="377"/>
      <c r="R36" s="377"/>
      <c r="S36" s="377"/>
      <c r="T36" s="377"/>
      <c r="U36" s="377"/>
      <c r="V36" s="377"/>
      <c r="W36" s="377"/>
      <c r="X36" s="377"/>
      <c r="Y36" s="377"/>
      <c r="Z36" s="377"/>
      <c r="AA36" s="377"/>
      <c r="AB36" s="377"/>
      <c r="AC36" s="378"/>
      <c r="AD36" s="379"/>
      <c r="AE36" s="380"/>
      <c r="AF36" s="380"/>
      <c r="AG36" s="380"/>
      <c r="AH36" s="380"/>
      <c r="AI36" s="380"/>
      <c r="AJ36" s="380"/>
      <c r="AK36" s="380"/>
      <c r="AL36" s="380"/>
      <c r="AM36" s="380"/>
      <c r="AN36" s="380"/>
      <c r="AO36" s="380"/>
      <c r="AP36" s="380"/>
      <c r="AQ36" s="380"/>
      <c r="AR36" s="380"/>
      <c r="AS36" s="380"/>
      <c r="AT36" s="380"/>
      <c r="AU36" s="380"/>
      <c r="AV36" s="380"/>
      <c r="AW36" s="380"/>
      <c r="AX36" s="380"/>
      <c r="AY36" s="380"/>
      <c r="AZ36" s="380"/>
      <c r="BA36" s="380"/>
      <c r="BB36" s="380"/>
      <c r="BC36" s="380"/>
      <c r="BD36" s="380"/>
      <c r="BE36" s="380"/>
      <c r="BF36" s="380"/>
      <c r="BG36" s="380"/>
      <c r="BH36" s="380"/>
      <c r="BI36" s="380"/>
      <c r="BJ36" s="381"/>
    </row>
    <row r="37" spans="2:65" s="14" customFormat="1" ht="12" customHeight="1">
      <c r="B37" s="386">
        <v>1</v>
      </c>
      <c r="C37" s="387"/>
      <c r="D37" s="387"/>
      <c r="E37" s="390" t="s">
        <v>426</v>
      </c>
      <c r="F37" s="391"/>
      <c r="G37" s="391"/>
      <c r="H37" s="391"/>
      <c r="I37" s="392"/>
      <c r="J37" s="393">
        <v>20</v>
      </c>
      <c r="K37" s="394"/>
      <c r="L37" s="394"/>
      <c r="M37" s="395"/>
      <c r="N37" s="276" t="s">
        <v>433</v>
      </c>
      <c r="O37" s="277"/>
      <c r="P37" s="277"/>
      <c r="Q37" s="277"/>
      <c r="R37" s="277"/>
      <c r="S37" s="277"/>
      <c r="T37" s="277"/>
      <c r="U37" s="277"/>
      <c r="V37" s="277"/>
      <c r="W37" s="277"/>
      <c r="X37" s="277"/>
      <c r="Y37" s="277"/>
      <c r="Z37" s="277"/>
      <c r="AA37" s="277"/>
      <c r="AB37" s="277"/>
      <c r="AC37" s="278"/>
      <c r="AD37" s="276" t="s">
        <v>438</v>
      </c>
      <c r="AE37" s="277"/>
      <c r="AF37" s="277"/>
      <c r="AG37" s="277"/>
      <c r="AH37" s="277"/>
      <c r="AI37" s="277"/>
      <c r="AJ37" s="277"/>
      <c r="AK37" s="277"/>
      <c r="AL37" s="277"/>
      <c r="AM37" s="277"/>
      <c r="AN37" s="277"/>
      <c r="AO37" s="277"/>
      <c r="AP37" s="277"/>
      <c r="AQ37" s="277"/>
      <c r="AR37" s="277"/>
      <c r="AS37" s="277"/>
      <c r="AT37" s="277"/>
      <c r="AU37" s="277"/>
      <c r="AV37" s="277"/>
      <c r="AW37" s="277"/>
      <c r="AX37" s="277"/>
      <c r="AY37" s="277"/>
      <c r="AZ37" s="277"/>
      <c r="BA37" s="277"/>
      <c r="BB37" s="277"/>
      <c r="BC37" s="277"/>
      <c r="BD37" s="277"/>
      <c r="BE37" s="277"/>
      <c r="BF37" s="277"/>
      <c r="BG37" s="277"/>
      <c r="BH37" s="277"/>
      <c r="BI37" s="277"/>
      <c r="BJ37" s="278"/>
      <c r="BM37" s="13"/>
    </row>
    <row r="38" spans="2:65" s="14" customFormat="1" ht="12" customHeight="1">
      <c r="B38" s="388"/>
      <c r="C38" s="389"/>
      <c r="D38" s="389"/>
      <c r="E38" s="376"/>
      <c r="F38" s="377"/>
      <c r="G38" s="377"/>
      <c r="H38" s="377"/>
      <c r="I38" s="378"/>
      <c r="J38" s="396"/>
      <c r="K38" s="397"/>
      <c r="L38" s="397"/>
      <c r="M38" s="398"/>
      <c r="N38" s="286"/>
      <c r="O38" s="260"/>
      <c r="P38" s="260"/>
      <c r="Q38" s="260"/>
      <c r="R38" s="260"/>
      <c r="S38" s="260"/>
      <c r="T38" s="260"/>
      <c r="U38" s="260"/>
      <c r="V38" s="260"/>
      <c r="W38" s="260"/>
      <c r="X38" s="260"/>
      <c r="Y38" s="260"/>
      <c r="Z38" s="260"/>
      <c r="AA38" s="260"/>
      <c r="AB38" s="260"/>
      <c r="AC38" s="261"/>
      <c r="AD38" s="286"/>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c r="BJ38" s="261"/>
      <c r="BM38" s="13"/>
    </row>
    <row r="39" spans="2:62" s="14" customFormat="1" ht="12" customHeight="1">
      <c r="B39" s="388"/>
      <c r="C39" s="389"/>
      <c r="D39" s="389"/>
      <c r="E39" s="376"/>
      <c r="F39" s="377"/>
      <c r="G39" s="377"/>
      <c r="H39" s="377"/>
      <c r="I39" s="378"/>
      <c r="J39" s="396"/>
      <c r="K39" s="397"/>
      <c r="L39" s="397"/>
      <c r="M39" s="398"/>
      <c r="N39" s="286"/>
      <c r="O39" s="260"/>
      <c r="P39" s="260"/>
      <c r="Q39" s="260"/>
      <c r="R39" s="260"/>
      <c r="S39" s="260"/>
      <c r="T39" s="260"/>
      <c r="U39" s="260"/>
      <c r="V39" s="260"/>
      <c r="W39" s="260"/>
      <c r="X39" s="260"/>
      <c r="Y39" s="260"/>
      <c r="Z39" s="260"/>
      <c r="AA39" s="260"/>
      <c r="AB39" s="260"/>
      <c r="AC39" s="261"/>
      <c r="AD39" s="286"/>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0"/>
      <c r="BC39" s="260"/>
      <c r="BD39" s="260"/>
      <c r="BE39" s="260"/>
      <c r="BF39" s="260"/>
      <c r="BG39" s="260"/>
      <c r="BH39" s="260"/>
      <c r="BI39" s="260"/>
      <c r="BJ39" s="261"/>
    </row>
    <row r="40" spans="2:62" s="14" customFormat="1" ht="12" customHeight="1">
      <c r="B40" s="388"/>
      <c r="C40" s="389"/>
      <c r="D40" s="389"/>
      <c r="E40" s="376"/>
      <c r="F40" s="377"/>
      <c r="G40" s="377"/>
      <c r="H40" s="377"/>
      <c r="I40" s="378"/>
      <c r="J40" s="396"/>
      <c r="K40" s="397"/>
      <c r="L40" s="397"/>
      <c r="M40" s="398"/>
      <c r="N40" s="279"/>
      <c r="O40" s="262"/>
      <c r="P40" s="262"/>
      <c r="Q40" s="262"/>
      <c r="R40" s="262"/>
      <c r="S40" s="262"/>
      <c r="T40" s="262"/>
      <c r="U40" s="262"/>
      <c r="V40" s="262"/>
      <c r="W40" s="262"/>
      <c r="X40" s="262"/>
      <c r="Y40" s="262"/>
      <c r="Z40" s="262"/>
      <c r="AA40" s="262"/>
      <c r="AB40" s="262"/>
      <c r="AC40" s="263"/>
      <c r="AD40" s="279"/>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c r="BF40" s="262"/>
      <c r="BG40" s="262"/>
      <c r="BH40" s="262"/>
      <c r="BI40" s="262"/>
      <c r="BJ40" s="263"/>
    </row>
    <row r="41" spans="2:62" s="14" customFormat="1" ht="12" customHeight="1">
      <c r="B41" s="386">
        <v>2</v>
      </c>
      <c r="C41" s="387"/>
      <c r="D41" s="387"/>
      <c r="E41" s="390" t="s">
        <v>427</v>
      </c>
      <c r="F41" s="391"/>
      <c r="G41" s="391"/>
      <c r="H41" s="391"/>
      <c r="I41" s="392"/>
      <c r="J41" s="393">
        <v>35</v>
      </c>
      <c r="K41" s="394"/>
      <c r="L41" s="394"/>
      <c r="M41" s="395"/>
      <c r="N41" s="276" t="s">
        <v>434</v>
      </c>
      <c r="O41" s="277"/>
      <c r="P41" s="277"/>
      <c r="Q41" s="277"/>
      <c r="R41" s="277"/>
      <c r="S41" s="277"/>
      <c r="T41" s="277"/>
      <c r="U41" s="277"/>
      <c r="V41" s="277"/>
      <c r="W41" s="277"/>
      <c r="X41" s="277"/>
      <c r="Y41" s="277"/>
      <c r="Z41" s="277"/>
      <c r="AA41" s="277"/>
      <c r="AB41" s="277"/>
      <c r="AC41" s="278"/>
      <c r="AD41" s="276" t="s">
        <v>439</v>
      </c>
      <c r="AE41" s="277"/>
      <c r="AF41" s="277"/>
      <c r="AG41" s="277"/>
      <c r="AH41" s="277"/>
      <c r="AI41" s="277"/>
      <c r="AJ41" s="277"/>
      <c r="AK41" s="277"/>
      <c r="AL41" s="277"/>
      <c r="AM41" s="277"/>
      <c r="AN41" s="277"/>
      <c r="AO41" s="277"/>
      <c r="AP41" s="277"/>
      <c r="AQ41" s="277"/>
      <c r="AR41" s="277"/>
      <c r="AS41" s="277"/>
      <c r="AT41" s="277"/>
      <c r="AU41" s="277"/>
      <c r="AV41" s="277"/>
      <c r="AW41" s="277"/>
      <c r="AX41" s="277"/>
      <c r="AY41" s="277"/>
      <c r="AZ41" s="277"/>
      <c r="BA41" s="277"/>
      <c r="BB41" s="277"/>
      <c r="BC41" s="277"/>
      <c r="BD41" s="277"/>
      <c r="BE41" s="277"/>
      <c r="BF41" s="277"/>
      <c r="BG41" s="277"/>
      <c r="BH41" s="277"/>
      <c r="BI41" s="277"/>
      <c r="BJ41" s="278"/>
    </row>
    <row r="42" spans="2:62" s="14" customFormat="1" ht="12" customHeight="1">
      <c r="B42" s="388"/>
      <c r="C42" s="389"/>
      <c r="D42" s="389"/>
      <c r="E42" s="376"/>
      <c r="F42" s="377"/>
      <c r="G42" s="377"/>
      <c r="H42" s="377"/>
      <c r="I42" s="378"/>
      <c r="J42" s="396"/>
      <c r="K42" s="397"/>
      <c r="L42" s="397"/>
      <c r="M42" s="398"/>
      <c r="N42" s="286"/>
      <c r="O42" s="260"/>
      <c r="P42" s="260"/>
      <c r="Q42" s="260"/>
      <c r="R42" s="260"/>
      <c r="S42" s="260"/>
      <c r="T42" s="260"/>
      <c r="U42" s="260"/>
      <c r="V42" s="260"/>
      <c r="W42" s="260"/>
      <c r="X42" s="260"/>
      <c r="Y42" s="260"/>
      <c r="Z42" s="260"/>
      <c r="AA42" s="260"/>
      <c r="AB42" s="260"/>
      <c r="AC42" s="261"/>
      <c r="AD42" s="286"/>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1"/>
    </row>
    <row r="43" spans="2:62" s="14" customFormat="1" ht="12" customHeight="1">
      <c r="B43" s="388"/>
      <c r="C43" s="389"/>
      <c r="D43" s="389"/>
      <c r="E43" s="376"/>
      <c r="F43" s="377"/>
      <c r="G43" s="377"/>
      <c r="H43" s="377"/>
      <c r="I43" s="378"/>
      <c r="J43" s="396"/>
      <c r="K43" s="397"/>
      <c r="L43" s="397"/>
      <c r="M43" s="398"/>
      <c r="N43" s="286"/>
      <c r="O43" s="260"/>
      <c r="P43" s="260"/>
      <c r="Q43" s="260"/>
      <c r="R43" s="260"/>
      <c r="S43" s="260"/>
      <c r="T43" s="260"/>
      <c r="U43" s="260"/>
      <c r="V43" s="260"/>
      <c r="W43" s="260"/>
      <c r="X43" s="260"/>
      <c r="Y43" s="260"/>
      <c r="Z43" s="260"/>
      <c r="AA43" s="260"/>
      <c r="AB43" s="260"/>
      <c r="AC43" s="261"/>
      <c r="AD43" s="286"/>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1"/>
    </row>
    <row r="44" spans="2:62" s="14" customFormat="1" ht="12" customHeight="1">
      <c r="B44" s="406"/>
      <c r="C44" s="407"/>
      <c r="D44" s="407"/>
      <c r="E44" s="379"/>
      <c r="F44" s="380"/>
      <c r="G44" s="380"/>
      <c r="H44" s="380"/>
      <c r="I44" s="381"/>
      <c r="J44" s="408"/>
      <c r="K44" s="409"/>
      <c r="L44" s="409"/>
      <c r="M44" s="410"/>
      <c r="N44" s="279"/>
      <c r="O44" s="262"/>
      <c r="P44" s="262"/>
      <c r="Q44" s="262"/>
      <c r="R44" s="262"/>
      <c r="S44" s="262"/>
      <c r="T44" s="262"/>
      <c r="U44" s="262"/>
      <c r="V44" s="262"/>
      <c r="W44" s="262"/>
      <c r="X44" s="262"/>
      <c r="Y44" s="262"/>
      <c r="Z44" s="262"/>
      <c r="AA44" s="262"/>
      <c r="AB44" s="262"/>
      <c r="AC44" s="263"/>
      <c r="AD44" s="279"/>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262"/>
      <c r="BC44" s="262"/>
      <c r="BD44" s="262"/>
      <c r="BE44" s="262"/>
      <c r="BF44" s="262"/>
      <c r="BG44" s="262"/>
      <c r="BH44" s="262"/>
      <c r="BI44" s="262"/>
      <c r="BJ44" s="263"/>
    </row>
    <row r="45" spans="2:62" s="14" customFormat="1" ht="12" customHeight="1">
      <c r="B45" s="388">
        <v>3</v>
      </c>
      <c r="C45" s="389"/>
      <c r="D45" s="389"/>
      <c r="E45" s="376" t="s">
        <v>478</v>
      </c>
      <c r="F45" s="377"/>
      <c r="G45" s="377"/>
      <c r="H45" s="377"/>
      <c r="I45" s="378"/>
      <c r="J45" s="396">
        <v>48</v>
      </c>
      <c r="K45" s="397"/>
      <c r="L45" s="397"/>
      <c r="M45" s="398"/>
      <c r="N45" s="276" t="s">
        <v>435</v>
      </c>
      <c r="O45" s="277"/>
      <c r="P45" s="277"/>
      <c r="Q45" s="277"/>
      <c r="R45" s="277"/>
      <c r="S45" s="277"/>
      <c r="T45" s="277"/>
      <c r="U45" s="277"/>
      <c r="V45" s="277"/>
      <c r="W45" s="277"/>
      <c r="X45" s="277"/>
      <c r="Y45" s="277"/>
      <c r="Z45" s="277"/>
      <c r="AA45" s="277"/>
      <c r="AB45" s="277"/>
      <c r="AC45" s="278"/>
      <c r="AD45" s="276" t="s">
        <v>440</v>
      </c>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8"/>
    </row>
    <row r="46" spans="2:62" s="14" customFormat="1" ht="12" customHeight="1">
      <c r="B46" s="388"/>
      <c r="C46" s="389"/>
      <c r="D46" s="389"/>
      <c r="E46" s="376"/>
      <c r="F46" s="377"/>
      <c r="G46" s="377"/>
      <c r="H46" s="377"/>
      <c r="I46" s="378"/>
      <c r="J46" s="396"/>
      <c r="K46" s="397"/>
      <c r="L46" s="397"/>
      <c r="M46" s="398"/>
      <c r="N46" s="286"/>
      <c r="O46" s="260"/>
      <c r="P46" s="260"/>
      <c r="Q46" s="260"/>
      <c r="R46" s="260"/>
      <c r="S46" s="260"/>
      <c r="T46" s="260"/>
      <c r="U46" s="260"/>
      <c r="V46" s="260"/>
      <c r="W46" s="260"/>
      <c r="X46" s="260"/>
      <c r="Y46" s="260"/>
      <c r="Z46" s="260"/>
      <c r="AA46" s="260"/>
      <c r="AB46" s="260"/>
      <c r="AC46" s="261"/>
      <c r="AD46" s="286"/>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0"/>
      <c r="BH46" s="260"/>
      <c r="BI46" s="260"/>
      <c r="BJ46" s="261"/>
    </row>
    <row r="47" spans="2:62" s="14" customFormat="1" ht="12" customHeight="1">
      <c r="B47" s="388"/>
      <c r="C47" s="389"/>
      <c r="D47" s="389"/>
      <c r="E47" s="376"/>
      <c r="F47" s="377"/>
      <c r="G47" s="377"/>
      <c r="H47" s="377"/>
      <c r="I47" s="378"/>
      <c r="J47" s="396"/>
      <c r="K47" s="397"/>
      <c r="L47" s="397"/>
      <c r="M47" s="398"/>
      <c r="N47" s="286"/>
      <c r="O47" s="260"/>
      <c r="P47" s="260"/>
      <c r="Q47" s="260"/>
      <c r="R47" s="260"/>
      <c r="S47" s="260"/>
      <c r="T47" s="260"/>
      <c r="U47" s="260"/>
      <c r="V47" s="260"/>
      <c r="W47" s="260"/>
      <c r="X47" s="260"/>
      <c r="Y47" s="260"/>
      <c r="Z47" s="260"/>
      <c r="AA47" s="260"/>
      <c r="AB47" s="260"/>
      <c r="AC47" s="261"/>
      <c r="AD47" s="286"/>
      <c r="AE47" s="260"/>
      <c r="AF47" s="260"/>
      <c r="AG47" s="260"/>
      <c r="AH47" s="260"/>
      <c r="AI47" s="260"/>
      <c r="AJ47" s="260"/>
      <c r="AK47" s="260"/>
      <c r="AL47" s="260"/>
      <c r="AM47" s="260"/>
      <c r="AN47" s="260"/>
      <c r="AO47" s="260"/>
      <c r="AP47" s="260"/>
      <c r="AQ47" s="260"/>
      <c r="AR47" s="260"/>
      <c r="AS47" s="260"/>
      <c r="AT47" s="260"/>
      <c r="AU47" s="260"/>
      <c r="AV47" s="260"/>
      <c r="AW47" s="260"/>
      <c r="AX47" s="260"/>
      <c r="AY47" s="260"/>
      <c r="AZ47" s="260"/>
      <c r="BA47" s="260"/>
      <c r="BB47" s="260"/>
      <c r="BC47" s="260"/>
      <c r="BD47" s="260"/>
      <c r="BE47" s="260"/>
      <c r="BF47" s="260"/>
      <c r="BG47" s="260"/>
      <c r="BH47" s="260"/>
      <c r="BI47" s="260"/>
      <c r="BJ47" s="261"/>
    </row>
    <row r="48" spans="2:62" s="14" customFormat="1" ht="12" customHeight="1">
      <c r="B48" s="388"/>
      <c r="C48" s="389"/>
      <c r="D48" s="389"/>
      <c r="E48" s="376"/>
      <c r="F48" s="377"/>
      <c r="G48" s="377"/>
      <c r="H48" s="377"/>
      <c r="I48" s="378"/>
      <c r="J48" s="396"/>
      <c r="K48" s="397"/>
      <c r="L48" s="397"/>
      <c r="M48" s="398"/>
      <c r="N48" s="279"/>
      <c r="O48" s="262"/>
      <c r="P48" s="262"/>
      <c r="Q48" s="262"/>
      <c r="R48" s="262"/>
      <c r="S48" s="262"/>
      <c r="T48" s="262"/>
      <c r="U48" s="262"/>
      <c r="V48" s="262"/>
      <c r="W48" s="262"/>
      <c r="X48" s="262"/>
      <c r="Y48" s="262"/>
      <c r="Z48" s="262"/>
      <c r="AA48" s="262"/>
      <c r="AB48" s="262"/>
      <c r="AC48" s="263"/>
      <c r="AD48" s="279"/>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3"/>
    </row>
    <row r="49" spans="2:62" s="14" customFormat="1" ht="12" customHeight="1">
      <c r="B49" s="386">
        <v>4</v>
      </c>
      <c r="C49" s="387"/>
      <c r="D49" s="387"/>
      <c r="E49" s="390" t="s">
        <v>428</v>
      </c>
      <c r="F49" s="391"/>
      <c r="G49" s="391"/>
      <c r="H49" s="391"/>
      <c r="I49" s="392"/>
      <c r="J49" s="393">
        <v>60</v>
      </c>
      <c r="K49" s="394"/>
      <c r="L49" s="394"/>
      <c r="M49" s="395"/>
      <c r="N49" s="276" t="s">
        <v>436</v>
      </c>
      <c r="O49" s="277"/>
      <c r="P49" s="277"/>
      <c r="Q49" s="277"/>
      <c r="R49" s="277"/>
      <c r="S49" s="277"/>
      <c r="T49" s="277"/>
      <c r="U49" s="277"/>
      <c r="V49" s="277"/>
      <c r="W49" s="277"/>
      <c r="X49" s="277"/>
      <c r="Y49" s="277"/>
      <c r="Z49" s="277"/>
      <c r="AA49" s="277"/>
      <c r="AB49" s="277"/>
      <c r="AC49" s="278"/>
      <c r="AD49" s="276" t="s">
        <v>441</v>
      </c>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8"/>
    </row>
    <row r="50" spans="2:62" s="14" customFormat="1" ht="12" customHeight="1">
      <c r="B50" s="388"/>
      <c r="C50" s="389"/>
      <c r="D50" s="389"/>
      <c r="E50" s="376"/>
      <c r="F50" s="377"/>
      <c r="G50" s="377"/>
      <c r="H50" s="377"/>
      <c r="I50" s="378"/>
      <c r="J50" s="396"/>
      <c r="K50" s="397"/>
      <c r="L50" s="397"/>
      <c r="M50" s="398"/>
      <c r="N50" s="286"/>
      <c r="O50" s="260"/>
      <c r="P50" s="260"/>
      <c r="Q50" s="260"/>
      <c r="R50" s="260"/>
      <c r="S50" s="260"/>
      <c r="T50" s="260"/>
      <c r="U50" s="260"/>
      <c r="V50" s="260"/>
      <c r="W50" s="260"/>
      <c r="X50" s="260"/>
      <c r="Y50" s="260"/>
      <c r="Z50" s="260"/>
      <c r="AA50" s="260"/>
      <c r="AB50" s="260"/>
      <c r="AC50" s="261"/>
      <c r="AD50" s="286"/>
      <c r="AE50" s="260"/>
      <c r="AF50" s="260"/>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260"/>
      <c r="BJ50" s="261"/>
    </row>
    <row r="51" spans="2:62" s="14" customFormat="1" ht="12" customHeight="1">
      <c r="B51" s="388"/>
      <c r="C51" s="389"/>
      <c r="D51" s="389"/>
      <c r="E51" s="376"/>
      <c r="F51" s="377"/>
      <c r="G51" s="377"/>
      <c r="H51" s="377"/>
      <c r="I51" s="378"/>
      <c r="J51" s="396"/>
      <c r="K51" s="397"/>
      <c r="L51" s="397"/>
      <c r="M51" s="398"/>
      <c r="N51" s="286"/>
      <c r="O51" s="260"/>
      <c r="P51" s="260"/>
      <c r="Q51" s="260"/>
      <c r="R51" s="260"/>
      <c r="S51" s="260"/>
      <c r="T51" s="260"/>
      <c r="U51" s="260"/>
      <c r="V51" s="260"/>
      <c r="W51" s="260"/>
      <c r="X51" s="260"/>
      <c r="Y51" s="260"/>
      <c r="Z51" s="260"/>
      <c r="AA51" s="260"/>
      <c r="AB51" s="260"/>
      <c r="AC51" s="261"/>
      <c r="AD51" s="286"/>
      <c r="AE51" s="260"/>
      <c r="AF51" s="260"/>
      <c r="AG51" s="260"/>
      <c r="AH51" s="260"/>
      <c r="AI51" s="260"/>
      <c r="AJ51" s="260"/>
      <c r="AK51" s="260"/>
      <c r="AL51" s="260"/>
      <c r="AM51" s="260"/>
      <c r="AN51" s="260"/>
      <c r="AO51" s="260"/>
      <c r="AP51" s="260"/>
      <c r="AQ51" s="260"/>
      <c r="AR51" s="260"/>
      <c r="AS51" s="260"/>
      <c r="AT51" s="260"/>
      <c r="AU51" s="260"/>
      <c r="AV51" s="260"/>
      <c r="AW51" s="260"/>
      <c r="AX51" s="260"/>
      <c r="AY51" s="260"/>
      <c r="AZ51" s="260"/>
      <c r="BA51" s="260"/>
      <c r="BB51" s="260"/>
      <c r="BC51" s="260"/>
      <c r="BD51" s="260"/>
      <c r="BE51" s="260"/>
      <c r="BF51" s="260"/>
      <c r="BG51" s="260"/>
      <c r="BH51" s="260"/>
      <c r="BI51" s="260"/>
      <c r="BJ51" s="261"/>
    </row>
    <row r="52" spans="2:62" s="14" customFormat="1" ht="12" customHeight="1">
      <c r="B52" s="388"/>
      <c r="C52" s="389"/>
      <c r="D52" s="389"/>
      <c r="E52" s="376"/>
      <c r="F52" s="377"/>
      <c r="G52" s="377"/>
      <c r="H52" s="377"/>
      <c r="I52" s="378"/>
      <c r="J52" s="396"/>
      <c r="K52" s="397"/>
      <c r="L52" s="397"/>
      <c r="M52" s="398"/>
      <c r="N52" s="279"/>
      <c r="O52" s="262"/>
      <c r="P52" s="262"/>
      <c r="Q52" s="262"/>
      <c r="R52" s="262"/>
      <c r="S52" s="262"/>
      <c r="T52" s="262"/>
      <c r="U52" s="262"/>
      <c r="V52" s="262"/>
      <c r="W52" s="262"/>
      <c r="X52" s="262"/>
      <c r="Y52" s="262"/>
      <c r="Z52" s="262"/>
      <c r="AA52" s="262"/>
      <c r="AB52" s="262"/>
      <c r="AC52" s="263"/>
      <c r="AD52" s="279"/>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3"/>
    </row>
    <row r="53" spans="2:62" s="14" customFormat="1" ht="12" customHeight="1">
      <c r="B53" s="386">
        <v>5</v>
      </c>
      <c r="C53" s="387"/>
      <c r="D53" s="387"/>
      <c r="E53" s="390" t="s">
        <v>429</v>
      </c>
      <c r="F53" s="391"/>
      <c r="G53" s="391"/>
      <c r="H53" s="391"/>
      <c r="I53" s="392"/>
      <c r="J53" s="393">
        <v>70</v>
      </c>
      <c r="K53" s="394"/>
      <c r="L53" s="394"/>
      <c r="M53" s="395"/>
      <c r="N53" s="276" t="s">
        <v>437</v>
      </c>
      <c r="O53" s="277"/>
      <c r="P53" s="277"/>
      <c r="Q53" s="277"/>
      <c r="R53" s="277"/>
      <c r="S53" s="277"/>
      <c r="T53" s="277"/>
      <c r="U53" s="277"/>
      <c r="V53" s="277"/>
      <c r="W53" s="277"/>
      <c r="X53" s="277"/>
      <c r="Y53" s="277"/>
      <c r="Z53" s="277"/>
      <c r="AA53" s="277"/>
      <c r="AB53" s="277"/>
      <c r="AC53" s="278"/>
      <c r="AD53" s="399" t="s">
        <v>442</v>
      </c>
      <c r="AE53" s="400"/>
      <c r="AF53" s="400"/>
      <c r="AG53" s="400"/>
      <c r="AH53" s="400"/>
      <c r="AI53" s="400"/>
      <c r="AJ53" s="400"/>
      <c r="AK53" s="400"/>
      <c r="AL53" s="400"/>
      <c r="AM53" s="400"/>
      <c r="AN53" s="400"/>
      <c r="AO53" s="400"/>
      <c r="AP53" s="400"/>
      <c r="AQ53" s="400"/>
      <c r="AR53" s="400"/>
      <c r="AS53" s="400"/>
      <c r="AT53" s="400"/>
      <c r="AU53" s="400"/>
      <c r="AV53" s="400"/>
      <c r="AW53" s="400"/>
      <c r="AX53" s="400"/>
      <c r="AY53" s="400"/>
      <c r="AZ53" s="400"/>
      <c r="BA53" s="400"/>
      <c r="BB53" s="400"/>
      <c r="BC53" s="400"/>
      <c r="BD53" s="400"/>
      <c r="BE53" s="400"/>
      <c r="BF53" s="400"/>
      <c r="BG53" s="400"/>
      <c r="BH53" s="400"/>
      <c r="BI53" s="400"/>
      <c r="BJ53" s="401"/>
    </row>
    <row r="54" spans="2:62" s="14" customFormat="1" ht="12" customHeight="1">
      <c r="B54" s="388"/>
      <c r="C54" s="389"/>
      <c r="D54" s="389"/>
      <c r="E54" s="376"/>
      <c r="F54" s="377"/>
      <c r="G54" s="377"/>
      <c r="H54" s="377"/>
      <c r="I54" s="378"/>
      <c r="J54" s="396"/>
      <c r="K54" s="397"/>
      <c r="L54" s="397"/>
      <c r="M54" s="398"/>
      <c r="N54" s="279"/>
      <c r="O54" s="262"/>
      <c r="P54" s="262"/>
      <c r="Q54" s="262"/>
      <c r="R54" s="262"/>
      <c r="S54" s="262"/>
      <c r="T54" s="262"/>
      <c r="U54" s="262"/>
      <c r="V54" s="262"/>
      <c r="W54" s="262"/>
      <c r="X54" s="262"/>
      <c r="Y54" s="262"/>
      <c r="Z54" s="262"/>
      <c r="AA54" s="262"/>
      <c r="AB54" s="262"/>
      <c r="AC54" s="263"/>
      <c r="AD54" s="402"/>
      <c r="AE54" s="403"/>
      <c r="AF54" s="403"/>
      <c r="AG54" s="403"/>
      <c r="AH54" s="403"/>
      <c r="AI54" s="403"/>
      <c r="AJ54" s="403"/>
      <c r="AK54" s="403"/>
      <c r="AL54" s="403"/>
      <c r="AM54" s="403"/>
      <c r="AN54" s="403"/>
      <c r="AO54" s="403"/>
      <c r="AP54" s="403"/>
      <c r="AQ54" s="403"/>
      <c r="AR54" s="403"/>
      <c r="AS54" s="403"/>
      <c r="AT54" s="403"/>
      <c r="AU54" s="403"/>
      <c r="AV54" s="403"/>
      <c r="AW54" s="403"/>
      <c r="AX54" s="403"/>
      <c r="AY54" s="403"/>
      <c r="AZ54" s="403"/>
      <c r="BA54" s="403"/>
      <c r="BB54" s="403"/>
      <c r="BC54" s="403"/>
      <c r="BD54" s="403"/>
      <c r="BE54" s="403"/>
      <c r="BF54" s="403"/>
      <c r="BG54" s="403"/>
      <c r="BH54" s="403"/>
      <c r="BI54" s="403"/>
      <c r="BJ54" s="404"/>
    </row>
    <row r="55" spans="2:62" s="12" customFormat="1" ht="12" customHeight="1">
      <c r="B55" s="405" t="s">
        <v>479</v>
      </c>
      <c r="C55" s="405"/>
      <c r="D55" s="405"/>
      <c r="E55" s="405"/>
      <c r="F55" s="405"/>
      <c r="G55" s="405"/>
      <c r="H55" s="405"/>
      <c r="I55" s="405"/>
      <c r="J55" s="405"/>
      <c r="K55" s="405"/>
      <c r="L55" s="405"/>
      <c r="M55" s="405"/>
      <c r="N55" s="405"/>
      <c r="O55" s="405"/>
      <c r="P55" s="405"/>
      <c r="Q55" s="405"/>
      <c r="R55" s="405"/>
      <c r="S55" s="405"/>
      <c r="T55" s="405"/>
      <c r="U55" s="405"/>
      <c r="V55" s="405"/>
      <c r="W55" s="405"/>
      <c r="X55" s="405"/>
      <c r="Y55" s="405"/>
      <c r="Z55" s="405"/>
      <c r="AA55" s="405"/>
      <c r="AB55" s="405"/>
      <c r="AC55" s="405"/>
      <c r="AD55" s="405"/>
      <c r="AE55" s="405"/>
      <c r="AF55" s="405"/>
      <c r="AG55" s="405"/>
      <c r="AH55" s="405"/>
      <c r="AI55" s="405"/>
      <c r="AJ55" s="405"/>
      <c r="AK55" s="405"/>
      <c r="AL55" s="405"/>
      <c r="AM55" s="405"/>
      <c r="AN55" s="405"/>
      <c r="AO55" s="405"/>
      <c r="AP55" s="405"/>
      <c r="AQ55" s="405"/>
      <c r="AR55" s="405"/>
      <c r="AS55" s="405"/>
      <c r="AT55" s="405"/>
      <c r="AU55" s="405"/>
      <c r="AV55" s="405"/>
      <c r="AW55" s="405"/>
      <c r="AX55" s="405"/>
      <c r="AY55" s="405"/>
      <c r="AZ55" s="405"/>
      <c r="BA55" s="405"/>
      <c r="BB55" s="405"/>
      <c r="BC55" s="405"/>
      <c r="BD55" s="405"/>
      <c r="BE55" s="405"/>
      <c r="BF55" s="405"/>
      <c r="BG55" s="405"/>
      <c r="BH55" s="405"/>
      <c r="BI55" s="405"/>
      <c r="BJ55" s="405"/>
    </row>
    <row r="56" spans="2:62" s="12" customFormat="1" ht="12" customHeight="1">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row>
    <row r="57" spans="2:62" s="12" customFormat="1" ht="12" customHeight="1">
      <c r="B57" s="82" t="s">
        <v>136</v>
      </c>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2" t="s">
        <v>137</v>
      </c>
      <c r="AQ57" s="83"/>
      <c r="AR57" s="83"/>
      <c r="AS57" s="83"/>
      <c r="AT57" s="83"/>
      <c r="AU57" s="83"/>
      <c r="AV57" s="83"/>
      <c r="AW57" s="83"/>
      <c r="AX57" s="83"/>
      <c r="AY57" s="83"/>
      <c r="AZ57" s="83"/>
      <c r="BA57" s="83"/>
      <c r="BB57" s="83"/>
      <c r="BC57" s="83"/>
      <c r="BD57" s="83"/>
      <c r="BE57" s="83"/>
      <c r="BF57" s="83"/>
      <c r="BG57" s="83"/>
      <c r="BH57" s="83"/>
      <c r="BI57" s="83"/>
      <c r="BJ57" s="83"/>
    </row>
    <row r="58" spans="2:62" s="12" customFormat="1" ht="12" customHeight="1">
      <c r="B58" s="302" t="s">
        <v>131</v>
      </c>
      <c r="C58" s="302"/>
      <c r="D58" s="302"/>
      <c r="E58" s="302"/>
      <c r="F58" s="385" t="s">
        <v>129</v>
      </c>
      <c r="G58" s="302"/>
      <c r="H58" s="302"/>
      <c r="I58" s="302"/>
      <c r="J58" s="383"/>
      <c r="K58" s="382" t="s">
        <v>94</v>
      </c>
      <c r="L58" s="382"/>
      <c r="M58" s="382"/>
      <c r="N58" s="382"/>
      <c r="O58" s="382"/>
      <c r="P58" s="360" t="s">
        <v>130</v>
      </c>
      <c r="Q58" s="382"/>
      <c r="R58" s="382"/>
      <c r="S58" s="382"/>
      <c r="T58" s="358"/>
      <c r="U58" s="302" t="s">
        <v>133</v>
      </c>
      <c r="V58" s="302"/>
      <c r="W58" s="302"/>
      <c r="X58" s="302"/>
      <c r="Y58" s="302"/>
      <c r="Z58" s="360" t="s">
        <v>134</v>
      </c>
      <c r="AA58" s="382"/>
      <c r="AB58" s="382"/>
      <c r="AC58" s="382"/>
      <c r="AD58" s="358"/>
      <c r="AE58" s="382" t="s">
        <v>100</v>
      </c>
      <c r="AF58" s="382"/>
      <c r="AG58" s="382"/>
      <c r="AH58" s="382"/>
      <c r="AI58" s="382"/>
      <c r="AJ58" s="360" t="s">
        <v>135</v>
      </c>
      <c r="AK58" s="382"/>
      <c r="AL58" s="382"/>
      <c r="AM58" s="382"/>
      <c r="AN58" s="382"/>
      <c r="AO58" s="42"/>
      <c r="AP58" s="383" t="s">
        <v>122</v>
      </c>
      <c r="AQ58" s="384"/>
      <c r="AR58" s="384"/>
      <c r="AS58" s="384"/>
      <c r="AT58" s="384"/>
      <c r="AU58" s="385"/>
      <c r="AV58" s="384" t="s">
        <v>129</v>
      </c>
      <c r="AW58" s="384"/>
      <c r="AX58" s="384"/>
      <c r="AY58" s="384"/>
      <c r="AZ58" s="384"/>
      <c r="BA58" s="358" t="s">
        <v>94</v>
      </c>
      <c r="BB58" s="359"/>
      <c r="BC58" s="359"/>
      <c r="BD58" s="359"/>
      <c r="BE58" s="360"/>
      <c r="BF58" s="359" t="s">
        <v>130</v>
      </c>
      <c r="BG58" s="359"/>
      <c r="BH58" s="359"/>
      <c r="BI58" s="359"/>
      <c r="BJ58" s="360"/>
    </row>
    <row r="59" spans="2:62" s="12" customFormat="1" ht="12" customHeight="1">
      <c r="B59" s="376" t="s">
        <v>132</v>
      </c>
      <c r="C59" s="377"/>
      <c r="D59" s="377"/>
      <c r="E59" s="378"/>
      <c r="F59" s="265"/>
      <c r="G59" s="265"/>
      <c r="H59" s="265"/>
      <c r="I59" s="265"/>
      <c r="J59" s="265"/>
      <c r="K59" s="264" t="s">
        <v>112</v>
      </c>
      <c r="L59" s="265"/>
      <c r="M59" s="265"/>
      <c r="N59" s="265"/>
      <c r="O59" s="353"/>
      <c r="P59" s="265" t="s">
        <v>115</v>
      </c>
      <c r="Q59" s="265"/>
      <c r="R59" s="265"/>
      <c r="S59" s="265"/>
      <c r="T59" s="265"/>
      <c r="U59" s="264" t="s">
        <v>116</v>
      </c>
      <c r="V59" s="265"/>
      <c r="W59" s="265"/>
      <c r="X59" s="265"/>
      <c r="Y59" s="353"/>
      <c r="Z59" s="265" t="s">
        <v>117</v>
      </c>
      <c r="AA59" s="265"/>
      <c r="AB59" s="265"/>
      <c r="AC59" s="265"/>
      <c r="AD59" s="265"/>
      <c r="AE59" s="264" t="s">
        <v>118</v>
      </c>
      <c r="AF59" s="265"/>
      <c r="AG59" s="265"/>
      <c r="AH59" s="265"/>
      <c r="AI59" s="353"/>
      <c r="AJ59" s="265" t="s">
        <v>110</v>
      </c>
      <c r="AK59" s="265"/>
      <c r="AL59" s="265"/>
      <c r="AM59" s="265"/>
      <c r="AN59" s="353"/>
      <c r="AO59" s="42"/>
      <c r="AP59" s="370" t="s">
        <v>58</v>
      </c>
      <c r="AQ59" s="371"/>
      <c r="AR59" s="371"/>
      <c r="AS59" s="371"/>
      <c r="AT59" s="371"/>
      <c r="AU59" s="372"/>
      <c r="AV59" s="356" t="s">
        <v>123</v>
      </c>
      <c r="AW59" s="356"/>
      <c r="AX59" s="356"/>
      <c r="AY59" s="356"/>
      <c r="AZ59" s="356"/>
      <c r="BA59" s="373" t="s">
        <v>126</v>
      </c>
      <c r="BB59" s="374"/>
      <c r="BC59" s="374"/>
      <c r="BD59" s="374"/>
      <c r="BE59" s="375"/>
      <c r="BF59" s="356" t="s">
        <v>123</v>
      </c>
      <c r="BG59" s="356"/>
      <c r="BH59" s="356"/>
      <c r="BI59" s="356"/>
      <c r="BJ59" s="357"/>
    </row>
    <row r="60" spans="2:62" s="12" customFormat="1" ht="12" customHeight="1">
      <c r="B60" s="379"/>
      <c r="C60" s="380"/>
      <c r="D60" s="380"/>
      <c r="E60" s="381"/>
      <c r="F60" s="265" t="s">
        <v>111</v>
      </c>
      <c r="G60" s="265"/>
      <c r="H60" s="265"/>
      <c r="I60" s="265"/>
      <c r="J60" s="265"/>
      <c r="K60" s="264" t="s">
        <v>114</v>
      </c>
      <c r="L60" s="265"/>
      <c r="M60" s="265"/>
      <c r="N60" s="265"/>
      <c r="O60" s="353"/>
      <c r="P60" s="265" t="s">
        <v>113</v>
      </c>
      <c r="Q60" s="265"/>
      <c r="R60" s="265"/>
      <c r="S60" s="265"/>
      <c r="T60" s="265"/>
      <c r="U60" s="264" t="s">
        <v>120</v>
      </c>
      <c r="V60" s="265"/>
      <c r="W60" s="265"/>
      <c r="X60" s="265"/>
      <c r="Y60" s="353"/>
      <c r="Z60" s="265" t="s">
        <v>119</v>
      </c>
      <c r="AA60" s="265"/>
      <c r="AB60" s="265"/>
      <c r="AC60" s="265"/>
      <c r="AD60" s="265"/>
      <c r="AE60" s="264" t="s">
        <v>109</v>
      </c>
      <c r="AF60" s="265"/>
      <c r="AG60" s="265"/>
      <c r="AH60" s="265"/>
      <c r="AI60" s="353"/>
      <c r="AJ60" s="265"/>
      <c r="AK60" s="265"/>
      <c r="AL60" s="265"/>
      <c r="AM60" s="265"/>
      <c r="AN60" s="353"/>
      <c r="AO60" s="42"/>
      <c r="AP60" s="370"/>
      <c r="AQ60" s="371"/>
      <c r="AR60" s="371"/>
      <c r="AS60" s="371"/>
      <c r="AT60" s="371"/>
      <c r="AU60" s="372"/>
      <c r="AV60" s="356" t="s">
        <v>124</v>
      </c>
      <c r="AW60" s="356"/>
      <c r="AX60" s="356"/>
      <c r="AY60" s="356"/>
      <c r="AZ60" s="356"/>
      <c r="BA60" s="369" t="s">
        <v>127</v>
      </c>
      <c r="BB60" s="356"/>
      <c r="BC60" s="356"/>
      <c r="BD60" s="356"/>
      <c r="BE60" s="357"/>
      <c r="BF60" s="356" t="s">
        <v>128</v>
      </c>
      <c r="BG60" s="356"/>
      <c r="BH60" s="356"/>
      <c r="BI60" s="356"/>
      <c r="BJ60" s="357"/>
    </row>
    <row r="61" spans="2:62" s="12" customFormat="1" ht="12" customHeight="1">
      <c r="B61" s="302" t="s">
        <v>121</v>
      </c>
      <c r="C61" s="302"/>
      <c r="D61" s="302"/>
      <c r="E61" s="302"/>
      <c r="F61" s="368">
        <v>1.15</v>
      </c>
      <c r="G61" s="368"/>
      <c r="H61" s="368"/>
      <c r="I61" s="368"/>
      <c r="J61" s="362"/>
      <c r="K61" s="368">
        <v>1.1</v>
      </c>
      <c r="L61" s="368"/>
      <c r="M61" s="368"/>
      <c r="N61" s="368"/>
      <c r="O61" s="368"/>
      <c r="P61" s="363">
        <v>1.05</v>
      </c>
      <c r="Q61" s="368"/>
      <c r="R61" s="368"/>
      <c r="S61" s="368"/>
      <c r="T61" s="362"/>
      <c r="U61" s="368">
        <v>1</v>
      </c>
      <c r="V61" s="368"/>
      <c r="W61" s="368"/>
      <c r="X61" s="368"/>
      <c r="Y61" s="368"/>
      <c r="Z61" s="363">
        <v>0.9</v>
      </c>
      <c r="AA61" s="368"/>
      <c r="AB61" s="368"/>
      <c r="AC61" s="368"/>
      <c r="AD61" s="362"/>
      <c r="AE61" s="368">
        <v>0.85</v>
      </c>
      <c r="AF61" s="368"/>
      <c r="AG61" s="368"/>
      <c r="AH61" s="368"/>
      <c r="AI61" s="368"/>
      <c r="AJ61" s="363">
        <v>0.75</v>
      </c>
      <c r="AK61" s="368"/>
      <c r="AL61" s="368"/>
      <c r="AM61" s="368"/>
      <c r="AN61" s="368"/>
      <c r="AO61" s="42"/>
      <c r="AP61" s="370"/>
      <c r="AQ61" s="371"/>
      <c r="AR61" s="371"/>
      <c r="AS61" s="371"/>
      <c r="AT61" s="371"/>
      <c r="AU61" s="372"/>
      <c r="AV61" s="356" t="s">
        <v>125</v>
      </c>
      <c r="AW61" s="356"/>
      <c r="AX61" s="356"/>
      <c r="AY61" s="356"/>
      <c r="AZ61" s="356"/>
      <c r="BA61" s="369" t="s">
        <v>125</v>
      </c>
      <c r="BB61" s="356"/>
      <c r="BC61" s="356"/>
      <c r="BD61" s="356"/>
      <c r="BE61" s="357"/>
      <c r="BF61" s="356" t="s">
        <v>125</v>
      </c>
      <c r="BG61" s="356"/>
      <c r="BH61" s="356"/>
      <c r="BI61" s="356"/>
      <c r="BJ61" s="357"/>
    </row>
    <row r="62" spans="2:62" s="12" customFormat="1" ht="12" customHeight="1">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358" t="s">
        <v>121</v>
      </c>
      <c r="AQ62" s="359"/>
      <c r="AR62" s="359"/>
      <c r="AS62" s="359"/>
      <c r="AT62" s="359"/>
      <c r="AU62" s="360"/>
      <c r="AV62" s="361">
        <v>1</v>
      </c>
      <c r="AW62" s="361"/>
      <c r="AX62" s="361"/>
      <c r="AY62" s="361"/>
      <c r="AZ62" s="361"/>
      <c r="BA62" s="362">
        <v>1.1</v>
      </c>
      <c r="BB62" s="361"/>
      <c r="BC62" s="361"/>
      <c r="BD62" s="361"/>
      <c r="BE62" s="363"/>
      <c r="BF62" s="361">
        <v>1.2</v>
      </c>
      <c r="BG62" s="361"/>
      <c r="BH62" s="361"/>
      <c r="BI62" s="361"/>
      <c r="BJ62" s="363"/>
    </row>
    <row r="63" spans="2:62" s="12" customFormat="1" ht="12" customHeight="1">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row>
    <row r="64" spans="2:62" s="12" customFormat="1" ht="4.5" customHeight="1">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row>
    <row r="65" ht="12" customHeight="1">
      <c r="B65" s="12" t="s">
        <v>51</v>
      </c>
    </row>
    <row r="66" spans="2:63" s="15" customFormat="1" ht="10.5" customHeight="1">
      <c r="B66" s="364" t="s">
        <v>52</v>
      </c>
      <c r="C66" s="365"/>
      <c r="D66" s="365"/>
      <c r="E66" s="365"/>
      <c r="F66" s="365"/>
      <c r="G66" s="365"/>
      <c r="H66" s="366"/>
      <c r="I66" s="367" t="s">
        <v>202</v>
      </c>
      <c r="J66" s="351"/>
      <c r="K66" s="351"/>
      <c r="L66" s="351" t="s">
        <v>35</v>
      </c>
      <c r="M66" s="351"/>
      <c r="N66" s="351"/>
      <c r="O66" s="351" t="s">
        <v>36</v>
      </c>
      <c r="P66" s="351"/>
      <c r="Q66" s="351"/>
      <c r="R66" s="351" t="s">
        <v>37</v>
      </c>
      <c r="S66" s="351"/>
      <c r="T66" s="351"/>
      <c r="U66" s="351" t="s">
        <v>38</v>
      </c>
      <c r="V66" s="351"/>
      <c r="W66" s="351"/>
      <c r="X66" s="351" t="s">
        <v>39</v>
      </c>
      <c r="Y66" s="351"/>
      <c r="Z66" s="351"/>
      <c r="AA66" s="351" t="s">
        <v>203</v>
      </c>
      <c r="AB66" s="351"/>
      <c r="AC66" s="351"/>
      <c r="AD66" s="351" t="s">
        <v>40</v>
      </c>
      <c r="AE66" s="351"/>
      <c r="AF66" s="351"/>
      <c r="AG66" s="351" t="s">
        <v>41</v>
      </c>
      <c r="AH66" s="351"/>
      <c r="AI66" s="351"/>
      <c r="AJ66" s="351" t="s">
        <v>42</v>
      </c>
      <c r="AK66" s="351"/>
      <c r="AL66" s="351"/>
      <c r="AM66" s="351" t="s">
        <v>43</v>
      </c>
      <c r="AN66" s="351"/>
      <c r="AO66" s="351"/>
      <c r="AP66" s="351" t="s">
        <v>44</v>
      </c>
      <c r="AQ66" s="351"/>
      <c r="AR66" s="351"/>
      <c r="AS66" s="351" t="s">
        <v>204</v>
      </c>
      <c r="AT66" s="351"/>
      <c r="AU66" s="351"/>
      <c r="AV66" s="351" t="s">
        <v>45</v>
      </c>
      <c r="AW66" s="351"/>
      <c r="AX66" s="351"/>
      <c r="AY66" s="351" t="s">
        <v>46</v>
      </c>
      <c r="AZ66" s="351"/>
      <c r="BA66" s="351"/>
      <c r="BB66" s="351" t="s">
        <v>47</v>
      </c>
      <c r="BC66" s="351"/>
      <c r="BD66" s="351"/>
      <c r="BE66" s="351" t="s">
        <v>48</v>
      </c>
      <c r="BF66" s="351"/>
      <c r="BG66" s="351"/>
      <c r="BH66" s="351" t="s">
        <v>49</v>
      </c>
      <c r="BI66" s="351"/>
      <c r="BJ66" s="352"/>
      <c r="BK66" s="16"/>
    </row>
    <row r="67" spans="2:63" s="15" customFormat="1" ht="10.5" customHeight="1">
      <c r="B67" s="264" t="s">
        <v>53</v>
      </c>
      <c r="C67" s="265"/>
      <c r="D67" s="265"/>
      <c r="E67" s="265"/>
      <c r="F67" s="265"/>
      <c r="G67" s="265"/>
      <c r="H67" s="353"/>
      <c r="I67" s="349" t="s">
        <v>303</v>
      </c>
      <c r="J67" s="350"/>
      <c r="K67" s="350"/>
      <c r="L67" s="350" t="s">
        <v>303</v>
      </c>
      <c r="M67" s="350"/>
      <c r="N67" s="350"/>
      <c r="O67" s="349" t="s">
        <v>303</v>
      </c>
      <c r="P67" s="350"/>
      <c r="Q67" s="350"/>
      <c r="R67" s="349" t="s">
        <v>303</v>
      </c>
      <c r="S67" s="350"/>
      <c r="T67" s="350"/>
      <c r="U67" s="343" t="s">
        <v>50</v>
      </c>
      <c r="V67" s="343"/>
      <c r="W67" s="343"/>
      <c r="X67" s="343" t="s">
        <v>50</v>
      </c>
      <c r="Y67" s="343"/>
      <c r="Z67" s="343"/>
      <c r="AA67" s="354" t="s">
        <v>304</v>
      </c>
      <c r="AB67" s="355"/>
      <c r="AC67" s="355"/>
      <c r="AD67" s="355"/>
      <c r="AE67" s="355"/>
      <c r="AF67" s="355"/>
      <c r="AG67" s="355"/>
      <c r="AH67" s="355"/>
      <c r="AI67" s="355"/>
      <c r="AJ67" s="355"/>
      <c r="AK67" s="355"/>
      <c r="AL67" s="355"/>
      <c r="AM67" s="355"/>
      <c r="AN67" s="355"/>
      <c r="AO67" s="355"/>
      <c r="AP67" s="355"/>
      <c r="AQ67" s="355"/>
      <c r="AR67" s="349"/>
      <c r="AS67" s="349" t="s">
        <v>303</v>
      </c>
      <c r="AT67" s="350"/>
      <c r="AU67" s="350"/>
      <c r="AV67" s="349" t="s">
        <v>303</v>
      </c>
      <c r="AW67" s="350"/>
      <c r="AX67" s="350"/>
      <c r="AY67" s="349" t="s">
        <v>303</v>
      </c>
      <c r="AZ67" s="350"/>
      <c r="BA67" s="350"/>
      <c r="BB67" s="349" t="s">
        <v>303</v>
      </c>
      <c r="BC67" s="350"/>
      <c r="BD67" s="350"/>
      <c r="BE67" s="349" t="s">
        <v>303</v>
      </c>
      <c r="BF67" s="350"/>
      <c r="BG67" s="350"/>
      <c r="BH67" s="349" t="s">
        <v>303</v>
      </c>
      <c r="BI67" s="350"/>
      <c r="BJ67" s="350"/>
      <c r="BK67" s="16"/>
    </row>
    <row r="68" spans="2:63" s="15" customFormat="1" ht="10.5" customHeight="1">
      <c r="B68" s="345" t="s">
        <v>28</v>
      </c>
      <c r="C68" s="343"/>
      <c r="D68" s="343"/>
      <c r="E68" s="343"/>
      <c r="F68" s="346" t="s">
        <v>306</v>
      </c>
      <c r="G68" s="346"/>
      <c r="H68" s="347"/>
      <c r="I68" s="348">
        <v>150</v>
      </c>
      <c r="J68" s="343"/>
      <c r="K68" s="343"/>
      <c r="L68" s="343">
        <v>150</v>
      </c>
      <c r="M68" s="343"/>
      <c r="N68" s="343"/>
      <c r="O68" s="343">
        <v>120</v>
      </c>
      <c r="P68" s="343"/>
      <c r="Q68" s="343"/>
      <c r="R68" s="343">
        <v>120</v>
      </c>
      <c r="S68" s="343"/>
      <c r="T68" s="343"/>
      <c r="U68" s="343">
        <v>120</v>
      </c>
      <c r="V68" s="343"/>
      <c r="W68" s="343"/>
      <c r="X68" s="343">
        <v>120</v>
      </c>
      <c r="Y68" s="343"/>
      <c r="Z68" s="343"/>
      <c r="AA68" s="343">
        <v>120</v>
      </c>
      <c r="AB68" s="343"/>
      <c r="AC68" s="343"/>
      <c r="AD68" s="343">
        <v>120</v>
      </c>
      <c r="AE68" s="343"/>
      <c r="AF68" s="343"/>
      <c r="AG68" s="343">
        <v>120</v>
      </c>
      <c r="AH68" s="343"/>
      <c r="AI68" s="343"/>
      <c r="AJ68" s="343">
        <v>120</v>
      </c>
      <c r="AK68" s="343"/>
      <c r="AL68" s="343"/>
      <c r="AM68" s="343">
        <v>120</v>
      </c>
      <c r="AN68" s="343"/>
      <c r="AO68" s="343"/>
      <c r="AP68" s="343">
        <v>120</v>
      </c>
      <c r="AQ68" s="343"/>
      <c r="AR68" s="343"/>
      <c r="AS68" s="343">
        <v>150</v>
      </c>
      <c r="AT68" s="343"/>
      <c r="AU68" s="343"/>
      <c r="AV68" s="343">
        <v>150</v>
      </c>
      <c r="AW68" s="343"/>
      <c r="AX68" s="343"/>
      <c r="AY68" s="343">
        <v>150</v>
      </c>
      <c r="AZ68" s="343"/>
      <c r="BA68" s="343"/>
      <c r="BB68" s="343">
        <v>150</v>
      </c>
      <c r="BC68" s="343"/>
      <c r="BD68" s="343"/>
      <c r="BE68" s="343">
        <v>150</v>
      </c>
      <c r="BF68" s="343"/>
      <c r="BG68" s="343"/>
      <c r="BH68" s="343">
        <v>150</v>
      </c>
      <c r="BI68" s="343"/>
      <c r="BJ68" s="344"/>
      <c r="BK68" s="16"/>
    </row>
    <row r="69" spans="2:63" s="15" customFormat="1" ht="10.5" customHeight="1">
      <c r="B69" s="345" t="s">
        <v>29</v>
      </c>
      <c r="C69" s="343"/>
      <c r="D69" s="343"/>
      <c r="E69" s="343"/>
      <c r="F69" s="346" t="s">
        <v>307</v>
      </c>
      <c r="G69" s="346"/>
      <c r="H69" s="347"/>
      <c r="I69" s="348">
        <v>450</v>
      </c>
      <c r="J69" s="343"/>
      <c r="K69" s="343"/>
      <c r="L69" s="343">
        <v>450</v>
      </c>
      <c r="M69" s="343"/>
      <c r="N69" s="343"/>
      <c r="O69" s="343">
        <v>400</v>
      </c>
      <c r="P69" s="343"/>
      <c r="Q69" s="343"/>
      <c r="R69" s="343">
        <v>360</v>
      </c>
      <c r="S69" s="343"/>
      <c r="T69" s="343"/>
      <c r="U69" s="343">
        <v>400</v>
      </c>
      <c r="V69" s="343"/>
      <c r="W69" s="343"/>
      <c r="X69" s="343" t="s">
        <v>305</v>
      </c>
      <c r="Y69" s="343"/>
      <c r="Z69" s="343"/>
      <c r="AA69" s="343">
        <v>450</v>
      </c>
      <c r="AB69" s="343"/>
      <c r="AC69" s="343"/>
      <c r="AD69" s="343">
        <v>450</v>
      </c>
      <c r="AE69" s="343"/>
      <c r="AF69" s="343"/>
      <c r="AG69" s="343">
        <v>450</v>
      </c>
      <c r="AH69" s="343"/>
      <c r="AI69" s="343"/>
      <c r="AJ69" s="343">
        <v>450</v>
      </c>
      <c r="AK69" s="343"/>
      <c r="AL69" s="343"/>
      <c r="AM69" s="343">
        <v>450</v>
      </c>
      <c r="AN69" s="343"/>
      <c r="AO69" s="343"/>
      <c r="AP69" s="343">
        <v>450</v>
      </c>
      <c r="AQ69" s="343"/>
      <c r="AR69" s="343"/>
      <c r="AS69" s="343">
        <v>500</v>
      </c>
      <c r="AT69" s="343"/>
      <c r="AU69" s="343"/>
      <c r="AV69" s="343">
        <v>500</v>
      </c>
      <c r="AW69" s="343"/>
      <c r="AX69" s="343"/>
      <c r="AY69" s="343">
        <v>500</v>
      </c>
      <c r="AZ69" s="343"/>
      <c r="BA69" s="343"/>
      <c r="BB69" s="343">
        <v>600</v>
      </c>
      <c r="BC69" s="343"/>
      <c r="BD69" s="343"/>
      <c r="BE69" s="343">
        <v>600</v>
      </c>
      <c r="BF69" s="343"/>
      <c r="BG69" s="343"/>
      <c r="BH69" s="343">
        <v>600</v>
      </c>
      <c r="BI69" s="343"/>
      <c r="BJ69" s="344"/>
      <c r="BK69" s="16"/>
    </row>
    <row r="70" spans="2:63" s="15" customFormat="1" ht="10.5" customHeight="1">
      <c r="B70" s="345" t="s">
        <v>30</v>
      </c>
      <c r="C70" s="343"/>
      <c r="D70" s="343"/>
      <c r="E70" s="343"/>
      <c r="F70" s="346" t="s">
        <v>308</v>
      </c>
      <c r="G70" s="346"/>
      <c r="H70" s="347"/>
      <c r="I70" s="348">
        <v>450</v>
      </c>
      <c r="J70" s="343"/>
      <c r="K70" s="343"/>
      <c r="L70" s="343">
        <v>300</v>
      </c>
      <c r="M70" s="343"/>
      <c r="N70" s="343"/>
      <c r="O70" s="343">
        <v>300</v>
      </c>
      <c r="P70" s="343"/>
      <c r="Q70" s="343"/>
      <c r="R70" s="343">
        <v>240</v>
      </c>
      <c r="S70" s="343"/>
      <c r="T70" s="343"/>
      <c r="U70" s="343">
        <v>300</v>
      </c>
      <c r="V70" s="343"/>
      <c r="W70" s="343"/>
      <c r="X70" s="343">
        <v>240</v>
      </c>
      <c r="Y70" s="343"/>
      <c r="Z70" s="343"/>
      <c r="AA70" s="343">
        <v>400</v>
      </c>
      <c r="AB70" s="343"/>
      <c r="AC70" s="343"/>
      <c r="AD70" s="343">
        <v>400</v>
      </c>
      <c r="AE70" s="343"/>
      <c r="AF70" s="343"/>
      <c r="AG70" s="343">
        <v>400</v>
      </c>
      <c r="AH70" s="343"/>
      <c r="AI70" s="343"/>
      <c r="AJ70" s="343">
        <v>400</v>
      </c>
      <c r="AK70" s="343"/>
      <c r="AL70" s="343"/>
      <c r="AM70" s="343">
        <v>400</v>
      </c>
      <c r="AN70" s="343"/>
      <c r="AO70" s="343"/>
      <c r="AP70" s="343">
        <v>400</v>
      </c>
      <c r="AQ70" s="343"/>
      <c r="AR70" s="343"/>
      <c r="AS70" s="343">
        <v>400</v>
      </c>
      <c r="AT70" s="343"/>
      <c r="AU70" s="343"/>
      <c r="AV70" s="343">
        <v>400</v>
      </c>
      <c r="AW70" s="343"/>
      <c r="AX70" s="343"/>
      <c r="AY70" s="343">
        <v>400</v>
      </c>
      <c r="AZ70" s="343"/>
      <c r="BA70" s="343"/>
      <c r="BB70" s="343">
        <v>400</v>
      </c>
      <c r="BC70" s="343"/>
      <c r="BD70" s="343"/>
      <c r="BE70" s="343">
        <v>400</v>
      </c>
      <c r="BF70" s="343"/>
      <c r="BG70" s="343"/>
      <c r="BH70" s="343">
        <v>400</v>
      </c>
      <c r="BI70" s="343"/>
      <c r="BJ70" s="344"/>
      <c r="BK70" s="16"/>
    </row>
    <row r="71" spans="2:63" s="15" customFormat="1" ht="10.5" customHeight="1">
      <c r="B71" s="345" t="s">
        <v>55</v>
      </c>
      <c r="C71" s="343"/>
      <c r="D71" s="343"/>
      <c r="E71" s="343"/>
      <c r="F71" s="346" t="s">
        <v>309</v>
      </c>
      <c r="G71" s="346"/>
      <c r="H71" s="347"/>
      <c r="I71" s="348">
        <v>300</v>
      </c>
      <c r="J71" s="343"/>
      <c r="K71" s="343"/>
      <c r="L71" s="343">
        <v>200</v>
      </c>
      <c r="M71" s="343"/>
      <c r="N71" s="343"/>
      <c r="O71" s="343">
        <v>200</v>
      </c>
      <c r="P71" s="343"/>
      <c r="Q71" s="343"/>
      <c r="R71" s="343">
        <v>120</v>
      </c>
      <c r="S71" s="343"/>
      <c r="T71" s="343"/>
      <c r="U71" s="343">
        <v>180</v>
      </c>
      <c r="V71" s="343"/>
      <c r="W71" s="343"/>
      <c r="X71" s="343">
        <v>120</v>
      </c>
      <c r="Y71" s="343"/>
      <c r="Z71" s="343"/>
      <c r="AA71" s="343">
        <v>450</v>
      </c>
      <c r="AB71" s="343"/>
      <c r="AC71" s="343"/>
      <c r="AD71" s="343">
        <v>650</v>
      </c>
      <c r="AE71" s="343"/>
      <c r="AF71" s="343"/>
      <c r="AG71" s="343">
        <v>850</v>
      </c>
      <c r="AH71" s="343"/>
      <c r="AI71" s="343"/>
      <c r="AJ71" s="343">
        <v>1050</v>
      </c>
      <c r="AK71" s="343"/>
      <c r="AL71" s="343"/>
      <c r="AM71" s="343">
        <v>1250</v>
      </c>
      <c r="AN71" s="343"/>
      <c r="AO71" s="343"/>
      <c r="AP71" s="343">
        <v>1450</v>
      </c>
      <c r="AQ71" s="343"/>
      <c r="AR71" s="343"/>
      <c r="AS71" s="343">
        <v>450</v>
      </c>
      <c r="AT71" s="343"/>
      <c r="AU71" s="343"/>
      <c r="AV71" s="343">
        <v>650</v>
      </c>
      <c r="AW71" s="343"/>
      <c r="AX71" s="343"/>
      <c r="AY71" s="343">
        <v>850</v>
      </c>
      <c r="AZ71" s="343"/>
      <c r="BA71" s="343"/>
      <c r="BB71" s="343">
        <v>1050</v>
      </c>
      <c r="BC71" s="343"/>
      <c r="BD71" s="343"/>
      <c r="BE71" s="343">
        <v>1250</v>
      </c>
      <c r="BF71" s="343"/>
      <c r="BG71" s="343"/>
      <c r="BH71" s="343">
        <v>1450</v>
      </c>
      <c r="BI71" s="343"/>
      <c r="BJ71" s="344"/>
      <c r="BK71" s="16"/>
    </row>
    <row r="72" spans="2:63" s="15" customFormat="1" ht="10.5" customHeight="1">
      <c r="B72" s="345" t="s">
        <v>31</v>
      </c>
      <c r="C72" s="343"/>
      <c r="D72" s="343"/>
      <c r="E72" s="343"/>
      <c r="F72" s="346" t="s">
        <v>310</v>
      </c>
      <c r="G72" s="346"/>
      <c r="H72" s="347"/>
      <c r="I72" s="348">
        <v>150</v>
      </c>
      <c r="J72" s="343"/>
      <c r="K72" s="343"/>
      <c r="L72" s="343">
        <v>150</v>
      </c>
      <c r="M72" s="343"/>
      <c r="N72" s="343"/>
      <c r="O72" s="343">
        <v>120</v>
      </c>
      <c r="P72" s="343"/>
      <c r="Q72" s="343"/>
      <c r="R72" s="343">
        <v>120</v>
      </c>
      <c r="S72" s="343"/>
      <c r="T72" s="343"/>
      <c r="U72" s="343">
        <v>120</v>
      </c>
      <c r="V72" s="343"/>
      <c r="W72" s="343"/>
      <c r="X72" s="343" t="s">
        <v>305</v>
      </c>
      <c r="Y72" s="343"/>
      <c r="Z72" s="343"/>
      <c r="AA72" s="343">
        <v>150</v>
      </c>
      <c r="AB72" s="343"/>
      <c r="AC72" s="343"/>
      <c r="AD72" s="343">
        <v>150</v>
      </c>
      <c r="AE72" s="343"/>
      <c r="AF72" s="343"/>
      <c r="AG72" s="343">
        <v>150</v>
      </c>
      <c r="AH72" s="343"/>
      <c r="AI72" s="343"/>
      <c r="AJ72" s="343">
        <v>150</v>
      </c>
      <c r="AK72" s="343"/>
      <c r="AL72" s="343"/>
      <c r="AM72" s="343">
        <v>150</v>
      </c>
      <c r="AN72" s="343"/>
      <c r="AO72" s="343"/>
      <c r="AP72" s="343">
        <v>150</v>
      </c>
      <c r="AQ72" s="343"/>
      <c r="AR72" s="343"/>
      <c r="AS72" s="343">
        <v>150</v>
      </c>
      <c r="AT72" s="343"/>
      <c r="AU72" s="343"/>
      <c r="AV72" s="343">
        <v>150</v>
      </c>
      <c r="AW72" s="343"/>
      <c r="AX72" s="343"/>
      <c r="AY72" s="343">
        <v>150</v>
      </c>
      <c r="AZ72" s="343"/>
      <c r="BA72" s="343"/>
      <c r="BB72" s="343">
        <v>150</v>
      </c>
      <c r="BC72" s="343"/>
      <c r="BD72" s="343"/>
      <c r="BE72" s="343">
        <v>150</v>
      </c>
      <c r="BF72" s="343"/>
      <c r="BG72" s="343"/>
      <c r="BH72" s="343">
        <v>150</v>
      </c>
      <c r="BI72" s="343"/>
      <c r="BJ72" s="344"/>
      <c r="BK72" s="16"/>
    </row>
    <row r="73" spans="2:63" s="15" customFormat="1" ht="10.5" customHeight="1">
      <c r="B73" s="345" t="s">
        <v>54</v>
      </c>
      <c r="C73" s="343"/>
      <c r="D73" s="343"/>
      <c r="E73" s="343"/>
      <c r="F73" s="346" t="s">
        <v>311</v>
      </c>
      <c r="G73" s="346"/>
      <c r="H73" s="347"/>
      <c r="I73" s="340">
        <f>-SUM(I71:K72)</f>
        <v>-450</v>
      </c>
      <c r="J73" s="341"/>
      <c r="K73" s="342"/>
      <c r="L73" s="340">
        <f>-SUM(L71:N72)</f>
        <v>-350</v>
      </c>
      <c r="M73" s="341"/>
      <c r="N73" s="342"/>
      <c r="O73" s="340">
        <f>-SUM(O71:Q72)</f>
        <v>-320</v>
      </c>
      <c r="P73" s="341"/>
      <c r="Q73" s="342"/>
      <c r="R73" s="340">
        <f>-SUM(R71:T72)</f>
        <v>-240</v>
      </c>
      <c r="S73" s="341"/>
      <c r="T73" s="342"/>
      <c r="U73" s="340">
        <f>-SUM(U71:W72)</f>
        <v>-300</v>
      </c>
      <c r="V73" s="341"/>
      <c r="W73" s="342"/>
      <c r="X73" s="340">
        <f>-SUM(X71:Z72)</f>
        <v>-120</v>
      </c>
      <c r="Y73" s="341"/>
      <c r="Z73" s="342"/>
      <c r="AA73" s="340">
        <f>-SUM(AA71:AC72)</f>
        <v>-600</v>
      </c>
      <c r="AB73" s="341"/>
      <c r="AC73" s="342"/>
      <c r="AD73" s="340">
        <f>-SUM(AD71:AF72)</f>
        <v>-800</v>
      </c>
      <c r="AE73" s="341"/>
      <c r="AF73" s="342"/>
      <c r="AG73" s="340">
        <f>-SUM(AG71:AI72)</f>
        <v>-1000</v>
      </c>
      <c r="AH73" s="341"/>
      <c r="AI73" s="342"/>
      <c r="AJ73" s="340">
        <f>-SUM(AJ71:AL72)</f>
        <v>-1200</v>
      </c>
      <c r="AK73" s="341"/>
      <c r="AL73" s="342"/>
      <c r="AM73" s="340">
        <f>-SUM(AM71:AO72)</f>
        <v>-1400</v>
      </c>
      <c r="AN73" s="341"/>
      <c r="AO73" s="342"/>
      <c r="AP73" s="340">
        <f>-SUM(AP71:AR72)</f>
        <v>-1600</v>
      </c>
      <c r="AQ73" s="341"/>
      <c r="AR73" s="342"/>
      <c r="AS73" s="340">
        <f>-SUM(AS71:AU72)</f>
        <v>-600</v>
      </c>
      <c r="AT73" s="341"/>
      <c r="AU73" s="342"/>
      <c r="AV73" s="340">
        <f>-SUM(AV71:AX72)</f>
        <v>-800</v>
      </c>
      <c r="AW73" s="341"/>
      <c r="AX73" s="342"/>
      <c r="AY73" s="340">
        <f>-SUM(AY71:BA72)</f>
        <v>-1000</v>
      </c>
      <c r="AZ73" s="341"/>
      <c r="BA73" s="342"/>
      <c r="BB73" s="340">
        <f>-SUM(BB71:BD72)</f>
        <v>-1200</v>
      </c>
      <c r="BC73" s="341"/>
      <c r="BD73" s="342"/>
      <c r="BE73" s="340">
        <f>-SUM(BE71:BG72)</f>
        <v>-1400</v>
      </c>
      <c r="BF73" s="341"/>
      <c r="BG73" s="342"/>
      <c r="BH73" s="340">
        <f>-SUM(BH71:BJ72)</f>
        <v>-1600</v>
      </c>
      <c r="BI73" s="341"/>
      <c r="BJ73" s="341"/>
      <c r="BK73" s="16"/>
    </row>
    <row r="74" spans="2:63" s="15" customFormat="1" ht="10.5" customHeight="1" hidden="1">
      <c r="B74" s="336" t="s">
        <v>32</v>
      </c>
      <c r="C74" s="334"/>
      <c r="D74" s="334"/>
      <c r="E74" s="334"/>
      <c r="F74" s="337" t="s">
        <v>205</v>
      </c>
      <c r="G74" s="337"/>
      <c r="H74" s="338"/>
      <c r="I74" s="339">
        <v>50</v>
      </c>
      <c r="J74" s="334"/>
      <c r="K74" s="334"/>
      <c r="L74" s="334">
        <v>50</v>
      </c>
      <c r="M74" s="334"/>
      <c r="N74" s="334"/>
      <c r="O74" s="334">
        <v>50</v>
      </c>
      <c r="P74" s="334"/>
      <c r="Q74" s="334"/>
      <c r="R74" s="334">
        <v>50</v>
      </c>
      <c r="S74" s="334"/>
      <c r="T74" s="334"/>
      <c r="U74" s="334">
        <v>50</v>
      </c>
      <c r="V74" s="334"/>
      <c r="W74" s="334"/>
      <c r="X74" s="334">
        <v>50</v>
      </c>
      <c r="Y74" s="334"/>
      <c r="Z74" s="334"/>
      <c r="AA74" s="334">
        <v>50</v>
      </c>
      <c r="AB74" s="334"/>
      <c r="AC74" s="334"/>
      <c r="AD74" s="334">
        <v>50</v>
      </c>
      <c r="AE74" s="334"/>
      <c r="AF74" s="334"/>
      <c r="AG74" s="334">
        <v>50</v>
      </c>
      <c r="AH74" s="334"/>
      <c r="AI74" s="334"/>
      <c r="AJ74" s="334">
        <v>50</v>
      </c>
      <c r="AK74" s="334"/>
      <c r="AL74" s="334"/>
      <c r="AM74" s="334">
        <v>50</v>
      </c>
      <c r="AN74" s="334"/>
      <c r="AO74" s="334"/>
      <c r="AP74" s="334">
        <v>50</v>
      </c>
      <c r="AQ74" s="334"/>
      <c r="AR74" s="334"/>
      <c r="AS74" s="334">
        <v>50</v>
      </c>
      <c r="AT74" s="334"/>
      <c r="AU74" s="334"/>
      <c r="AV74" s="334">
        <v>50</v>
      </c>
      <c r="AW74" s="334"/>
      <c r="AX74" s="334"/>
      <c r="AY74" s="334">
        <v>50</v>
      </c>
      <c r="AZ74" s="334"/>
      <c r="BA74" s="334"/>
      <c r="BB74" s="334">
        <v>50</v>
      </c>
      <c r="BC74" s="334"/>
      <c r="BD74" s="334"/>
      <c r="BE74" s="334">
        <v>50</v>
      </c>
      <c r="BF74" s="334"/>
      <c r="BG74" s="334"/>
      <c r="BH74" s="334">
        <v>50</v>
      </c>
      <c r="BI74" s="334"/>
      <c r="BJ74" s="335"/>
      <c r="BK74" s="16"/>
    </row>
    <row r="75" spans="2:63" s="15" customFormat="1" ht="10.5" customHeight="1" hidden="1">
      <c r="B75" s="336" t="s">
        <v>33</v>
      </c>
      <c r="C75" s="334"/>
      <c r="D75" s="334"/>
      <c r="E75" s="334"/>
      <c r="F75" s="337" t="s">
        <v>206</v>
      </c>
      <c r="G75" s="337"/>
      <c r="H75" s="338"/>
      <c r="I75" s="339">
        <v>120</v>
      </c>
      <c r="J75" s="334"/>
      <c r="K75" s="334"/>
      <c r="L75" s="334">
        <v>120</v>
      </c>
      <c r="M75" s="334"/>
      <c r="N75" s="334"/>
      <c r="O75" s="334">
        <v>120</v>
      </c>
      <c r="P75" s="334"/>
      <c r="Q75" s="334"/>
      <c r="R75" s="334">
        <v>120</v>
      </c>
      <c r="S75" s="334"/>
      <c r="T75" s="334"/>
      <c r="U75" s="334">
        <v>120</v>
      </c>
      <c r="V75" s="334"/>
      <c r="W75" s="334"/>
      <c r="X75" s="334">
        <v>120</v>
      </c>
      <c r="Y75" s="334"/>
      <c r="Z75" s="334"/>
      <c r="AA75" s="334">
        <v>150</v>
      </c>
      <c r="AB75" s="334"/>
      <c r="AC75" s="334"/>
      <c r="AD75" s="334">
        <v>150</v>
      </c>
      <c r="AE75" s="334"/>
      <c r="AF75" s="334"/>
      <c r="AG75" s="334">
        <v>150</v>
      </c>
      <c r="AH75" s="334"/>
      <c r="AI75" s="334"/>
      <c r="AJ75" s="334">
        <v>150</v>
      </c>
      <c r="AK75" s="334"/>
      <c r="AL75" s="334"/>
      <c r="AM75" s="334">
        <v>150</v>
      </c>
      <c r="AN75" s="334"/>
      <c r="AO75" s="334"/>
      <c r="AP75" s="334">
        <v>150</v>
      </c>
      <c r="AQ75" s="334"/>
      <c r="AR75" s="334"/>
      <c r="AS75" s="334">
        <v>150</v>
      </c>
      <c r="AT75" s="334"/>
      <c r="AU75" s="334"/>
      <c r="AV75" s="334">
        <v>150</v>
      </c>
      <c r="AW75" s="334"/>
      <c r="AX75" s="334"/>
      <c r="AY75" s="334">
        <v>150</v>
      </c>
      <c r="AZ75" s="334"/>
      <c r="BA75" s="334"/>
      <c r="BB75" s="334">
        <v>150</v>
      </c>
      <c r="BC75" s="334"/>
      <c r="BD75" s="334"/>
      <c r="BE75" s="334">
        <v>150</v>
      </c>
      <c r="BF75" s="334"/>
      <c r="BG75" s="334"/>
      <c r="BH75" s="334">
        <v>150</v>
      </c>
      <c r="BI75" s="334"/>
      <c r="BJ75" s="335"/>
      <c r="BK75" s="16"/>
    </row>
    <row r="76" spans="2:63" s="12" customFormat="1" ht="10.5" customHeight="1" hidden="1">
      <c r="B76" s="330" t="s">
        <v>34</v>
      </c>
      <c r="C76" s="327"/>
      <c r="D76" s="327"/>
      <c r="E76" s="327"/>
      <c r="F76" s="331" t="s">
        <v>207</v>
      </c>
      <c r="G76" s="331"/>
      <c r="H76" s="332"/>
      <c r="I76" s="333">
        <v>650</v>
      </c>
      <c r="J76" s="327"/>
      <c r="K76" s="327"/>
      <c r="L76" s="327">
        <v>650</v>
      </c>
      <c r="M76" s="327"/>
      <c r="N76" s="327"/>
      <c r="O76" s="327">
        <v>600</v>
      </c>
      <c r="P76" s="327"/>
      <c r="Q76" s="327"/>
      <c r="R76" s="327">
        <v>560</v>
      </c>
      <c r="S76" s="327"/>
      <c r="T76" s="327"/>
      <c r="U76" s="327">
        <v>600</v>
      </c>
      <c r="V76" s="327"/>
      <c r="W76" s="327"/>
      <c r="X76" s="327">
        <v>320</v>
      </c>
      <c r="Y76" s="327"/>
      <c r="Z76" s="327"/>
      <c r="AA76" s="327">
        <v>650</v>
      </c>
      <c r="AB76" s="327"/>
      <c r="AC76" s="327"/>
      <c r="AD76" s="327">
        <v>650</v>
      </c>
      <c r="AE76" s="327"/>
      <c r="AF76" s="327"/>
      <c r="AG76" s="327">
        <v>650</v>
      </c>
      <c r="AH76" s="327"/>
      <c r="AI76" s="327"/>
      <c r="AJ76" s="327">
        <v>650</v>
      </c>
      <c r="AK76" s="327"/>
      <c r="AL76" s="327"/>
      <c r="AM76" s="327">
        <v>650</v>
      </c>
      <c r="AN76" s="327"/>
      <c r="AO76" s="327"/>
      <c r="AP76" s="327">
        <v>650</v>
      </c>
      <c r="AQ76" s="327"/>
      <c r="AR76" s="327"/>
      <c r="AS76" s="327">
        <v>700</v>
      </c>
      <c r="AT76" s="327"/>
      <c r="AU76" s="327"/>
      <c r="AV76" s="327">
        <v>700</v>
      </c>
      <c r="AW76" s="327"/>
      <c r="AX76" s="327"/>
      <c r="AY76" s="327">
        <v>700</v>
      </c>
      <c r="AZ76" s="327"/>
      <c r="BA76" s="327"/>
      <c r="BB76" s="327">
        <v>800</v>
      </c>
      <c r="BC76" s="327"/>
      <c r="BD76" s="327"/>
      <c r="BE76" s="327">
        <v>800</v>
      </c>
      <c r="BF76" s="327"/>
      <c r="BG76" s="327"/>
      <c r="BH76" s="327">
        <v>800</v>
      </c>
      <c r="BI76" s="327"/>
      <c r="BJ76" s="328"/>
      <c r="BK76" s="17"/>
    </row>
    <row r="77" spans="2:62" ht="9" customHeight="1">
      <c r="B77" s="38"/>
      <c r="C77" s="39"/>
      <c r="D77" s="39"/>
      <c r="E77" s="39"/>
      <c r="F77" s="39"/>
      <c r="G77" s="39"/>
      <c r="H77" s="40"/>
      <c r="I77" s="40"/>
      <c r="J77" s="40"/>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row>
    <row r="78" spans="2:10" ht="11.25" customHeight="1">
      <c r="B78" s="12" t="s">
        <v>57</v>
      </c>
      <c r="H78" s="84"/>
      <c r="I78" s="84"/>
      <c r="J78" s="84"/>
    </row>
    <row r="79" spans="2:59" s="15" customFormat="1" ht="10.5" customHeight="1">
      <c r="B79" s="321" t="s">
        <v>0</v>
      </c>
      <c r="C79" s="322"/>
      <c r="D79" s="322"/>
      <c r="E79" s="323"/>
      <c r="F79" s="321" t="s">
        <v>168</v>
      </c>
      <c r="G79" s="322"/>
      <c r="H79" s="322"/>
      <c r="I79" s="322"/>
      <c r="J79" s="322"/>
      <c r="K79" s="322"/>
      <c r="L79" s="322"/>
      <c r="M79" s="322"/>
      <c r="N79" s="322"/>
      <c r="O79" s="322"/>
      <c r="P79" s="322"/>
      <c r="Q79" s="322"/>
      <c r="R79" s="322"/>
      <c r="S79" s="322"/>
      <c r="T79" s="322"/>
      <c r="U79" s="322"/>
      <c r="V79" s="322"/>
      <c r="W79" s="322"/>
      <c r="X79" s="322"/>
      <c r="Y79" s="322"/>
      <c r="Z79" s="322"/>
      <c r="AA79" s="322"/>
      <c r="AB79" s="322"/>
      <c r="AC79" s="322"/>
      <c r="AD79" s="322"/>
      <c r="AE79" s="323"/>
      <c r="AF79" s="16"/>
      <c r="AH79" s="329" t="s">
        <v>59</v>
      </c>
      <c r="AI79" s="329"/>
      <c r="AJ79" s="329"/>
      <c r="AK79" s="329"/>
      <c r="AL79" s="329"/>
      <c r="AM79" s="329"/>
      <c r="AN79" s="329"/>
      <c r="AO79" s="329"/>
      <c r="AP79" s="329"/>
      <c r="AQ79" s="329"/>
      <c r="AR79" s="329"/>
      <c r="AS79" s="329"/>
      <c r="AT79" s="329"/>
      <c r="AU79" s="329"/>
      <c r="AV79" s="329"/>
      <c r="AW79" s="329"/>
      <c r="AX79" s="329"/>
      <c r="AY79" s="329"/>
      <c r="AZ79" s="329"/>
      <c r="BA79" s="329"/>
      <c r="BB79" s="329"/>
      <c r="BC79" s="329"/>
      <c r="BD79" s="329"/>
      <c r="BE79" s="329"/>
      <c r="BF79" s="329"/>
      <c r="BG79" s="329"/>
    </row>
    <row r="80" spans="2:59" s="15" customFormat="1" ht="10.5" customHeight="1">
      <c r="B80" s="324"/>
      <c r="C80" s="325"/>
      <c r="D80" s="325"/>
      <c r="E80" s="326"/>
      <c r="F80" s="324"/>
      <c r="G80" s="325"/>
      <c r="H80" s="325"/>
      <c r="I80" s="325"/>
      <c r="J80" s="325"/>
      <c r="K80" s="325"/>
      <c r="L80" s="325"/>
      <c r="M80" s="325"/>
      <c r="N80" s="325"/>
      <c r="O80" s="325"/>
      <c r="P80" s="325"/>
      <c r="Q80" s="325"/>
      <c r="R80" s="325"/>
      <c r="S80" s="325"/>
      <c r="T80" s="325"/>
      <c r="U80" s="325"/>
      <c r="V80" s="325"/>
      <c r="W80" s="325"/>
      <c r="X80" s="325"/>
      <c r="Y80" s="325"/>
      <c r="Z80" s="325"/>
      <c r="AA80" s="325"/>
      <c r="AB80" s="325"/>
      <c r="AC80" s="325"/>
      <c r="AD80" s="325"/>
      <c r="AE80" s="326"/>
      <c r="AF80" s="16"/>
      <c r="AH80" s="329"/>
      <c r="AI80" s="329"/>
      <c r="AJ80" s="329"/>
      <c r="AK80" s="329"/>
      <c r="AL80" s="329"/>
      <c r="AM80" s="329"/>
      <c r="AN80" s="329"/>
      <c r="AO80" s="329"/>
      <c r="AP80" s="329"/>
      <c r="AQ80" s="329"/>
      <c r="AR80" s="329"/>
      <c r="AS80" s="329"/>
      <c r="AT80" s="329"/>
      <c r="AU80" s="329"/>
      <c r="AV80" s="329"/>
      <c r="AW80" s="329"/>
      <c r="AX80" s="329"/>
      <c r="AY80" s="329"/>
      <c r="AZ80" s="329"/>
      <c r="BA80" s="329"/>
      <c r="BB80" s="329"/>
      <c r="BC80" s="329"/>
      <c r="BD80" s="329"/>
      <c r="BE80" s="329"/>
      <c r="BF80" s="329"/>
      <c r="BG80" s="329"/>
    </row>
    <row r="81" spans="2:59" s="15" customFormat="1" ht="10.5" customHeight="1">
      <c r="B81" s="309">
        <v>1</v>
      </c>
      <c r="C81" s="310"/>
      <c r="D81" s="310"/>
      <c r="E81" s="311"/>
      <c r="F81" s="276" t="s">
        <v>444</v>
      </c>
      <c r="G81" s="277"/>
      <c r="H81" s="277"/>
      <c r="I81" s="277"/>
      <c r="J81" s="277"/>
      <c r="K81" s="277"/>
      <c r="L81" s="277"/>
      <c r="M81" s="277"/>
      <c r="N81" s="277"/>
      <c r="O81" s="277"/>
      <c r="P81" s="277"/>
      <c r="Q81" s="277"/>
      <c r="R81" s="277"/>
      <c r="S81" s="277"/>
      <c r="T81" s="277"/>
      <c r="U81" s="277"/>
      <c r="V81" s="277"/>
      <c r="W81" s="277"/>
      <c r="X81" s="277"/>
      <c r="Y81" s="277"/>
      <c r="Z81" s="277"/>
      <c r="AA81" s="277"/>
      <c r="AB81" s="277"/>
      <c r="AC81" s="277"/>
      <c r="AD81" s="277"/>
      <c r="AE81" s="278"/>
      <c r="AF81" s="16"/>
      <c r="AH81" s="329"/>
      <c r="AI81" s="329"/>
      <c r="AJ81" s="329"/>
      <c r="AK81" s="329"/>
      <c r="AL81" s="329"/>
      <c r="AM81" s="329"/>
      <c r="AN81" s="329"/>
      <c r="AO81" s="329"/>
      <c r="AP81" s="329"/>
      <c r="AQ81" s="329"/>
      <c r="AR81" s="329"/>
      <c r="AS81" s="329"/>
      <c r="AT81" s="329"/>
      <c r="AU81" s="329"/>
      <c r="AV81" s="329"/>
      <c r="AW81" s="329"/>
      <c r="AX81" s="329"/>
      <c r="AY81" s="329"/>
      <c r="AZ81" s="329"/>
      <c r="BA81" s="329"/>
      <c r="BB81" s="329"/>
      <c r="BC81" s="329"/>
      <c r="BD81" s="329"/>
      <c r="BE81" s="329"/>
      <c r="BF81" s="329"/>
      <c r="BG81" s="329"/>
    </row>
    <row r="82" spans="2:32" s="15" customFormat="1" ht="10.5" customHeight="1">
      <c r="B82" s="312"/>
      <c r="C82" s="313"/>
      <c r="D82" s="313"/>
      <c r="E82" s="314"/>
      <c r="F82" s="279"/>
      <c r="G82" s="262"/>
      <c r="H82" s="262"/>
      <c r="I82" s="262"/>
      <c r="J82" s="262"/>
      <c r="K82" s="262"/>
      <c r="L82" s="262"/>
      <c r="M82" s="262"/>
      <c r="N82" s="262"/>
      <c r="O82" s="262"/>
      <c r="P82" s="262"/>
      <c r="Q82" s="262"/>
      <c r="R82" s="262"/>
      <c r="S82" s="262"/>
      <c r="T82" s="262"/>
      <c r="U82" s="262"/>
      <c r="V82" s="262"/>
      <c r="W82" s="262"/>
      <c r="X82" s="262"/>
      <c r="Y82" s="262"/>
      <c r="Z82" s="262"/>
      <c r="AA82" s="262"/>
      <c r="AB82" s="262"/>
      <c r="AC82" s="262"/>
      <c r="AD82" s="262"/>
      <c r="AE82" s="263"/>
      <c r="AF82" s="16"/>
    </row>
    <row r="83" spans="2:62" s="15" customFormat="1" ht="10.5" customHeight="1">
      <c r="B83" s="309">
        <v>2</v>
      </c>
      <c r="C83" s="310"/>
      <c r="D83" s="310"/>
      <c r="E83" s="311"/>
      <c r="F83" s="276" t="s">
        <v>445</v>
      </c>
      <c r="G83" s="277"/>
      <c r="H83" s="277"/>
      <c r="I83" s="277"/>
      <c r="J83" s="277"/>
      <c r="K83" s="277"/>
      <c r="L83" s="277"/>
      <c r="M83" s="277"/>
      <c r="N83" s="277"/>
      <c r="O83" s="277"/>
      <c r="P83" s="277"/>
      <c r="Q83" s="277"/>
      <c r="R83" s="277"/>
      <c r="S83" s="277"/>
      <c r="T83" s="277"/>
      <c r="U83" s="277"/>
      <c r="V83" s="277"/>
      <c r="W83" s="277"/>
      <c r="X83" s="277"/>
      <c r="Y83" s="277"/>
      <c r="Z83" s="277"/>
      <c r="AA83" s="277"/>
      <c r="AB83" s="277"/>
      <c r="AC83" s="277"/>
      <c r="AD83" s="277"/>
      <c r="AE83" s="278"/>
      <c r="AF83" s="16"/>
      <c r="AH83" s="321" t="s">
        <v>60</v>
      </c>
      <c r="AI83" s="322"/>
      <c r="AJ83" s="322"/>
      <c r="AK83" s="322"/>
      <c r="AL83" s="322"/>
      <c r="AM83" s="323"/>
      <c r="AN83" s="321" t="s">
        <v>61</v>
      </c>
      <c r="AO83" s="322"/>
      <c r="AP83" s="322"/>
      <c r="AQ83" s="322"/>
      <c r="AR83" s="322"/>
      <c r="AS83" s="322"/>
      <c r="AT83" s="322"/>
      <c r="AU83" s="322"/>
      <c r="AV83" s="322"/>
      <c r="AW83" s="322"/>
      <c r="AX83" s="322"/>
      <c r="AY83" s="322"/>
      <c r="AZ83" s="322"/>
      <c r="BA83" s="322"/>
      <c r="BB83" s="322"/>
      <c r="BC83" s="322"/>
      <c r="BD83" s="322"/>
      <c r="BE83" s="322"/>
      <c r="BF83" s="322"/>
      <c r="BG83" s="322"/>
      <c r="BH83" s="322"/>
      <c r="BI83" s="322"/>
      <c r="BJ83" s="323"/>
    </row>
    <row r="84" spans="2:62" s="15" customFormat="1" ht="10.5" customHeight="1">
      <c r="B84" s="312"/>
      <c r="C84" s="313"/>
      <c r="D84" s="313"/>
      <c r="E84" s="314"/>
      <c r="F84" s="279"/>
      <c r="G84" s="262"/>
      <c r="H84" s="262"/>
      <c r="I84" s="262"/>
      <c r="J84" s="262"/>
      <c r="K84" s="262"/>
      <c r="L84" s="262"/>
      <c r="M84" s="262"/>
      <c r="N84" s="262"/>
      <c r="O84" s="262"/>
      <c r="P84" s="262"/>
      <c r="Q84" s="262"/>
      <c r="R84" s="262"/>
      <c r="S84" s="262"/>
      <c r="T84" s="262"/>
      <c r="U84" s="262"/>
      <c r="V84" s="262"/>
      <c r="W84" s="262"/>
      <c r="X84" s="262"/>
      <c r="Y84" s="262"/>
      <c r="Z84" s="262"/>
      <c r="AA84" s="262"/>
      <c r="AB84" s="262"/>
      <c r="AC84" s="262"/>
      <c r="AD84" s="262"/>
      <c r="AE84" s="263"/>
      <c r="AF84" s="16"/>
      <c r="AH84" s="324"/>
      <c r="AI84" s="325"/>
      <c r="AJ84" s="325"/>
      <c r="AK84" s="325"/>
      <c r="AL84" s="325"/>
      <c r="AM84" s="326"/>
      <c r="AN84" s="324"/>
      <c r="AO84" s="325"/>
      <c r="AP84" s="325"/>
      <c r="AQ84" s="325"/>
      <c r="AR84" s="325"/>
      <c r="AS84" s="325"/>
      <c r="AT84" s="325"/>
      <c r="AU84" s="325"/>
      <c r="AV84" s="325"/>
      <c r="AW84" s="325"/>
      <c r="AX84" s="325"/>
      <c r="AY84" s="325"/>
      <c r="AZ84" s="325"/>
      <c r="BA84" s="325"/>
      <c r="BB84" s="325"/>
      <c r="BC84" s="325"/>
      <c r="BD84" s="325"/>
      <c r="BE84" s="325"/>
      <c r="BF84" s="325"/>
      <c r="BG84" s="325"/>
      <c r="BH84" s="325"/>
      <c r="BI84" s="325"/>
      <c r="BJ84" s="326"/>
    </row>
    <row r="85" spans="2:62" s="15" customFormat="1" ht="10.5" customHeight="1">
      <c r="B85" s="309">
        <v>3</v>
      </c>
      <c r="C85" s="310"/>
      <c r="D85" s="310"/>
      <c r="E85" s="311"/>
      <c r="F85" s="276" t="s">
        <v>446</v>
      </c>
      <c r="G85" s="277"/>
      <c r="H85" s="277"/>
      <c r="I85" s="277"/>
      <c r="J85" s="277"/>
      <c r="K85" s="277"/>
      <c r="L85" s="277"/>
      <c r="M85" s="277"/>
      <c r="N85" s="277"/>
      <c r="O85" s="277"/>
      <c r="P85" s="277"/>
      <c r="Q85" s="277"/>
      <c r="R85" s="277"/>
      <c r="S85" s="277"/>
      <c r="T85" s="277"/>
      <c r="U85" s="277"/>
      <c r="V85" s="277"/>
      <c r="W85" s="277"/>
      <c r="X85" s="277"/>
      <c r="Y85" s="277"/>
      <c r="Z85" s="277"/>
      <c r="AA85" s="277"/>
      <c r="AB85" s="277"/>
      <c r="AC85" s="277"/>
      <c r="AD85" s="277"/>
      <c r="AE85" s="278"/>
      <c r="AF85" s="16"/>
      <c r="AH85" s="309" t="s">
        <v>208</v>
      </c>
      <c r="AI85" s="310"/>
      <c r="AJ85" s="310"/>
      <c r="AK85" s="310"/>
      <c r="AL85" s="310"/>
      <c r="AM85" s="311"/>
      <c r="AN85" s="315" t="s">
        <v>62</v>
      </c>
      <c r="AO85" s="316"/>
      <c r="AP85" s="316"/>
      <c r="AQ85" s="316"/>
      <c r="AR85" s="316"/>
      <c r="AS85" s="316"/>
      <c r="AT85" s="316"/>
      <c r="AU85" s="316"/>
      <c r="AV85" s="316"/>
      <c r="AW85" s="316"/>
      <c r="AX85" s="316"/>
      <c r="AY85" s="316"/>
      <c r="AZ85" s="316"/>
      <c r="BA85" s="316"/>
      <c r="BB85" s="316"/>
      <c r="BC85" s="316"/>
      <c r="BD85" s="316"/>
      <c r="BE85" s="316"/>
      <c r="BF85" s="316"/>
      <c r="BG85" s="316"/>
      <c r="BH85" s="316"/>
      <c r="BI85" s="316"/>
      <c r="BJ85" s="317"/>
    </row>
    <row r="86" spans="2:62" s="15" customFormat="1" ht="10.5" customHeight="1">
      <c r="B86" s="312"/>
      <c r="C86" s="313"/>
      <c r="D86" s="313"/>
      <c r="E86" s="314"/>
      <c r="F86" s="279"/>
      <c r="G86" s="262"/>
      <c r="H86" s="262"/>
      <c r="I86" s="262"/>
      <c r="J86" s="262"/>
      <c r="K86" s="262"/>
      <c r="L86" s="262"/>
      <c r="M86" s="262"/>
      <c r="N86" s="262"/>
      <c r="O86" s="262"/>
      <c r="P86" s="262"/>
      <c r="Q86" s="262"/>
      <c r="R86" s="262"/>
      <c r="S86" s="262"/>
      <c r="T86" s="262"/>
      <c r="U86" s="262"/>
      <c r="V86" s="262"/>
      <c r="W86" s="262"/>
      <c r="X86" s="262"/>
      <c r="Y86" s="262"/>
      <c r="Z86" s="262"/>
      <c r="AA86" s="262"/>
      <c r="AB86" s="262"/>
      <c r="AC86" s="262"/>
      <c r="AD86" s="262"/>
      <c r="AE86" s="263"/>
      <c r="AF86" s="16"/>
      <c r="AH86" s="312"/>
      <c r="AI86" s="313"/>
      <c r="AJ86" s="313"/>
      <c r="AK86" s="313"/>
      <c r="AL86" s="313"/>
      <c r="AM86" s="314"/>
      <c r="AN86" s="318"/>
      <c r="AO86" s="319"/>
      <c r="AP86" s="319"/>
      <c r="AQ86" s="319"/>
      <c r="AR86" s="319"/>
      <c r="AS86" s="319"/>
      <c r="AT86" s="319"/>
      <c r="AU86" s="319"/>
      <c r="AV86" s="319"/>
      <c r="AW86" s="319"/>
      <c r="AX86" s="319"/>
      <c r="AY86" s="319"/>
      <c r="AZ86" s="319"/>
      <c r="BA86" s="319"/>
      <c r="BB86" s="319"/>
      <c r="BC86" s="319"/>
      <c r="BD86" s="319"/>
      <c r="BE86" s="319"/>
      <c r="BF86" s="319"/>
      <c r="BG86" s="319"/>
      <c r="BH86" s="319"/>
      <c r="BI86" s="319"/>
      <c r="BJ86" s="320"/>
    </row>
    <row r="87" spans="2:62" s="15" customFormat="1" ht="10.5" customHeight="1">
      <c r="B87" s="309">
        <v>4</v>
      </c>
      <c r="C87" s="310"/>
      <c r="D87" s="310"/>
      <c r="E87" s="311"/>
      <c r="F87" s="276" t="s">
        <v>447</v>
      </c>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8"/>
      <c r="AF87" s="16"/>
      <c r="AH87" s="309" t="s">
        <v>209</v>
      </c>
      <c r="AI87" s="310"/>
      <c r="AJ87" s="310"/>
      <c r="AK87" s="310"/>
      <c r="AL87" s="310"/>
      <c r="AM87" s="311"/>
      <c r="AN87" s="315" t="s">
        <v>64</v>
      </c>
      <c r="AO87" s="316"/>
      <c r="AP87" s="316"/>
      <c r="AQ87" s="316"/>
      <c r="AR87" s="316"/>
      <c r="AS87" s="316"/>
      <c r="AT87" s="316"/>
      <c r="AU87" s="316"/>
      <c r="AV87" s="316"/>
      <c r="AW87" s="316"/>
      <c r="AX87" s="316"/>
      <c r="AY87" s="316"/>
      <c r="AZ87" s="316"/>
      <c r="BA87" s="316"/>
      <c r="BB87" s="316"/>
      <c r="BC87" s="316"/>
      <c r="BD87" s="316"/>
      <c r="BE87" s="316"/>
      <c r="BF87" s="316"/>
      <c r="BG87" s="316"/>
      <c r="BH87" s="316"/>
      <c r="BI87" s="316"/>
      <c r="BJ87" s="317"/>
    </row>
    <row r="88" spans="2:62" s="15" customFormat="1" ht="10.5" customHeight="1">
      <c r="B88" s="312"/>
      <c r="C88" s="313"/>
      <c r="D88" s="313"/>
      <c r="E88" s="314"/>
      <c r="F88" s="279"/>
      <c r="G88" s="262"/>
      <c r="H88" s="262"/>
      <c r="I88" s="262"/>
      <c r="J88" s="262"/>
      <c r="K88" s="262"/>
      <c r="L88" s="262"/>
      <c r="M88" s="262"/>
      <c r="N88" s="262"/>
      <c r="O88" s="262"/>
      <c r="P88" s="262"/>
      <c r="Q88" s="262"/>
      <c r="R88" s="262"/>
      <c r="S88" s="262"/>
      <c r="T88" s="262"/>
      <c r="U88" s="262"/>
      <c r="V88" s="262"/>
      <c r="W88" s="262"/>
      <c r="X88" s="262"/>
      <c r="Y88" s="262"/>
      <c r="Z88" s="262"/>
      <c r="AA88" s="262"/>
      <c r="AB88" s="262"/>
      <c r="AC88" s="262"/>
      <c r="AD88" s="262"/>
      <c r="AE88" s="263"/>
      <c r="AF88" s="16"/>
      <c r="AH88" s="312"/>
      <c r="AI88" s="313"/>
      <c r="AJ88" s="313"/>
      <c r="AK88" s="313"/>
      <c r="AL88" s="313"/>
      <c r="AM88" s="314"/>
      <c r="AN88" s="318"/>
      <c r="AO88" s="319"/>
      <c r="AP88" s="319"/>
      <c r="AQ88" s="319"/>
      <c r="AR88" s="319"/>
      <c r="AS88" s="319"/>
      <c r="AT88" s="319"/>
      <c r="AU88" s="319"/>
      <c r="AV88" s="319"/>
      <c r="AW88" s="319"/>
      <c r="AX88" s="319"/>
      <c r="AY88" s="319"/>
      <c r="AZ88" s="319"/>
      <c r="BA88" s="319"/>
      <c r="BB88" s="319"/>
      <c r="BC88" s="319"/>
      <c r="BD88" s="319"/>
      <c r="BE88" s="319"/>
      <c r="BF88" s="319"/>
      <c r="BG88" s="319"/>
      <c r="BH88" s="319"/>
      <c r="BI88" s="319"/>
      <c r="BJ88" s="320"/>
    </row>
    <row r="89" spans="2:62" s="15" customFormat="1" ht="10.5" customHeight="1">
      <c r="B89" s="309">
        <v>5</v>
      </c>
      <c r="C89" s="310"/>
      <c r="D89" s="310"/>
      <c r="E89" s="311"/>
      <c r="F89" s="276" t="s">
        <v>443</v>
      </c>
      <c r="G89" s="277"/>
      <c r="H89" s="277"/>
      <c r="I89" s="277"/>
      <c r="J89" s="277"/>
      <c r="K89" s="277"/>
      <c r="L89" s="277"/>
      <c r="M89" s="277"/>
      <c r="N89" s="277"/>
      <c r="O89" s="277"/>
      <c r="P89" s="277"/>
      <c r="Q89" s="277"/>
      <c r="R89" s="277"/>
      <c r="S89" s="277"/>
      <c r="T89" s="277"/>
      <c r="U89" s="277"/>
      <c r="V89" s="277"/>
      <c r="W89" s="277"/>
      <c r="X89" s="277"/>
      <c r="Y89" s="277"/>
      <c r="Z89" s="277"/>
      <c r="AA89" s="277"/>
      <c r="AB89" s="277"/>
      <c r="AC89" s="277"/>
      <c r="AD89" s="277"/>
      <c r="AE89" s="278"/>
      <c r="AF89" s="16"/>
      <c r="AH89" s="309" t="s">
        <v>210</v>
      </c>
      <c r="AI89" s="310"/>
      <c r="AJ89" s="310"/>
      <c r="AK89" s="310"/>
      <c r="AL89" s="310"/>
      <c r="AM89" s="311"/>
      <c r="AN89" s="315" t="s">
        <v>63</v>
      </c>
      <c r="AO89" s="316"/>
      <c r="AP89" s="316"/>
      <c r="AQ89" s="316"/>
      <c r="AR89" s="316"/>
      <c r="AS89" s="316"/>
      <c r="AT89" s="316"/>
      <c r="AU89" s="316"/>
      <c r="AV89" s="316"/>
      <c r="AW89" s="316"/>
      <c r="AX89" s="316"/>
      <c r="AY89" s="316"/>
      <c r="AZ89" s="316"/>
      <c r="BA89" s="316"/>
      <c r="BB89" s="316"/>
      <c r="BC89" s="316"/>
      <c r="BD89" s="316"/>
      <c r="BE89" s="316"/>
      <c r="BF89" s="316"/>
      <c r="BG89" s="316"/>
      <c r="BH89" s="316"/>
      <c r="BI89" s="316"/>
      <c r="BJ89" s="317"/>
    </row>
    <row r="90" spans="2:62" s="15" customFormat="1" ht="10.5" customHeight="1">
      <c r="B90" s="312"/>
      <c r="C90" s="313"/>
      <c r="D90" s="313"/>
      <c r="E90" s="314"/>
      <c r="F90" s="279"/>
      <c r="G90" s="262"/>
      <c r="H90" s="262"/>
      <c r="I90" s="262"/>
      <c r="J90" s="262"/>
      <c r="K90" s="262"/>
      <c r="L90" s="262"/>
      <c r="M90" s="262"/>
      <c r="N90" s="262"/>
      <c r="O90" s="262"/>
      <c r="P90" s="262"/>
      <c r="Q90" s="262"/>
      <c r="R90" s="262"/>
      <c r="S90" s="262"/>
      <c r="T90" s="262"/>
      <c r="U90" s="262"/>
      <c r="V90" s="262"/>
      <c r="W90" s="262"/>
      <c r="X90" s="262"/>
      <c r="Y90" s="262"/>
      <c r="Z90" s="262"/>
      <c r="AA90" s="262"/>
      <c r="AB90" s="262"/>
      <c r="AC90" s="262"/>
      <c r="AD90" s="262"/>
      <c r="AE90" s="263"/>
      <c r="AF90" s="16"/>
      <c r="AH90" s="312"/>
      <c r="AI90" s="313"/>
      <c r="AJ90" s="313"/>
      <c r="AK90" s="313"/>
      <c r="AL90" s="313"/>
      <c r="AM90" s="314"/>
      <c r="AN90" s="318"/>
      <c r="AO90" s="319"/>
      <c r="AP90" s="319"/>
      <c r="AQ90" s="319"/>
      <c r="AR90" s="319"/>
      <c r="AS90" s="319"/>
      <c r="AT90" s="319"/>
      <c r="AU90" s="319"/>
      <c r="AV90" s="319"/>
      <c r="AW90" s="319"/>
      <c r="AX90" s="319"/>
      <c r="AY90" s="319"/>
      <c r="AZ90" s="319"/>
      <c r="BA90" s="319"/>
      <c r="BB90" s="319"/>
      <c r="BC90" s="319"/>
      <c r="BD90" s="319"/>
      <c r="BE90" s="319"/>
      <c r="BF90" s="319"/>
      <c r="BG90" s="319"/>
      <c r="BH90" s="319"/>
      <c r="BI90" s="319"/>
      <c r="BJ90" s="320"/>
    </row>
    <row r="91" ht="8.25" customHeight="1"/>
    <row r="92" ht="12" customHeight="1">
      <c r="B92" s="12" t="s">
        <v>69</v>
      </c>
    </row>
    <row r="93" spans="2:62" s="15" customFormat="1" ht="10.5" customHeight="1">
      <c r="B93" s="302" t="s">
        <v>451</v>
      </c>
      <c r="C93" s="302"/>
      <c r="D93" s="302"/>
      <c r="E93" s="302"/>
      <c r="F93" s="303" t="s">
        <v>450</v>
      </c>
      <c r="G93" s="304"/>
      <c r="H93" s="304"/>
      <c r="I93" s="304"/>
      <c r="J93" s="304"/>
      <c r="K93" s="304"/>
      <c r="L93" s="304"/>
      <c r="M93" s="304"/>
      <c r="N93" s="304"/>
      <c r="O93" s="304"/>
      <c r="P93" s="304"/>
      <c r="Q93" s="304"/>
      <c r="R93" s="304"/>
      <c r="S93" s="304"/>
      <c r="T93" s="304"/>
      <c r="U93" s="304"/>
      <c r="V93" s="304"/>
      <c r="W93" s="304"/>
      <c r="X93" s="304"/>
      <c r="Y93" s="304"/>
      <c r="Z93" s="305"/>
      <c r="AA93" s="303" t="s">
        <v>449</v>
      </c>
      <c r="AB93" s="304"/>
      <c r="AC93" s="304"/>
      <c r="AD93" s="304"/>
      <c r="AE93" s="304"/>
      <c r="AF93" s="304"/>
      <c r="AG93" s="304"/>
      <c r="AH93" s="304"/>
      <c r="AI93" s="304"/>
      <c r="AJ93" s="304"/>
      <c r="AK93" s="304"/>
      <c r="AL93" s="304"/>
      <c r="AM93" s="304"/>
      <c r="AN93" s="304"/>
      <c r="AO93" s="304"/>
      <c r="AP93" s="304"/>
      <c r="AQ93" s="304"/>
      <c r="AR93" s="305"/>
      <c r="AS93" s="303" t="s">
        <v>448</v>
      </c>
      <c r="AT93" s="304"/>
      <c r="AU93" s="304"/>
      <c r="AV93" s="304"/>
      <c r="AW93" s="304"/>
      <c r="AX93" s="304"/>
      <c r="AY93" s="304"/>
      <c r="AZ93" s="304"/>
      <c r="BA93" s="304"/>
      <c r="BB93" s="304"/>
      <c r="BC93" s="304"/>
      <c r="BD93" s="304"/>
      <c r="BE93" s="304"/>
      <c r="BF93" s="304"/>
      <c r="BG93" s="304"/>
      <c r="BH93" s="304"/>
      <c r="BI93" s="304"/>
      <c r="BJ93" s="305"/>
    </row>
    <row r="94" spans="2:62" s="15" customFormat="1" ht="10.5" customHeight="1">
      <c r="B94" s="302"/>
      <c r="C94" s="302"/>
      <c r="D94" s="302"/>
      <c r="E94" s="302"/>
      <c r="F94" s="306"/>
      <c r="G94" s="307"/>
      <c r="H94" s="307"/>
      <c r="I94" s="307"/>
      <c r="J94" s="307"/>
      <c r="K94" s="307"/>
      <c r="L94" s="307"/>
      <c r="M94" s="307"/>
      <c r="N94" s="307"/>
      <c r="O94" s="307"/>
      <c r="P94" s="307"/>
      <c r="Q94" s="307"/>
      <c r="R94" s="307"/>
      <c r="S94" s="307"/>
      <c r="T94" s="307"/>
      <c r="U94" s="307"/>
      <c r="V94" s="307"/>
      <c r="W94" s="307"/>
      <c r="X94" s="307"/>
      <c r="Y94" s="307"/>
      <c r="Z94" s="308"/>
      <c r="AA94" s="306"/>
      <c r="AB94" s="307"/>
      <c r="AC94" s="307"/>
      <c r="AD94" s="307"/>
      <c r="AE94" s="307"/>
      <c r="AF94" s="307"/>
      <c r="AG94" s="307"/>
      <c r="AH94" s="307"/>
      <c r="AI94" s="307"/>
      <c r="AJ94" s="307"/>
      <c r="AK94" s="307"/>
      <c r="AL94" s="307"/>
      <c r="AM94" s="307"/>
      <c r="AN94" s="307"/>
      <c r="AO94" s="307"/>
      <c r="AP94" s="307"/>
      <c r="AQ94" s="307"/>
      <c r="AR94" s="308"/>
      <c r="AS94" s="306"/>
      <c r="AT94" s="307"/>
      <c r="AU94" s="307"/>
      <c r="AV94" s="307"/>
      <c r="AW94" s="307"/>
      <c r="AX94" s="307"/>
      <c r="AY94" s="307"/>
      <c r="AZ94" s="307"/>
      <c r="BA94" s="307"/>
      <c r="BB94" s="307"/>
      <c r="BC94" s="307"/>
      <c r="BD94" s="307"/>
      <c r="BE94" s="307"/>
      <c r="BF94" s="307"/>
      <c r="BG94" s="307"/>
      <c r="BH94" s="307"/>
      <c r="BI94" s="307"/>
      <c r="BJ94" s="308"/>
    </row>
    <row r="95" spans="2:62" s="18" customFormat="1" ht="10.5" customHeight="1">
      <c r="B95" s="275" t="s">
        <v>211</v>
      </c>
      <c r="C95" s="275"/>
      <c r="D95" s="275"/>
      <c r="E95" s="275"/>
      <c r="F95" s="276" t="s">
        <v>462</v>
      </c>
      <c r="G95" s="277"/>
      <c r="H95" s="277"/>
      <c r="I95" s="277"/>
      <c r="J95" s="277"/>
      <c r="K95" s="277"/>
      <c r="L95" s="277"/>
      <c r="M95" s="277"/>
      <c r="N95" s="277"/>
      <c r="O95" s="277"/>
      <c r="P95" s="277"/>
      <c r="Q95" s="277"/>
      <c r="R95" s="277"/>
      <c r="S95" s="277"/>
      <c r="T95" s="277"/>
      <c r="U95" s="277"/>
      <c r="V95" s="277"/>
      <c r="W95" s="277"/>
      <c r="X95" s="277"/>
      <c r="Y95" s="277"/>
      <c r="Z95" s="278"/>
      <c r="AA95" s="276" t="s">
        <v>463</v>
      </c>
      <c r="AB95" s="277"/>
      <c r="AC95" s="277"/>
      <c r="AD95" s="277"/>
      <c r="AE95" s="277"/>
      <c r="AF95" s="277"/>
      <c r="AG95" s="277"/>
      <c r="AH95" s="277"/>
      <c r="AI95" s="277"/>
      <c r="AJ95" s="277"/>
      <c r="AK95" s="277"/>
      <c r="AL95" s="277"/>
      <c r="AM95" s="277"/>
      <c r="AN95" s="277"/>
      <c r="AO95" s="277"/>
      <c r="AP95" s="277"/>
      <c r="AQ95" s="277"/>
      <c r="AR95" s="278"/>
      <c r="AS95" s="276" t="s">
        <v>464</v>
      </c>
      <c r="AT95" s="277"/>
      <c r="AU95" s="277"/>
      <c r="AV95" s="277"/>
      <c r="AW95" s="277"/>
      <c r="AX95" s="277"/>
      <c r="AY95" s="277"/>
      <c r="AZ95" s="277"/>
      <c r="BA95" s="277"/>
      <c r="BB95" s="277"/>
      <c r="BC95" s="277"/>
      <c r="BD95" s="277"/>
      <c r="BE95" s="277"/>
      <c r="BF95" s="277"/>
      <c r="BG95" s="277"/>
      <c r="BH95" s="277"/>
      <c r="BI95" s="277"/>
      <c r="BJ95" s="278"/>
    </row>
    <row r="96" spans="2:62" s="18" customFormat="1" ht="10.5" customHeight="1">
      <c r="B96" s="275"/>
      <c r="C96" s="275"/>
      <c r="D96" s="275"/>
      <c r="E96" s="275"/>
      <c r="F96" s="286"/>
      <c r="G96" s="260"/>
      <c r="H96" s="260"/>
      <c r="I96" s="260"/>
      <c r="J96" s="260"/>
      <c r="K96" s="260"/>
      <c r="L96" s="260"/>
      <c r="M96" s="260"/>
      <c r="N96" s="260"/>
      <c r="O96" s="260"/>
      <c r="P96" s="260"/>
      <c r="Q96" s="260"/>
      <c r="R96" s="260"/>
      <c r="S96" s="260"/>
      <c r="T96" s="260"/>
      <c r="U96" s="260"/>
      <c r="V96" s="260"/>
      <c r="W96" s="260"/>
      <c r="X96" s="260"/>
      <c r="Y96" s="260"/>
      <c r="Z96" s="261"/>
      <c r="AA96" s="286"/>
      <c r="AB96" s="260"/>
      <c r="AC96" s="260"/>
      <c r="AD96" s="260"/>
      <c r="AE96" s="260"/>
      <c r="AF96" s="260"/>
      <c r="AG96" s="260"/>
      <c r="AH96" s="260"/>
      <c r="AI96" s="260"/>
      <c r="AJ96" s="260"/>
      <c r="AK96" s="260"/>
      <c r="AL96" s="260"/>
      <c r="AM96" s="260"/>
      <c r="AN96" s="260"/>
      <c r="AO96" s="260"/>
      <c r="AP96" s="260"/>
      <c r="AQ96" s="260"/>
      <c r="AR96" s="261"/>
      <c r="AS96" s="286"/>
      <c r="AT96" s="260"/>
      <c r="AU96" s="260"/>
      <c r="AV96" s="260"/>
      <c r="AW96" s="260"/>
      <c r="AX96" s="260"/>
      <c r="AY96" s="260"/>
      <c r="AZ96" s="260"/>
      <c r="BA96" s="260"/>
      <c r="BB96" s="260"/>
      <c r="BC96" s="260"/>
      <c r="BD96" s="260"/>
      <c r="BE96" s="260"/>
      <c r="BF96" s="260"/>
      <c r="BG96" s="260"/>
      <c r="BH96" s="260"/>
      <c r="BI96" s="260"/>
      <c r="BJ96" s="261"/>
    </row>
    <row r="97" spans="2:62" s="18" customFormat="1" ht="10.5" customHeight="1">
      <c r="B97" s="275"/>
      <c r="C97" s="275"/>
      <c r="D97" s="275"/>
      <c r="E97" s="275"/>
      <c r="F97" s="286"/>
      <c r="G97" s="260"/>
      <c r="H97" s="260"/>
      <c r="I97" s="260"/>
      <c r="J97" s="260"/>
      <c r="K97" s="260"/>
      <c r="L97" s="260"/>
      <c r="M97" s="260"/>
      <c r="N97" s="260"/>
      <c r="O97" s="260"/>
      <c r="P97" s="260"/>
      <c r="Q97" s="260"/>
      <c r="R97" s="260"/>
      <c r="S97" s="260"/>
      <c r="T97" s="260"/>
      <c r="U97" s="260"/>
      <c r="V97" s="260"/>
      <c r="W97" s="260"/>
      <c r="X97" s="260"/>
      <c r="Y97" s="260"/>
      <c r="Z97" s="261"/>
      <c r="AA97" s="286"/>
      <c r="AB97" s="260"/>
      <c r="AC97" s="260"/>
      <c r="AD97" s="260"/>
      <c r="AE97" s="260"/>
      <c r="AF97" s="260"/>
      <c r="AG97" s="260"/>
      <c r="AH97" s="260"/>
      <c r="AI97" s="260"/>
      <c r="AJ97" s="260"/>
      <c r="AK97" s="260"/>
      <c r="AL97" s="260"/>
      <c r="AM97" s="260"/>
      <c r="AN97" s="260"/>
      <c r="AO97" s="260"/>
      <c r="AP97" s="260"/>
      <c r="AQ97" s="260"/>
      <c r="AR97" s="261"/>
      <c r="AS97" s="286"/>
      <c r="AT97" s="260"/>
      <c r="AU97" s="260"/>
      <c r="AV97" s="260"/>
      <c r="AW97" s="260"/>
      <c r="AX97" s="260"/>
      <c r="AY97" s="260"/>
      <c r="AZ97" s="260"/>
      <c r="BA97" s="260"/>
      <c r="BB97" s="260"/>
      <c r="BC97" s="260"/>
      <c r="BD97" s="260"/>
      <c r="BE97" s="260"/>
      <c r="BF97" s="260"/>
      <c r="BG97" s="260"/>
      <c r="BH97" s="260"/>
      <c r="BI97" s="260"/>
      <c r="BJ97" s="261"/>
    </row>
    <row r="98" spans="2:62" s="18" customFormat="1" ht="10.5" customHeight="1">
      <c r="B98" s="275"/>
      <c r="C98" s="275"/>
      <c r="D98" s="275"/>
      <c r="E98" s="275"/>
      <c r="F98" s="286"/>
      <c r="G98" s="260"/>
      <c r="H98" s="260"/>
      <c r="I98" s="260"/>
      <c r="J98" s="260"/>
      <c r="K98" s="260"/>
      <c r="L98" s="260"/>
      <c r="M98" s="260"/>
      <c r="N98" s="260"/>
      <c r="O98" s="260"/>
      <c r="P98" s="260"/>
      <c r="Q98" s="260"/>
      <c r="R98" s="260"/>
      <c r="S98" s="260"/>
      <c r="T98" s="260"/>
      <c r="U98" s="260"/>
      <c r="V98" s="260"/>
      <c r="W98" s="260"/>
      <c r="X98" s="260"/>
      <c r="Y98" s="260"/>
      <c r="Z98" s="261"/>
      <c r="AA98" s="286"/>
      <c r="AB98" s="260"/>
      <c r="AC98" s="260"/>
      <c r="AD98" s="260"/>
      <c r="AE98" s="260"/>
      <c r="AF98" s="260"/>
      <c r="AG98" s="260"/>
      <c r="AH98" s="260"/>
      <c r="AI98" s="260"/>
      <c r="AJ98" s="260"/>
      <c r="AK98" s="260"/>
      <c r="AL98" s="260"/>
      <c r="AM98" s="260"/>
      <c r="AN98" s="260"/>
      <c r="AO98" s="260"/>
      <c r="AP98" s="260"/>
      <c r="AQ98" s="260"/>
      <c r="AR98" s="261"/>
      <c r="AS98" s="286"/>
      <c r="AT98" s="260"/>
      <c r="AU98" s="260"/>
      <c r="AV98" s="260"/>
      <c r="AW98" s="260"/>
      <c r="AX98" s="260"/>
      <c r="AY98" s="260"/>
      <c r="AZ98" s="260"/>
      <c r="BA98" s="260"/>
      <c r="BB98" s="260"/>
      <c r="BC98" s="260"/>
      <c r="BD98" s="260"/>
      <c r="BE98" s="260"/>
      <c r="BF98" s="260"/>
      <c r="BG98" s="260"/>
      <c r="BH98" s="260"/>
      <c r="BI98" s="260"/>
      <c r="BJ98" s="261"/>
    </row>
    <row r="99" spans="2:62" s="18" customFormat="1" ht="10.5" customHeight="1">
      <c r="B99" s="275"/>
      <c r="C99" s="275"/>
      <c r="D99" s="275"/>
      <c r="E99" s="275"/>
      <c r="F99" s="279"/>
      <c r="G99" s="262"/>
      <c r="H99" s="262"/>
      <c r="I99" s="262"/>
      <c r="J99" s="262"/>
      <c r="K99" s="262"/>
      <c r="L99" s="262"/>
      <c r="M99" s="262"/>
      <c r="N99" s="262"/>
      <c r="O99" s="262"/>
      <c r="P99" s="262"/>
      <c r="Q99" s="262"/>
      <c r="R99" s="262"/>
      <c r="S99" s="262"/>
      <c r="T99" s="262"/>
      <c r="U99" s="262"/>
      <c r="V99" s="262"/>
      <c r="W99" s="262"/>
      <c r="X99" s="262"/>
      <c r="Y99" s="262"/>
      <c r="Z99" s="263"/>
      <c r="AA99" s="279"/>
      <c r="AB99" s="262"/>
      <c r="AC99" s="262"/>
      <c r="AD99" s="262"/>
      <c r="AE99" s="262"/>
      <c r="AF99" s="262"/>
      <c r="AG99" s="262"/>
      <c r="AH99" s="262"/>
      <c r="AI99" s="262"/>
      <c r="AJ99" s="262"/>
      <c r="AK99" s="262"/>
      <c r="AL99" s="262"/>
      <c r="AM99" s="262"/>
      <c r="AN99" s="262"/>
      <c r="AO99" s="262"/>
      <c r="AP99" s="262"/>
      <c r="AQ99" s="262"/>
      <c r="AR99" s="263"/>
      <c r="AS99" s="279"/>
      <c r="AT99" s="262"/>
      <c r="AU99" s="262"/>
      <c r="AV99" s="262"/>
      <c r="AW99" s="262"/>
      <c r="AX99" s="262"/>
      <c r="AY99" s="262"/>
      <c r="AZ99" s="262"/>
      <c r="BA99" s="262"/>
      <c r="BB99" s="262"/>
      <c r="BC99" s="262"/>
      <c r="BD99" s="262"/>
      <c r="BE99" s="262"/>
      <c r="BF99" s="262"/>
      <c r="BG99" s="262"/>
      <c r="BH99" s="262"/>
      <c r="BI99" s="262"/>
      <c r="BJ99" s="263"/>
    </row>
    <row r="100" spans="2:62" s="18" customFormat="1" ht="10.5" customHeight="1">
      <c r="B100" s="275" t="s">
        <v>213</v>
      </c>
      <c r="C100" s="275"/>
      <c r="D100" s="275"/>
      <c r="E100" s="275"/>
      <c r="F100" s="276" t="s">
        <v>452</v>
      </c>
      <c r="G100" s="277"/>
      <c r="H100" s="277"/>
      <c r="I100" s="277"/>
      <c r="J100" s="277"/>
      <c r="K100" s="277"/>
      <c r="L100" s="277"/>
      <c r="M100" s="277"/>
      <c r="N100" s="277"/>
      <c r="O100" s="277"/>
      <c r="P100" s="277"/>
      <c r="Q100" s="277"/>
      <c r="R100" s="277"/>
      <c r="S100" s="277"/>
      <c r="T100" s="277"/>
      <c r="U100" s="277"/>
      <c r="V100" s="277"/>
      <c r="W100" s="277"/>
      <c r="X100" s="277"/>
      <c r="Y100" s="277"/>
      <c r="Z100" s="278"/>
      <c r="AA100" s="280" t="s">
        <v>459</v>
      </c>
      <c r="AB100" s="281"/>
      <c r="AC100" s="281"/>
      <c r="AD100" s="281"/>
      <c r="AE100" s="281"/>
      <c r="AF100" s="281"/>
      <c r="AG100" s="281"/>
      <c r="AH100" s="281"/>
      <c r="AI100" s="281"/>
      <c r="AJ100" s="281"/>
      <c r="AK100" s="281"/>
      <c r="AL100" s="281"/>
      <c r="AM100" s="281"/>
      <c r="AN100" s="281"/>
      <c r="AO100" s="281"/>
      <c r="AP100" s="281"/>
      <c r="AQ100" s="281"/>
      <c r="AR100" s="282"/>
      <c r="AS100" s="280" t="s">
        <v>459</v>
      </c>
      <c r="AT100" s="281"/>
      <c r="AU100" s="281"/>
      <c r="AV100" s="281"/>
      <c r="AW100" s="281"/>
      <c r="AX100" s="281"/>
      <c r="AY100" s="281"/>
      <c r="AZ100" s="281"/>
      <c r="BA100" s="281"/>
      <c r="BB100" s="281"/>
      <c r="BC100" s="281"/>
      <c r="BD100" s="281"/>
      <c r="BE100" s="281"/>
      <c r="BF100" s="281"/>
      <c r="BG100" s="281"/>
      <c r="BH100" s="281"/>
      <c r="BI100" s="281"/>
      <c r="BJ100" s="282"/>
    </row>
    <row r="101" spans="2:62" s="18" customFormat="1" ht="10.5" customHeight="1">
      <c r="B101" s="275"/>
      <c r="C101" s="275"/>
      <c r="D101" s="275"/>
      <c r="E101" s="275"/>
      <c r="F101" s="279"/>
      <c r="G101" s="262"/>
      <c r="H101" s="262"/>
      <c r="I101" s="262"/>
      <c r="J101" s="262"/>
      <c r="K101" s="262"/>
      <c r="L101" s="262"/>
      <c r="M101" s="262"/>
      <c r="N101" s="262"/>
      <c r="O101" s="262"/>
      <c r="P101" s="262"/>
      <c r="Q101" s="262"/>
      <c r="R101" s="262"/>
      <c r="S101" s="262"/>
      <c r="T101" s="262"/>
      <c r="U101" s="262"/>
      <c r="V101" s="262"/>
      <c r="W101" s="262"/>
      <c r="X101" s="262"/>
      <c r="Y101" s="262"/>
      <c r="Z101" s="263"/>
      <c r="AA101" s="283"/>
      <c r="AB101" s="284"/>
      <c r="AC101" s="284"/>
      <c r="AD101" s="284"/>
      <c r="AE101" s="284"/>
      <c r="AF101" s="284"/>
      <c r="AG101" s="284"/>
      <c r="AH101" s="284"/>
      <c r="AI101" s="284"/>
      <c r="AJ101" s="284"/>
      <c r="AK101" s="284"/>
      <c r="AL101" s="284"/>
      <c r="AM101" s="284"/>
      <c r="AN101" s="284"/>
      <c r="AO101" s="284"/>
      <c r="AP101" s="284"/>
      <c r="AQ101" s="284"/>
      <c r="AR101" s="285"/>
      <c r="AS101" s="283"/>
      <c r="AT101" s="284"/>
      <c r="AU101" s="284"/>
      <c r="AV101" s="284"/>
      <c r="AW101" s="284"/>
      <c r="AX101" s="284"/>
      <c r="AY101" s="284"/>
      <c r="AZ101" s="284"/>
      <c r="BA101" s="284"/>
      <c r="BB101" s="284"/>
      <c r="BC101" s="284"/>
      <c r="BD101" s="284"/>
      <c r="BE101" s="284"/>
      <c r="BF101" s="284"/>
      <c r="BG101" s="284"/>
      <c r="BH101" s="284"/>
      <c r="BI101" s="284"/>
      <c r="BJ101" s="285"/>
    </row>
    <row r="102" spans="2:62" s="18" customFormat="1" ht="10.5" customHeight="1">
      <c r="B102" s="287" t="s">
        <v>215</v>
      </c>
      <c r="C102" s="288"/>
      <c r="D102" s="288"/>
      <c r="E102" s="289"/>
      <c r="F102" s="276" t="s">
        <v>465</v>
      </c>
      <c r="G102" s="277"/>
      <c r="H102" s="277"/>
      <c r="I102" s="277"/>
      <c r="J102" s="277"/>
      <c r="K102" s="277"/>
      <c r="L102" s="277"/>
      <c r="M102" s="277"/>
      <c r="N102" s="277"/>
      <c r="O102" s="277"/>
      <c r="P102" s="277"/>
      <c r="Q102" s="277"/>
      <c r="R102" s="277"/>
      <c r="S102" s="277"/>
      <c r="T102" s="277"/>
      <c r="U102" s="277"/>
      <c r="V102" s="277"/>
      <c r="W102" s="277"/>
      <c r="X102" s="277"/>
      <c r="Y102" s="277"/>
      <c r="Z102" s="278"/>
      <c r="AA102" s="276" t="s">
        <v>466</v>
      </c>
      <c r="AB102" s="277"/>
      <c r="AC102" s="277"/>
      <c r="AD102" s="277"/>
      <c r="AE102" s="277"/>
      <c r="AF102" s="277"/>
      <c r="AG102" s="277"/>
      <c r="AH102" s="277"/>
      <c r="AI102" s="277"/>
      <c r="AJ102" s="277"/>
      <c r="AK102" s="277"/>
      <c r="AL102" s="277"/>
      <c r="AM102" s="277"/>
      <c r="AN102" s="277"/>
      <c r="AO102" s="277"/>
      <c r="AP102" s="277"/>
      <c r="AQ102" s="277"/>
      <c r="AR102" s="278"/>
      <c r="AS102" s="276" t="s">
        <v>467</v>
      </c>
      <c r="AT102" s="277"/>
      <c r="AU102" s="277"/>
      <c r="AV102" s="277"/>
      <c r="AW102" s="277"/>
      <c r="AX102" s="277"/>
      <c r="AY102" s="277"/>
      <c r="AZ102" s="277"/>
      <c r="BA102" s="277"/>
      <c r="BB102" s="277"/>
      <c r="BC102" s="277"/>
      <c r="BD102" s="277"/>
      <c r="BE102" s="277"/>
      <c r="BF102" s="277"/>
      <c r="BG102" s="277"/>
      <c r="BH102" s="277"/>
      <c r="BI102" s="277"/>
      <c r="BJ102" s="278"/>
    </row>
    <row r="103" spans="2:62" s="18" customFormat="1" ht="10.5" customHeight="1">
      <c r="B103" s="290"/>
      <c r="C103" s="291"/>
      <c r="D103" s="291"/>
      <c r="E103" s="292"/>
      <c r="F103" s="286"/>
      <c r="G103" s="260"/>
      <c r="H103" s="260"/>
      <c r="I103" s="260"/>
      <c r="J103" s="260"/>
      <c r="K103" s="260"/>
      <c r="L103" s="260"/>
      <c r="M103" s="260"/>
      <c r="N103" s="260"/>
      <c r="O103" s="260"/>
      <c r="P103" s="260"/>
      <c r="Q103" s="260"/>
      <c r="R103" s="260"/>
      <c r="S103" s="260"/>
      <c r="T103" s="260"/>
      <c r="U103" s="260"/>
      <c r="V103" s="260"/>
      <c r="W103" s="260"/>
      <c r="X103" s="260"/>
      <c r="Y103" s="260"/>
      <c r="Z103" s="261"/>
      <c r="AA103" s="286"/>
      <c r="AB103" s="260"/>
      <c r="AC103" s="260"/>
      <c r="AD103" s="260"/>
      <c r="AE103" s="260"/>
      <c r="AF103" s="260"/>
      <c r="AG103" s="260"/>
      <c r="AH103" s="260"/>
      <c r="AI103" s="260"/>
      <c r="AJ103" s="260"/>
      <c r="AK103" s="260"/>
      <c r="AL103" s="260"/>
      <c r="AM103" s="260"/>
      <c r="AN103" s="260"/>
      <c r="AO103" s="260"/>
      <c r="AP103" s="260"/>
      <c r="AQ103" s="260"/>
      <c r="AR103" s="261"/>
      <c r="AS103" s="286"/>
      <c r="AT103" s="260"/>
      <c r="AU103" s="260"/>
      <c r="AV103" s="260"/>
      <c r="AW103" s="260"/>
      <c r="AX103" s="260"/>
      <c r="AY103" s="260"/>
      <c r="AZ103" s="260"/>
      <c r="BA103" s="260"/>
      <c r="BB103" s="260"/>
      <c r="BC103" s="260"/>
      <c r="BD103" s="260"/>
      <c r="BE103" s="260"/>
      <c r="BF103" s="260"/>
      <c r="BG103" s="260"/>
      <c r="BH103" s="260"/>
      <c r="BI103" s="260"/>
      <c r="BJ103" s="261"/>
    </row>
    <row r="104" spans="2:62" s="18" customFormat="1" ht="10.5" customHeight="1">
      <c r="B104" s="290"/>
      <c r="C104" s="291"/>
      <c r="D104" s="291"/>
      <c r="E104" s="292"/>
      <c r="F104" s="269" t="s">
        <v>453</v>
      </c>
      <c r="G104" s="296"/>
      <c r="H104" s="296"/>
      <c r="I104" s="296"/>
      <c r="J104" s="296"/>
      <c r="K104" s="296"/>
      <c r="L104" s="296"/>
      <c r="M104" s="296"/>
      <c r="N104" s="296"/>
      <c r="O104" s="296"/>
      <c r="P104" s="296"/>
      <c r="Q104" s="296"/>
      <c r="R104" s="296"/>
      <c r="S104" s="296"/>
      <c r="T104" s="296"/>
      <c r="U104" s="296"/>
      <c r="V104" s="296"/>
      <c r="W104" s="296"/>
      <c r="X104" s="296"/>
      <c r="Y104" s="296"/>
      <c r="Z104" s="297"/>
      <c r="AA104" s="269" t="s">
        <v>454</v>
      </c>
      <c r="AB104" s="270"/>
      <c r="AC104" s="270"/>
      <c r="AD104" s="270"/>
      <c r="AE104" s="270"/>
      <c r="AF104" s="270"/>
      <c r="AG104" s="270"/>
      <c r="AH104" s="270"/>
      <c r="AI104" s="270"/>
      <c r="AJ104" s="270"/>
      <c r="AK104" s="270"/>
      <c r="AL104" s="270"/>
      <c r="AM104" s="270"/>
      <c r="AN104" s="270"/>
      <c r="AO104" s="270"/>
      <c r="AP104" s="270"/>
      <c r="AQ104" s="270"/>
      <c r="AR104" s="271"/>
      <c r="AS104" s="269" t="s">
        <v>454</v>
      </c>
      <c r="AT104" s="270"/>
      <c r="AU104" s="270"/>
      <c r="AV104" s="270"/>
      <c r="AW104" s="270"/>
      <c r="AX104" s="270"/>
      <c r="AY104" s="270"/>
      <c r="AZ104" s="270"/>
      <c r="BA104" s="270"/>
      <c r="BB104" s="270"/>
      <c r="BC104" s="270"/>
      <c r="BD104" s="270"/>
      <c r="BE104" s="270"/>
      <c r="BF104" s="270"/>
      <c r="BG104" s="270"/>
      <c r="BH104" s="270"/>
      <c r="BI104" s="270"/>
      <c r="BJ104" s="271"/>
    </row>
    <row r="105" spans="2:62" s="18" customFormat="1" ht="10.5" customHeight="1">
      <c r="B105" s="290"/>
      <c r="C105" s="291"/>
      <c r="D105" s="291"/>
      <c r="E105" s="292"/>
      <c r="F105" s="298"/>
      <c r="G105" s="296"/>
      <c r="H105" s="296"/>
      <c r="I105" s="296"/>
      <c r="J105" s="296"/>
      <c r="K105" s="296"/>
      <c r="L105" s="296"/>
      <c r="M105" s="296"/>
      <c r="N105" s="296"/>
      <c r="O105" s="296"/>
      <c r="P105" s="296"/>
      <c r="Q105" s="296"/>
      <c r="R105" s="296"/>
      <c r="S105" s="296"/>
      <c r="T105" s="296"/>
      <c r="U105" s="296"/>
      <c r="V105" s="296"/>
      <c r="W105" s="296"/>
      <c r="X105" s="296"/>
      <c r="Y105" s="296"/>
      <c r="Z105" s="297"/>
      <c r="AA105" s="269"/>
      <c r="AB105" s="270"/>
      <c r="AC105" s="270"/>
      <c r="AD105" s="270"/>
      <c r="AE105" s="270"/>
      <c r="AF105" s="270"/>
      <c r="AG105" s="270"/>
      <c r="AH105" s="270"/>
      <c r="AI105" s="270"/>
      <c r="AJ105" s="270"/>
      <c r="AK105" s="270"/>
      <c r="AL105" s="270"/>
      <c r="AM105" s="270"/>
      <c r="AN105" s="270"/>
      <c r="AO105" s="270"/>
      <c r="AP105" s="270"/>
      <c r="AQ105" s="270"/>
      <c r="AR105" s="271"/>
      <c r="AS105" s="269"/>
      <c r="AT105" s="270"/>
      <c r="AU105" s="270"/>
      <c r="AV105" s="270"/>
      <c r="AW105" s="270"/>
      <c r="AX105" s="270"/>
      <c r="AY105" s="270"/>
      <c r="AZ105" s="270"/>
      <c r="BA105" s="270"/>
      <c r="BB105" s="270"/>
      <c r="BC105" s="270"/>
      <c r="BD105" s="270"/>
      <c r="BE105" s="270"/>
      <c r="BF105" s="270"/>
      <c r="BG105" s="270"/>
      <c r="BH105" s="270"/>
      <c r="BI105" s="270"/>
      <c r="BJ105" s="271"/>
    </row>
    <row r="106" spans="2:62" s="18" customFormat="1" ht="10.5" customHeight="1">
      <c r="B106" s="290"/>
      <c r="C106" s="291"/>
      <c r="D106" s="291"/>
      <c r="E106" s="292"/>
      <c r="F106" s="298"/>
      <c r="G106" s="296"/>
      <c r="H106" s="296"/>
      <c r="I106" s="296"/>
      <c r="J106" s="296"/>
      <c r="K106" s="296"/>
      <c r="L106" s="296"/>
      <c r="M106" s="296"/>
      <c r="N106" s="296"/>
      <c r="O106" s="296"/>
      <c r="P106" s="296"/>
      <c r="Q106" s="296"/>
      <c r="R106" s="296"/>
      <c r="S106" s="296"/>
      <c r="T106" s="296"/>
      <c r="U106" s="296"/>
      <c r="V106" s="296"/>
      <c r="W106" s="296"/>
      <c r="X106" s="296"/>
      <c r="Y106" s="296"/>
      <c r="Z106" s="297"/>
      <c r="AA106" s="269"/>
      <c r="AB106" s="270"/>
      <c r="AC106" s="270"/>
      <c r="AD106" s="270"/>
      <c r="AE106" s="270"/>
      <c r="AF106" s="270"/>
      <c r="AG106" s="270"/>
      <c r="AH106" s="270"/>
      <c r="AI106" s="270"/>
      <c r="AJ106" s="270"/>
      <c r="AK106" s="270"/>
      <c r="AL106" s="270"/>
      <c r="AM106" s="270"/>
      <c r="AN106" s="270"/>
      <c r="AO106" s="270"/>
      <c r="AP106" s="270"/>
      <c r="AQ106" s="270"/>
      <c r="AR106" s="271"/>
      <c r="AS106" s="269"/>
      <c r="AT106" s="270"/>
      <c r="AU106" s="270"/>
      <c r="AV106" s="270"/>
      <c r="AW106" s="270"/>
      <c r="AX106" s="270"/>
      <c r="AY106" s="270"/>
      <c r="AZ106" s="270"/>
      <c r="BA106" s="270"/>
      <c r="BB106" s="270"/>
      <c r="BC106" s="270"/>
      <c r="BD106" s="270"/>
      <c r="BE106" s="270"/>
      <c r="BF106" s="270"/>
      <c r="BG106" s="270"/>
      <c r="BH106" s="270"/>
      <c r="BI106" s="270"/>
      <c r="BJ106" s="271"/>
    </row>
    <row r="107" spans="2:62" s="18" customFormat="1" ht="10.5" customHeight="1">
      <c r="B107" s="290"/>
      <c r="C107" s="291"/>
      <c r="D107" s="291"/>
      <c r="E107" s="292"/>
      <c r="F107" s="298"/>
      <c r="G107" s="296"/>
      <c r="H107" s="296"/>
      <c r="I107" s="296"/>
      <c r="J107" s="296"/>
      <c r="K107" s="296"/>
      <c r="L107" s="296"/>
      <c r="M107" s="296"/>
      <c r="N107" s="296"/>
      <c r="O107" s="296"/>
      <c r="P107" s="296"/>
      <c r="Q107" s="296"/>
      <c r="R107" s="296"/>
      <c r="S107" s="296"/>
      <c r="T107" s="296"/>
      <c r="U107" s="296"/>
      <c r="V107" s="296"/>
      <c r="W107" s="296"/>
      <c r="X107" s="296"/>
      <c r="Y107" s="296"/>
      <c r="Z107" s="297"/>
      <c r="AA107" s="269"/>
      <c r="AB107" s="270"/>
      <c r="AC107" s="270"/>
      <c r="AD107" s="270"/>
      <c r="AE107" s="270"/>
      <c r="AF107" s="270"/>
      <c r="AG107" s="270"/>
      <c r="AH107" s="270"/>
      <c r="AI107" s="270"/>
      <c r="AJ107" s="270"/>
      <c r="AK107" s="270"/>
      <c r="AL107" s="270"/>
      <c r="AM107" s="270"/>
      <c r="AN107" s="270"/>
      <c r="AO107" s="270"/>
      <c r="AP107" s="270"/>
      <c r="AQ107" s="270"/>
      <c r="AR107" s="271"/>
      <c r="AS107" s="269"/>
      <c r="AT107" s="270"/>
      <c r="AU107" s="270"/>
      <c r="AV107" s="270"/>
      <c r="AW107" s="270"/>
      <c r="AX107" s="270"/>
      <c r="AY107" s="270"/>
      <c r="AZ107" s="270"/>
      <c r="BA107" s="270"/>
      <c r="BB107" s="270"/>
      <c r="BC107" s="270"/>
      <c r="BD107" s="270"/>
      <c r="BE107" s="270"/>
      <c r="BF107" s="270"/>
      <c r="BG107" s="270"/>
      <c r="BH107" s="270"/>
      <c r="BI107" s="270"/>
      <c r="BJ107" s="271"/>
    </row>
    <row r="108" spans="2:62" s="18" customFormat="1" ht="10.5" customHeight="1">
      <c r="B108" s="290"/>
      <c r="C108" s="291"/>
      <c r="D108" s="291"/>
      <c r="E108" s="292"/>
      <c r="F108" s="298"/>
      <c r="G108" s="296"/>
      <c r="H108" s="296"/>
      <c r="I108" s="296"/>
      <c r="J108" s="296"/>
      <c r="K108" s="296"/>
      <c r="L108" s="296"/>
      <c r="M108" s="296"/>
      <c r="N108" s="296"/>
      <c r="O108" s="296"/>
      <c r="P108" s="296"/>
      <c r="Q108" s="296"/>
      <c r="R108" s="296"/>
      <c r="S108" s="296"/>
      <c r="T108" s="296"/>
      <c r="U108" s="296"/>
      <c r="V108" s="296"/>
      <c r="W108" s="296"/>
      <c r="X108" s="296"/>
      <c r="Y108" s="296"/>
      <c r="Z108" s="297"/>
      <c r="AA108" s="269"/>
      <c r="AB108" s="270"/>
      <c r="AC108" s="270"/>
      <c r="AD108" s="270"/>
      <c r="AE108" s="270"/>
      <c r="AF108" s="270"/>
      <c r="AG108" s="270"/>
      <c r="AH108" s="270"/>
      <c r="AI108" s="270"/>
      <c r="AJ108" s="270"/>
      <c r="AK108" s="270"/>
      <c r="AL108" s="270"/>
      <c r="AM108" s="270"/>
      <c r="AN108" s="270"/>
      <c r="AO108" s="270"/>
      <c r="AP108" s="270"/>
      <c r="AQ108" s="270"/>
      <c r="AR108" s="271"/>
      <c r="AS108" s="269"/>
      <c r="AT108" s="270"/>
      <c r="AU108" s="270"/>
      <c r="AV108" s="270"/>
      <c r="AW108" s="270"/>
      <c r="AX108" s="270"/>
      <c r="AY108" s="270"/>
      <c r="AZ108" s="270"/>
      <c r="BA108" s="270"/>
      <c r="BB108" s="270"/>
      <c r="BC108" s="270"/>
      <c r="BD108" s="270"/>
      <c r="BE108" s="270"/>
      <c r="BF108" s="270"/>
      <c r="BG108" s="270"/>
      <c r="BH108" s="270"/>
      <c r="BI108" s="270"/>
      <c r="BJ108" s="271"/>
    </row>
    <row r="109" spans="2:62" s="18" customFormat="1" ht="10.5" customHeight="1">
      <c r="B109" s="290"/>
      <c r="C109" s="291"/>
      <c r="D109" s="291"/>
      <c r="E109" s="292"/>
      <c r="F109" s="298"/>
      <c r="G109" s="296"/>
      <c r="H109" s="296"/>
      <c r="I109" s="296"/>
      <c r="J109" s="296"/>
      <c r="K109" s="296"/>
      <c r="L109" s="296"/>
      <c r="M109" s="296"/>
      <c r="N109" s="296"/>
      <c r="O109" s="296"/>
      <c r="P109" s="296"/>
      <c r="Q109" s="296"/>
      <c r="R109" s="296"/>
      <c r="S109" s="296"/>
      <c r="T109" s="296"/>
      <c r="U109" s="296"/>
      <c r="V109" s="296"/>
      <c r="W109" s="296"/>
      <c r="X109" s="296"/>
      <c r="Y109" s="296"/>
      <c r="Z109" s="297"/>
      <c r="AA109" s="269"/>
      <c r="AB109" s="270"/>
      <c r="AC109" s="270"/>
      <c r="AD109" s="270"/>
      <c r="AE109" s="270"/>
      <c r="AF109" s="270"/>
      <c r="AG109" s="270"/>
      <c r="AH109" s="270"/>
      <c r="AI109" s="270"/>
      <c r="AJ109" s="270"/>
      <c r="AK109" s="270"/>
      <c r="AL109" s="270"/>
      <c r="AM109" s="270"/>
      <c r="AN109" s="270"/>
      <c r="AO109" s="270"/>
      <c r="AP109" s="270"/>
      <c r="AQ109" s="270"/>
      <c r="AR109" s="271"/>
      <c r="AS109" s="269"/>
      <c r="AT109" s="270"/>
      <c r="AU109" s="270"/>
      <c r="AV109" s="270"/>
      <c r="AW109" s="270"/>
      <c r="AX109" s="270"/>
      <c r="AY109" s="270"/>
      <c r="AZ109" s="270"/>
      <c r="BA109" s="270"/>
      <c r="BB109" s="270"/>
      <c r="BC109" s="270"/>
      <c r="BD109" s="270"/>
      <c r="BE109" s="270"/>
      <c r="BF109" s="270"/>
      <c r="BG109" s="270"/>
      <c r="BH109" s="270"/>
      <c r="BI109" s="270"/>
      <c r="BJ109" s="271"/>
    </row>
    <row r="110" spans="2:62" s="18" customFormat="1" ht="10.5" customHeight="1">
      <c r="B110" s="290"/>
      <c r="C110" s="291"/>
      <c r="D110" s="291"/>
      <c r="E110" s="292"/>
      <c r="F110" s="298"/>
      <c r="G110" s="296"/>
      <c r="H110" s="296"/>
      <c r="I110" s="296"/>
      <c r="J110" s="296"/>
      <c r="K110" s="296"/>
      <c r="L110" s="296"/>
      <c r="M110" s="296"/>
      <c r="N110" s="296"/>
      <c r="O110" s="296"/>
      <c r="P110" s="296"/>
      <c r="Q110" s="296"/>
      <c r="R110" s="296"/>
      <c r="S110" s="296"/>
      <c r="T110" s="296"/>
      <c r="U110" s="296"/>
      <c r="V110" s="296"/>
      <c r="W110" s="296"/>
      <c r="X110" s="296"/>
      <c r="Y110" s="296"/>
      <c r="Z110" s="297"/>
      <c r="AA110" s="269"/>
      <c r="AB110" s="270"/>
      <c r="AC110" s="270"/>
      <c r="AD110" s="270"/>
      <c r="AE110" s="270"/>
      <c r="AF110" s="270"/>
      <c r="AG110" s="270"/>
      <c r="AH110" s="270"/>
      <c r="AI110" s="270"/>
      <c r="AJ110" s="270"/>
      <c r="AK110" s="270"/>
      <c r="AL110" s="270"/>
      <c r="AM110" s="270"/>
      <c r="AN110" s="270"/>
      <c r="AO110" s="270"/>
      <c r="AP110" s="270"/>
      <c r="AQ110" s="270"/>
      <c r="AR110" s="271"/>
      <c r="AS110" s="269"/>
      <c r="AT110" s="270"/>
      <c r="AU110" s="270"/>
      <c r="AV110" s="270"/>
      <c r="AW110" s="270"/>
      <c r="AX110" s="270"/>
      <c r="AY110" s="270"/>
      <c r="AZ110" s="270"/>
      <c r="BA110" s="270"/>
      <c r="BB110" s="270"/>
      <c r="BC110" s="270"/>
      <c r="BD110" s="270"/>
      <c r="BE110" s="270"/>
      <c r="BF110" s="270"/>
      <c r="BG110" s="270"/>
      <c r="BH110" s="270"/>
      <c r="BI110" s="270"/>
      <c r="BJ110" s="271"/>
    </row>
    <row r="111" spans="2:62" s="18" customFormat="1" ht="10.5" customHeight="1">
      <c r="B111" s="293"/>
      <c r="C111" s="294"/>
      <c r="D111" s="294"/>
      <c r="E111" s="295"/>
      <c r="F111" s="299"/>
      <c r="G111" s="300"/>
      <c r="H111" s="300"/>
      <c r="I111" s="300"/>
      <c r="J111" s="300"/>
      <c r="K111" s="300"/>
      <c r="L111" s="300"/>
      <c r="M111" s="300"/>
      <c r="N111" s="300"/>
      <c r="O111" s="300"/>
      <c r="P111" s="300"/>
      <c r="Q111" s="300"/>
      <c r="R111" s="300"/>
      <c r="S111" s="300"/>
      <c r="T111" s="300"/>
      <c r="U111" s="300"/>
      <c r="V111" s="300"/>
      <c r="W111" s="300"/>
      <c r="X111" s="300"/>
      <c r="Y111" s="300"/>
      <c r="Z111" s="301"/>
      <c r="AA111" s="272"/>
      <c r="AB111" s="273"/>
      <c r="AC111" s="273"/>
      <c r="AD111" s="273"/>
      <c r="AE111" s="273"/>
      <c r="AF111" s="273"/>
      <c r="AG111" s="273"/>
      <c r="AH111" s="273"/>
      <c r="AI111" s="273"/>
      <c r="AJ111" s="273"/>
      <c r="AK111" s="273"/>
      <c r="AL111" s="273"/>
      <c r="AM111" s="273"/>
      <c r="AN111" s="273"/>
      <c r="AO111" s="273"/>
      <c r="AP111" s="273"/>
      <c r="AQ111" s="273"/>
      <c r="AR111" s="274"/>
      <c r="AS111" s="272"/>
      <c r="AT111" s="273"/>
      <c r="AU111" s="273"/>
      <c r="AV111" s="273"/>
      <c r="AW111" s="273"/>
      <c r="AX111" s="273"/>
      <c r="AY111" s="273"/>
      <c r="AZ111" s="273"/>
      <c r="BA111" s="273"/>
      <c r="BB111" s="273"/>
      <c r="BC111" s="273"/>
      <c r="BD111" s="273"/>
      <c r="BE111" s="273"/>
      <c r="BF111" s="273"/>
      <c r="BG111" s="273"/>
      <c r="BH111" s="273"/>
      <c r="BI111" s="273"/>
      <c r="BJ111" s="274"/>
    </row>
    <row r="112" spans="2:62" s="18" customFormat="1" ht="10.5" customHeight="1">
      <c r="B112" s="275" t="s">
        <v>432</v>
      </c>
      <c r="C112" s="275"/>
      <c r="D112" s="275"/>
      <c r="E112" s="275"/>
      <c r="F112" s="276" t="s">
        <v>468</v>
      </c>
      <c r="G112" s="277"/>
      <c r="H112" s="277"/>
      <c r="I112" s="277"/>
      <c r="J112" s="277"/>
      <c r="K112" s="277"/>
      <c r="L112" s="277"/>
      <c r="M112" s="277"/>
      <c r="N112" s="277"/>
      <c r="O112" s="277"/>
      <c r="P112" s="277"/>
      <c r="Q112" s="277"/>
      <c r="R112" s="277"/>
      <c r="S112" s="277"/>
      <c r="T112" s="277"/>
      <c r="U112" s="277"/>
      <c r="V112" s="277"/>
      <c r="W112" s="277"/>
      <c r="X112" s="277"/>
      <c r="Y112" s="277"/>
      <c r="Z112" s="278"/>
      <c r="AA112" s="280" t="s">
        <v>460</v>
      </c>
      <c r="AB112" s="281"/>
      <c r="AC112" s="281"/>
      <c r="AD112" s="281"/>
      <c r="AE112" s="281"/>
      <c r="AF112" s="281"/>
      <c r="AG112" s="281"/>
      <c r="AH112" s="281"/>
      <c r="AI112" s="281"/>
      <c r="AJ112" s="281"/>
      <c r="AK112" s="281"/>
      <c r="AL112" s="281"/>
      <c r="AM112" s="281"/>
      <c r="AN112" s="281"/>
      <c r="AO112" s="281"/>
      <c r="AP112" s="281"/>
      <c r="AQ112" s="281"/>
      <c r="AR112" s="282"/>
      <c r="AS112" s="280" t="s">
        <v>460</v>
      </c>
      <c r="AT112" s="281"/>
      <c r="AU112" s="281"/>
      <c r="AV112" s="281"/>
      <c r="AW112" s="281"/>
      <c r="AX112" s="281"/>
      <c r="AY112" s="281"/>
      <c r="AZ112" s="281"/>
      <c r="BA112" s="281"/>
      <c r="BB112" s="281"/>
      <c r="BC112" s="281"/>
      <c r="BD112" s="281"/>
      <c r="BE112" s="281"/>
      <c r="BF112" s="281"/>
      <c r="BG112" s="281"/>
      <c r="BH112" s="281"/>
      <c r="BI112" s="281"/>
      <c r="BJ112" s="282"/>
    </row>
    <row r="113" spans="2:62" s="18" customFormat="1" ht="10.5" customHeight="1">
      <c r="B113" s="275"/>
      <c r="C113" s="275"/>
      <c r="D113" s="275"/>
      <c r="E113" s="275"/>
      <c r="F113" s="279"/>
      <c r="G113" s="262"/>
      <c r="H113" s="262"/>
      <c r="I113" s="262"/>
      <c r="J113" s="262"/>
      <c r="K113" s="262"/>
      <c r="L113" s="262"/>
      <c r="M113" s="262"/>
      <c r="N113" s="262"/>
      <c r="O113" s="262"/>
      <c r="P113" s="262"/>
      <c r="Q113" s="262"/>
      <c r="R113" s="262"/>
      <c r="S113" s="262"/>
      <c r="T113" s="262"/>
      <c r="U113" s="262"/>
      <c r="V113" s="262"/>
      <c r="W113" s="262"/>
      <c r="X113" s="262"/>
      <c r="Y113" s="262"/>
      <c r="Z113" s="263"/>
      <c r="AA113" s="283"/>
      <c r="AB113" s="284"/>
      <c r="AC113" s="284"/>
      <c r="AD113" s="284"/>
      <c r="AE113" s="284"/>
      <c r="AF113" s="284"/>
      <c r="AG113" s="284"/>
      <c r="AH113" s="284"/>
      <c r="AI113" s="284"/>
      <c r="AJ113" s="284"/>
      <c r="AK113" s="284"/>
      <c r="AL113" s="284"/>
      <c r="AM113" s="284"/>
      <c r="AN113" s="284"/>
      <c r="AO113" s="284"/>
      <c r="AP113" s="284"/>
      <c r="AQ113" s="284"/>
      <c r="AR113" s="285"/>
      <c r="AS113" s="283"/>
      <c r="AT113" s="284"/>
      <c r="AU113" s="284"/>
      <c r="AV113" s="284"/>
      <c r="AW113" s="284"/>
      <c r="AX113" s="284"/>
      <c r="AY113" s="284"/>
      <c r="AZ113" s="284"/>
      <c r="BA113" s="284"/>
      <c r="BB113" s="284"/>
      <c r="BC113" s="284"/>
      <c r="BD113" s="284"/>
      <c r="BE113" s="284"/>
      <c r="BF113" s="284"/>
      <c r="BG113" s="284"/>
      <c r="BH113" s="284"/>
      <c r="BI113" s="284"/>
      <c r="BJ113" s="285"/>
    </row>
    <row r="114" spans="2:62" s="18" customFormat="1" ht="10.5" customHeight="1">
      <c r="B114" s="275" t="s">
        <v>222</v>
      </c>
      <c r="C114" s="275"/>
      <c r="D114" s="275"/>
      <c r="E114" s="275"/>
      <c r="F114" s="276" t="s">
        <v>469</v>
      </c>
      <c r="G114" s="277"/>
      <c r="H114" s="277"/>
      <c r="I114" s="277"/>
      <c r="J114" s="277"/>
      <c r="K114" s="277"/>
      <c r="L114" s="277"/>
      <c r="M114" s="277"/>
      <c r="N114" s="277"/>
      <c r="O114" s="277"/>
      <c r="P114" s="277"/>
      <c r="Q114" s="277"/>
      <c r="R114" s="277"/>
      <c r="S114" s="277"/>
      <c r="T114" s="277"/>
      <c r="U114" s="277"/>
      <c r="V114" s="277"/>
      <c r="W114" s="277"/>
      <c r="X114" s="277"/>
      <c r="Y114" s="277"/>
      <c r="Z114" s="278"/>
      <c r="AA114" s="276" t="s">
        <v>470</v>
      </c>
      <c r="AB114" s="277"/>
      <c r="AC114" s="277"/>
      <c r="AD114" s="277"/>
      <c r="AE114" s="277"/>
      <c r="AF114" s="277"/>
      <c r="AG114" s="277"/>
      <c r="AH114" s="277"/>
      <c r="AI114" s="277"/>
      <c r="AJ114" s="277"/>
      <c r="AK114" s="277"/>
      <c r="AL114" s="277"/>
      <c r="AM114" s="277"/>
      <c r="AN114" s="277"/>
      <c r="AO114" s="277"/>
      <c r="AP114" s="277"/>
      <c r="AQ114" s="277"/>
      <c r="AR114" s="278"/>
      <c r="AS114" s="276" t="s">
        <v>470</v>
      </c>
      <c r="AT114" s="277"/>
      <c r="AU114" s="277"/>
      <c r="AV114" s="277"/>
      <c r="AW114" s="277"/>
      <c r="AX114" s="277"/>
      <c r="AY114" s="277"/>
      <c r="AZ114" s="277"/>
      <c r="BA114" s="277"/>
      <c r="BB114" s="277"/>
      <c r="BC114" s="277"/>
      <c r="BD114" s="277"/>
      <c r="BE114" s="277"/>
      <c r="BF114" s="277"/>
      <c r="BG114" s="277"/>
      <c r="BH114" s="277"/>
      <c r="BI114" s="277"/>
      <c r="BJ114" s="278"/>
    </row>
    <row r="115" spans="2:62" s="18" customFormat="1" ht="10.5" customHeight="1">
      <c r="B115" s="275"/>
      <c r="C115" s="275"/>
      <c r="D115" s="275"/>
      <c r="E115" s="275"/>
      <c r="F115" s="286"/>
      <c r="G115" s="260"/>
      <c r="H115" s="260"/>
      <c r="I115" s="260"/>
      <c r="J115" s="260"/>
      <c r="K115" s="260"/>
      <c r="L115" s="260"/>
      <c r="M115" s="260"/>
      <c r="N115" s="260"/>
      <c r="O115" s="260"/>
      <c r="P115" s="260"/>
      <c r="Q115" s="260"/>
      <c r="R115" s="260"/>
      <c r="S115" s="260"/>
      <c r="T115" s="260"/>
      <c r="U115" s="260"/>
      <c r="V115" s="260"/>
      <c r="W115" s="260"/>
      <c r="X115" s="260"/>
      <c r="Y115" s="260"/>
      <c r="Z115" s="261"/>
      <c r="AA115" s="286"/>
      <c r="AB115" s="260"/>
      <c r="AC115" s="260"/>
      <c r="AD115" s="260"/>
      <c r="AE115" s="260"/>
      <c r="AF115" s="260"/>
      <c r="AG115" s="260"/>
      <c r="AH115" s="260"/>
      <c r="AI115" s="260"/>
      <c r="AJ115" s="260"/>
      <c r="AK115" s="260"/>
      <c r="AL115" s="260"/>
      <c r="AM115" s="260"/>
      <c r="AN115" s="260"/>
      <c r="AO115" s="260"/>
      <c r="AP115" s="260"/>
      <c r="AQ115" s="260"/>
      <c r="AR115" s="261"/>
      <c r="AS115" s="286"/>
      <c r="AT115" s="260"/>
      <c r="AU115" s="260"/>
      <c r="AV115" s="260"/>
      <c r="AW115" s="260"/>
      <c r="AX115" s="260"/>
      <c r="AY115" s="260"/>
      <c r="AZ115" s="260"/>
      <c r="BA115" s="260"/>
      <c r="BB115" s="260"/>
      <c r="BC115" s="260"/>
      <c r="BD115" s="260"/>
      <c r="BE115" s="260"/>
      <c r="BF115" s="260"/>
      <c r="BG115" s="260"/>
      <c r="BH115" s="260"/>
      <c r="BI115" s="260"/>
      <c r="BJ115" s="261"/>
    </row>
    <row r="116" spans="2:62" s="18" customFormat="1" ht="10.5" customHeight="1">
      <c r="B116" s="275"/>
      <c r="C116" s="275"/>
      <c r="D116" s="275"/>
      <c r="E116" s="275"/>
      <c r="F116" s="286"/>
      <c r="G116" s="260"/>
      <c r="H116" s="260"/>
      <c r="I116" s="260"/>
      <c r="J116" s="260"/>
      <c r="K116" s="260"/>
      <c r="L116" s="260"/>
      <c r="M116" s="260"/>
      <c r="N116" s="260"/>
      <c r="O116" s="260"/>
      <c r="P116" s="260"/>
      <c r="Q116" s="260"/>
      <c r="R116" s="260"/>
      <c r="S116" s="260"/>
      <c r="T116" s="260"/>
      <c r="U116" s="260"/>
      <c r="V116" s="260"/>
      <c r="W116" s="260"/>
      <c r="X116" s="260"/>
      <c r="Y116" s="260"/>
      <c r="Z116" s="261"/>
      <c r="AA116" s="286"/>
      <c r="AB116" s="260"/>
      <c r="AC116" s="260"/>
      <c r="AD116" s="260"/>
      <c r="AE116" s="260"/>
      <c r="AF116" s="260"/>
      <c r="AG116" s="260"/>
      <c r="AH116" s="260"/>
      <c r="AI116" s="260"/>
      <c r="AJ116" s="260"/>
      <c r="AK116" s="260"/>
      <c r="AL116" s="260"/>
      <c r="AM116" s="260"/>
      <c r="AN116" s="260"/>
      <c r="AO116" s="260"/>
      <c r="AP116" s="260"/>
      <c r="AQ116" s="260"/>
      <c r="AR116" s="261"/>
      <c r="AS116" s="286"/>
      <c r="AT116" s="260"/>
      <c r="AU116" s="260"/>
      <c r="AV116" s="260"/>
      <c r="AW116" s="260"/>
      <c r="AX116" s="260"/>
      <c r="AY116" s="260"/>
      <c r="AZ116" s="260"/>
      <c r="BA116" s="260"/>
      <c r="BB116" s="260"/>
      <c r="BC116" s="260"/>
      <c r="BD116" s="260"/>
      <c r="BE116" s="260"/>
      <c r="BF116" s="260"/>
      <c r="BG116" s="260"/>
      <c r="BH116" s="260"/>
      <c r="BI116" s="260"/>
      <c r="BJ116" s="261"/>
    </row>
    <row r="117" spans="2:62" s="18" customFormat="1" ht="10.5" customHeight="1">
      <c r="B117" s="275"/>
      <c r="C117" s="275"/>
      <c r="D117" s="275"/>
      <c r="E117" s="275"/>
      <c r="F117" s="264" t="s">
        <v>455</v>
      </c>
      <c r="G117" s="265"/>
      <c r="H117" s="265"/>
      <c r="I117" s="265"/>
      <c r="J117" s="260" t="s">
        <v>456</v>
      </c>
      <c r="K117" s="260"/>
      <c r="L117" s="260"/>
      <c r="M117" s="260"/>
      <c r="N117" s="260"/>
      <c r="O117" s="260"/>
      <c r="P117" s="260"/>
      <c r="Q117" s="260"/>
      <c r="R117" s="260"/>
      <c r="S117" s="260"/>
      <c r="T117" s="260"/>
      <c r="U117" s="260"/>
      <c r="V117" s="260"/>
      <c r="W117" s="260"/>
      <c r="X117" s="260"/>
      <c r="Y117" s="260"/>
      <c r="Z117" s="261"/>
      <c r="AA117" s="264" t="s">
        <v>457</v>
      </c>
      <c r="AB117" s="265"/>
      <c r="AC117" s="265"/>
      <c r="AD117" s="265"/>
      <c r="AE117" s="260" t="s">
        <v>458</v>
      </c>
      <c r="AF117" s="260"/>
      <c r="AG117" s="260"/>
      <c r="AH117" s="260"/>
      <c r="AI117" s="260"/>
      <c r="AJ117" s="260"/>
      <c r="AK117" s="260"/>
      <c r="AL117" s="260"/>
      <c r="AM117" s="260"/>
      <c r="AN117" s="260"/>
      <c r="AO117" s="260"/>
      <c r="AP117" s="260"/>
      <c r="AQ117" s="260"/>
      <c r="AR117" s="261"/>
      <c r="AS117" s="47"/>
      <c r="AT117" s="48"/>
      <c r="AU117" s="48"/>
      <c r="AV117" s="48"/>
      <c r="AW117" s="48"/>
      <c r="AX117" s="48"/>
      <c r="AY117" s="48"/>
      <c r="AZ117" s="48"/>
      <c r="BA117" s="48"/>
      <c r="BB117" s="48"/>
      <c r="BC117" s="48"/>
      <c r="BD117" s="48"/>
      <c r="BE117" s="48"/>
      <c r="BF117" s="48"/>
      <c r="BG117" s="48"/>
      <c r="BH117" s="48"/>
      <c r="BI117" s="48"/>
      <c r="BJ117" s="49"/>
    </row>
    <row r="118" spans="2:62" s="18" customFormat="1" ht="10.5" customHeight="1">
      <c r="B118" s="275"/>
      <c r="C118" s="275"/>
      <c r="D118" s="275"/>
      <c r="E118" s="275"/>
      <c r="F118" s="107"/>
      <c r="G118" s="108"/>
      <c r="H118" s="108"/>
      <c r="I118" s="108"/>
      <c r="J118" s="262"/>
      <c r="K118" s="262"/>
      <c r="L118" s="262"/>
      <c r="M118" s="262"/>
      <c r="N118" s="262"/>
      <c r="O118" s="262"/>
      <c r="P118" s="262"/>
      <c r="Q118" s="262"/>
      <c r="R118" s="262"/>
      <c r="S118" s="262"/>
      <c r="T118" s="262"/>
      <c r="U118" s="262"/>
      <c r="V118" s="262"/>
      <c r="W118" s="262"/>
      <c r="X118" s="262"/>
      <c r="Y118" s="262"/>
      <c r="Z118" s="263"/>
      <c r="AA118" s="107"/>
      <c r="AB118" s="108"/>
      <c r="AC118" s="108"/>
      <c r="AD118" s="108"/>
      <c r="AE118" s="262"/>
      <c r="AF118" s="262"/>
      <c r="AG118" s="262"/>
      <c r="AH118" s="262"/>
      <c r="AI118" s="262"/>
      <c r="AJ118" s="262"/>
      <c r="AK118" s="262"/>
      <c r="AL118" s="262"/>
      <c r="AM118" s="262"/>
      <c r="AN118" s="262"/>
      <c r="AO118" s="262"/>
      <c r="AP118" s="262"/>
      <c r="AQ118" s="262"/>
      <c r="AR118" s="263"/>
      <c r="AS118" s="50"/>
      <c r="AT118" s="51"/>
      <c r="AU118" s="51"/>
      <c r="AV118" s="51"/>
      <c r="AW118" s="51"/>
      <c r="AX118" s="51"/>
      <c r="AY118" s="51"/>
      <c r="AZ118" s="51"/>
      <c r="BA118" s="51"/>
      <c r="BB118" s="51"/>
      <c r="BC118" s="51"/>
      <c r="BD118" s="51"/>
      <c r="BE118" s="51"/>
      <c r="BF118" s="51"/>
      <c r="BG118" s="51"/>
      <c r="BH118" s="51"/>
      <c r="BI118" s="51"/>
      <c r="BJ118" s="52"/>
    </row>
    <row r="119" spans="6:26" s="18" customFormat="1" ht="8.25" customHeight="1">
      <c r="F119" s="23"/>
      <c r="G119" s="23"/>
      <c r="H119" s="23"/>
      <c r="I119" s="23"/>
      <c r="J119" s="23"/>
      <c r="K119" s="23"/>
      <c r="L119" s="23"/>
      <c r="M119" s="23"/>
      <c r="N119" s="23"/>
      <c r="O119" s="23"/>
      <c r="P119" s="23"/>
      <c r="Q119" s="23"/>
      <c r="R119" s="23"/>
      <c r="S119" s="23"/>
      <c r="T119" s="23"/>
      <c r="U119" s="23"/>
      <c r="V119" s="23"/>
      <c r="W119" s="23"/>
      <c r="X119" s="23"/>
      <c r="Y119" s="23"/>
      <c r="Z119" s="23"/>
    </row>
    <row r="120" spans="2:62" ht="15" customHeight="1">
      <c r="B120" s="109" t="s">
        <v>12</v>
      </c>
      <c r="C120" s="5"/>
      <c r="D120" s="5"/>
      <c r="E120" s="5"/>
      <c r="F120" s="5"/>
      <c r="G120" s="5"/>
      <c r="H120" s="5"/>
      <c r="I120" s="5"/>
      <c r="J120" s="5"/>
      <c r="K120" s="99"/>
      <c r="L120" s="99"/>
      <c r="M120" s="266" t="s">
        <v>461</v>
      </c>
      <c r="N120" s="266"/>
      <c r="O120" s="266"/>
      <c r="P120" s="266"/>
      <c r="Q120" s="266"/>
      <c r="R120" s="266"/>
      <c r="S120" s="266"/>
      <c r="T120" s="266"/>
      <c r="U120" s="266"/>
      <c r="V120" s="266"/>
      <c r="W120" s="266"/>
      <c r="X120" s="266"/>
      <c r="Y120" s="266"/>
      <c r="Z120" s="266"/>
      <c r="AA120" s="266"/>
      <c r="AB120" s="266"/>
      <c r="AC120" s="266"/>
      <c r="AD120" s="266"/>
      <c r="AE120" s="266"/>
      <c r="AF120" s="266"/>
      <c r="AG120" s="266"/>
      <c r="AH120" s="266"/>
      <c r="AI120" s="266"/>
      <c r="AJ120" s="266"/>
      <c r="AK120" s="266"/>
      <c r="AL120" s="266"/>
      <c r="AM120" s="266"/>
      <c r="AN120" s="266"/>
      <c r="AO120" s="266"/>
      <c r="AP120" s="266"/>
      <c r="AQ120" s="266"/>
      <c r="AR120" s="266"/>
      <c r="AS120" s="266"/>
      <c r="AT120" s="266"/>
      <c r="AU120" s="266"/>
      <c r="AV120" s="266"/>
      <c r="AW120" s="266"/>
      <c r="AX120" s="267"/>
      <c r="AY120" s="267"/>
      <c r="AZ120" s="267"/>
      <c r="BA120" s="99"/>
      <c r="BB120" s="99"/>
      <c r="BC120" s="268" t="s">
        <v>415</v>
      </c>
      <c r="BD120" s="268"/>
      <c r="BE120" s="268"/>
      <c r="BF120" s="268"/>
      <c r="BG120" s="257">
        <v>0.008</v>
      </c>
      <c r="BH120" s="257"/>
      <c r="BI120" s="257"/>
      <c r="BJ120" s="98"/>
    </row>
    <row r="121" spans="2:62" s="3" customFormat="1" ht="10.5" customHeight="1">
      <c r="B121" s="139" t="s">
        <v>0</v>
      </c>
      <c r="C121" s="140"/>
      <c r="D121" s="143" t="s">
        <v>5</v>
      </c>
      <c r="E121" s="144"/>
      <c r="F121" s="144"/>
      <c r="G121" s="144"/>
      <c r="H121" s="145"/>
      <c r="I121" s="258">
        <v>0</v>
      </c>
      <c r="J121" s="258"/>
      <c r="K121" s="259"/>
      <c r="L121" s="255">
        <v>1</v>
      </c>
      <c r="M121" s="255"/>
      <c r="N121" s="255"/>
      <c r="O121" s="255">
        <v>2</v>
      </c>
      <c r="P121" s="255"/>
      <c r="Q121" s="255"/>
      <c r="R121" s="255">
        <v>3</v>
      </c>
      <c r="S121" s="255"/>
      <c r="T121" s="255"/>
      <c r="U121" s="255">
        <v>4</v>
      </c>
      <c r="V121" s="255"/>
      <c r="W121" s="255"/>
      <c r="X121" s="138">
        <v>5</v>
      </c>
      <c r="Y121" s="138"/>
      <c r="Z121" s="138"/>
      <c r="AA121" s="255">
        <v>6</v>
      </c>
      <c r="AB121" s="255"/>
      <c r="AC121" s="255"/>
      <c r="AD121" s="255">
        <v>7</v>
      </c>
      <c r="AE121" s="255"/>
      <c r="AF121" s="255"/>
      <c r="AG121" s="255">
        <v>8</v>
      </c>
      <c r="AH121" s="255"/>
      <c r="AI121" s="255"/>
      <c r="AJ121" s="255">
        <v>9</v>
      </c>
      <c r="AK121" s="255"/>
      <c r="AL121" s="255"/>
      <c r="AM121" s="177">
        <v>10</v>
      </c>
      <c r="AN121" s="177"/>
      <c r="AO121" s="177"/>
      <c r="AP121" s="255">
        <v>11</v>
      </c>
      <c r="AQ121" s="255"/>
      <c r="AR121" s="255"/>
      <c r="AS121" s="255">
        <v>12</v>
      </c>
      <c r="AT121" s="255"/>
      <c r="AU121" s="255"/>
      <c r="AV121" s="255">
        <v>13</v>
      </c>
      <c r="AW121" s="255"/>
      <c r="AX121" s="255"/>
      <c r="AY121" s="255">
        <v>14</v>
      </c>
      <c r="AZ121" s="255"/>
      <c r="BA121" s="255"/>
      <c r="BB121" s="244">
        <v>15</v>
      </c>
      <c r="BC121" s="245"/>
      <c r="BD121" s="246"/>
      <c r="BE121" s="250">
        <v>16</v>
      </c>
      <c r="BF121" s="251"/>
      <c r="BG121" s="252"/>
      <c r="BH121" s="255">
        <v>17</v>
      </c>
      <c r="BI121" s="255"/>
      <c r="BJ121" s="250"/>
    </row>
    <row r="122" spans="2:62" s="3" customFormat="1" ht="10.5" customHeight="1" thickBot="1">
      <c r="B122" s="141"/>
      <c r="C122" s="142"/>
      <c r="D122" s="128" t="s">
        <v>6</v>
      </c>
      <c r="E122" s="129"/>
      <c r="F122" s="129"/>
      <c r="G122" s="129"/>
      <c r="H122" s="130"/>
      <c r="I122" s="258"/>
      <c r="J122" s="258"/>
      <c r="K122" s="259"/>
      <c r="L122" s="255"/>
      <c r="M122" s="255"/>
      <c r="N122" s="255"/>
      <c r="O122" s="255"/>
      <c r="P122" s="255"/>
      <c r="Q122" s="255"/>
      <c r="R122" s="255"/>
      <c r="S122" s="255"/>
      <c r="T122" s="255"/>
      <c r="U122" s="255"/>
      <c r="V122" s="255"/>
      <c r="W122" s="255"/>
      <c r="X122" s="138"/>
      <c r="Y122" s="138"/>
      <c r="Z122" s="138"/>
      <c r="AA122" s="255"/>
      <c r="AB122" s="255"/>
      <c r="AC122" s="255"/>
      <c r="AD122" s="255"/>
      <c r="AE122" s="255"/>
      <c r="AF122" s="255"/>
      <c r="AG122" s="255"/>
      <c r="AH122" s="255"/>
      <c r="AI122" s="255"/>
      <c r="AJ122" s="255"/>
      <c r="AK122" s="255"/>
      <c r="AL122" s="255"/>
      <c r="AM122" s="179"/>
      <c r="AN122" s="179"/>
      <c r="AO122" s="179"/>
      <c r="AP122" s="256"/>
      <c r="AQ122" s="256"/>
      <c r="AR122" s="256"/>
      <c r="AS122" s="256"/>
      <c r="AT122" s="256"/>
      <c r="AU122" s="256"/>
      <c r="AV122" s="256"/>
      <c r="AW122" s="256"/>
      <c r="AX122" s="256"/>
      <c r="AY122" s="256"/>
      <c r="AZ122" s="256"/>
      <c r="BA122" s="256"/>
      <c r="BB122" s="247"/>
      <c r="BC122" s="248"/>
      <c r="BD122" s="249"/>
      <c r="BE122" s="253"/>
      <c r="BF122" s="254"/>
      <c r="BG122" s="224"/>
      <c r="BH122" s="256"/>
      <c r="BI122" s="256"/>
      <c r="BJ122" s="253"/>
    </row>
    <row r="123" spans="2:67" s="3" customFormat="1" ht="10.5" customHeight="1" thickBot="1">
      <c r="B123" s="224">
        <v>1</v>
      </c>
      <c r="C123" s="154"/>
      <c r="D123" s="225">
        <v>20</v>
      </c>
      <c r="E123" s="226"/>
      <c r="F123" s="226"/>
      <c r="G123" s="226"/>
      <c r="H123" s="227"/>
      <c r="I123" s="243">
        <f>(1-0.8*I$121/$D123)+(0.8*I$121/$D123)*(1-1/(1+$BG$120)^($D123-I$121))</f>
        <v>1</v>
      </c>
      <c r="J123" s="123"/>
      <c r="K123" s="123"/>
      <c r="L123" s="241">
        <f>(1-0.8*L$121/$D123)+(0.8*L$121/$D123)*(1-1/(1+$BG$120)^($D123-L$121))</f>
        <v>0.9656196826427761</v>
      </c>
      <c r="M123" s="241"/>
      <c r="N123" s="241"/>
      <c r="O123" s="241">
        <f>(1-0.8*O$121/$D123)+(0.8*O$121/$D123)*(1-1/(1+$BG$120)^($D123-O$121))</f>
        <v>0.9306892802078368</v>
      </c>
      <c r="P123" s="241"/>
      <c r="Q123" s="241"/>
      <c r="R123" s="241">
        <f>(1-0.8*R$121/$D123)+(0.8*R$121/$D123)*(1-1/(1+$BG$120)^($D123-R$121))</f>
        <v>0.8952021916742492</v>
      </c>
      <c r="S123" s="241"/>
      <c r="T123" s="241"/>
      <c r="U123" s="241">
        <f>(1-0.8*U$121/$D123)+(0.8*U$121/$D123)*(1-1/(1+$BG$120)^($D123-U$121))</f>
        <v>0.8591517456101909</v>
      </c>
      <c r="V123" s="241"/>
      <c r="W123" s="241"/>
      <c r="X123" s="123">
        <f>(1-0.8*X$121/$D123)+(0.8*X$121/$D123)*(1-1/(1+$BG$120)^($D123-X$121))</f>
        <v>0.8225311994688406</v>
      </c>
      <c r="Y123" s="123"/>
      <c r="Z123" s="123"/>
      <c r="AA123" s="241">
        <f>(1-0.8*AA$121/$D123)+(0.8*AA$121/$D123)*(1-1/(1+$BG$120)^($D123-AA$121))</f>
        <v>0.7853337388775096</v>
      </c>
      <c r="AB123" s="241"/>
      <c r="AC123" s="241"/>
      <c r="AD123" s="241">
        <f>(1-0.8*AD$121/$D123)+(0.8*AD$121/$D123)*(1-1/(1+$BG$120)^($D123-AD$121))</f>
        <v>0.7475524769199511</v>
      </c>
      <c r="AE123" s="241"/>
      <c r="AF123" s="241"/>
      <c r="AG123" s="241">
        <f>(1-0.8*AG$121/$D123)+(0.8*AG$121/$D123)*(1-1/(1+$BG$120)^($D123-AG$121))</f>
        <v>0.7091804534117837</v>
      </c>
      <c r="AH123" s="241"/>
      <c r="AI123" s="241"/>
      <c r="AJ123" s="241">
        <f>(1-0.8*AJ$121/$D123)+(0.8*AJ$121/$D123)*(1-1/(1+$BG$120)^($D123-AJ$121))</f>
        <v>0.6702106341689629</v>
      </c>
      <c r="AK123" s="241"/>
      <c r="AL123" s="242"/>
      <c r="AM123" s="238">
        <f>(1-0.8*AM$121/$D123+0.2/($D123-$AM$121+1))+(0.8*AM$121/$D123-0.2/($D123-$AM$121+1))*(1-1/(1+$BG$120)^($D123-AM$121+$D123*0.2/($D123-$AM$121+1)))</f>
        <v>0.6484452997098933</v>
      </c>
      <c r="AN123" s="239"/>
      <c r="AO123" s="239"/>
      <c r="AP123" s="236">
        <f>(1-0.8*AP$121/$D123+0.2/($D123-$AM$121+1)*2)+(0.8*AP$121/$D123-0.2/($D123-$AM$121+1)*2)*(1-1/(1+$BG$120)^($D123-AP$121+$D123*0.2/($D123-$AM$121+1)*2))</f>
        <v>0.6264671982602126</v>
      </c>
      <c r="AQ123" s="236"/>
      <c r="AR123" s="236"/>
      <c r="AS123" s="236">
        <f>(1-0.8*AS$121/$D123+0.2/($D123-$AM$121+1)*3)+(0.8*AS$121/$D123-0.2/($D123-$AM$121+1)*3)*(1-1/(1+$BG$120)^($D123-AS$121+$D123*0.2/($D123-$AM$121+1)*3))</f>
        <v>0.6042747290707781</v>
      </c>
      <c r="AT123" s="236"/>
      <c r="AU123" s="236"/>
      <c r="AV123" s="236">
        <f>(1-0.8*AV$121/$D123+0.2/($D123-$AM$121+1)*4)+(0.8*AV$121/$D123-0.2/($D123-$AM$121+1)*4)*(1-1/(1+$BG$120)^($D123-AV$121+$D123*0.2/($D123-$AM$121+1)*4))</f>
        <v>0.5818662806159178</v>
      </c>
      <c r="AW123" s="236"/>
      <c r="AX123" s="236"/>
      <c r="AY123" s="236">
        <f>(1-0.8*AY$121/$D123+0.2/($D123-$AM$121+1)*5)+(0.8*AY$121/$D123-0.2/($D123-$AM$121+1)*5)*(1-1/(1+$BG$120)^($D123-AY$121+$D123*0.2/($D123-$AM$121+1)*5))</f>
        <v>0.5592402305252305</v>
      </c>
      <c r="AZ123" s="236"/>
      <c r="BA123" s="236"/>
      <c r="BB123" s="240">
        <f>(1-0.8*BB$121/$D123+0.2/($D123-$AM$121+1)*6)+(0.8*BB$121/$D123-0.2/($D123-$AM$121+1)*6)*(1-1/(1+$BG$120)^($D123-BB$121+$D123*0.2/($D123-$AM$121+1)*6))</f>
        <v>0.5363949455149735</v>
      </c>
      <c r="BC123" s="240"/>
      <c r="BD123" s="240"/>
      <c r="BE123" s="236">
        <f>(1-0.8*BE$121/$D123+0.2/($D123-$AM$121+1)*7)+(0.8*BE$121/$D123-0.2/($D123-$AM$121+1)*7)*(1-1/(1+$BG$120)^($D123-BE$121+$D123*0.2/($D123-$AM$121+1)*7))</f>
        <v>0.5133287813190304</v>
      </c>
      <c r="BF123" s="236"/>
      <c r="BG123" s="236"/>
      <c r="BH123" s="236">
        <f>(1-0.8*BH$121/$D123+0.2/($D123-$AM$121+1)*8)+(0.8*BH$121/$D123-0.2/($D123-$AM$121+1)*8)*(1-1/(1+$BG$120)^($D123-BH$121+$D123*0.2/($D123-$AM$121+1)*8))</f>
        <v>0.4900400826194618</v>
      </c>
      <c r="BI123" s="236"/>
      <c r="BJ123" s="237"/>
      <c r="BK123" s="100"/>
      <c r="BL123"/>
      <c r="BM123"/>
      <c r="BN123"/>
      <c r="BO123"/>
    </row>
    <row r="124" spans="2:67" s="3" customFormat="1" ht="10.5" customHeight="1">
      <c r="B124" s="131">
        <v>2</v>
      </c>
      <c r="C124" s="132"/>
      <c r="D124" s="133">
        <v>35</v>
      </c>
      <c r="E124" s="134"/>
      <c r="F124" s="134"/>
      <c r="G124" s="134"/>
      <c r="H124" s="135"/>
      <c r="I124" s="232">
        <f>(1-0.8*I$121/$D124)+(0.8*I$121/$D124)*(1-1/(1+$BG$120)^($D124-I$121))</f>
        <v>1</v>
      </c>
      <c r="J124" s="231"/>
      <c r="K124" s="231"/>
      <c r="L124" s="229">
        <f>(1-0.8*L$121/$D124)+(0.8*L$121/$D124)*(1-1/(1+$BG$120)^($D124-L$121))</f>
        <v>0.9825673323335224</v>
      </c>
      <c r="M124" s="229"/>
      <c r="N124" s="229"/>
      <c r="O124" s="229">
        <f>(1-0.8*O$121/$D124)+(0.8*O$121/$D124)*(1-1/(1+$BG$120)^($D124-O$121))</f>
        <v>0.9648557419843814</v>
      </c>
      <c r="P124" s="229"/>
      <c r="Q124" s="229"/>
      <c r="R124" s="229">
        <f>(1-0.8*R$121/$D124)+(0.8*R$121/$D124)*(1-1/(1+$BG$120)^($D124-R$121))</f>
        <v>0.9468618818803847</v>
      </c>
      <c r="S124" s="229"/>
      <c r="T124" s="229"/>
      <c r="U124" s="229">
        <f>(1-0.8*U$121/$D124)+(0.8*U$121/$D124)*(1-1/(1+$BG$120)^($D124-U$121))</f>
        <v>0.928582369247237</v>
      </c>
      <c r="V124" s="229"/>
      <c r="W124" s="229"/>
      <c r="X124" s="231">
        <f>(1-0.8*X$121/$D124)+(0.8*X$121/$D124)*(1-1/(1+$BG$120)^($D124-X$121))</f>
        <v>0.9100137852515187</v>
      </c>
      <c r="Y124" s="231"/>
      <c r="Z124" s="231"/>
      <c r="AA124" s="229">
        <f>(1-0.8*AA$121/$D124)+(0.8*AA$121/$D124)*(1-1/(1+$BG$120)^($D124-AA$121))</f>
        <v>0.891152674640237</v>
      </c>
      <c r="AB124" s="229"/>
      <c r="AC124" s="229"/>
      <c r="AD124" s="229">
        <f>(1-0.8*AD$121/$D124)+(0.8*AD$121/$D124)*(1-1/(1+$BG$120)^($D124-AD$121))</f>
        <v>0.8719955453769187</v>
      </c>
      <c r="AE124" s="229"/>
      <c r="AF124" s="229"/>
      <c r="AG124" s="229">
        <f>(1-0.8*AG$121/$D124)+(0.8*AG$121/$D124)*(1-1/(1+$BG$120)^($D124-AG$121))</f>
        <v>0.8525388682742103</v>
      </c>
      <c r="AH124" s="229"/>
      <c r="AI124" s="229"/>
      <c r="AJ124" s="229">
        <f>(1-0.8*AJ$121/$D124)+(0.8*AJ$121/$D124)*(1-1/(1+$BG$120)^($D124-AJ$121))</f>
        <v>0.8327790766229545</v>
      </c>
      <c r="AK124" s="229"/>
      <c r="AL124" s="229"/>
      <c r="AM124" s="209">
        <f>(1-0.8*AM$121/$D124)+(0.8*AM$121/$D124)*(1-1/(1+$BG$120)^($D124-AM$121))</f>
        <v>0.812712565817709</v>
      </c>
      <c r="AN124" s="209"/>
      <c r="AO124" s="209"/>
      <c r="AP124" s="233">
        <f>(1-0.8*AP$121/$D124)+(0.8*AP$121/$D124)*(1-1/(1+$BG$120)^($D124-AP$121))</f>
        <v>0.7923356929786758</v>
      </c>
      <c r="AQ124" s="233"/>
      <c r="AR124" s="233"/>
      <c r="AS124" s="233">
        <f>(1-0.8*AS$121/$D124)+(0.8*AS$121/$D124)*(1-1/(1+$BG$120)^($D124-AS$121))</f>
        <v>0.7716447765700056</v>
      </c>
      <c r="AT124" s="233"/>
      <c r="AU124" s="233"/>
      <c r="AV124" s="233">
        <f>(1-0.8*AV$121/$D124)+(0.8*AV$121/$D124)*(1-1/(1+$BG$120)^($D124-AV$121))</f>
        <v>0.7506360960144461</v>
      </c>
      <c r="AW124" s="233"/>
      <c r="AX124" s="233"/>
      <c r="AY124" s="233">
        <f>(1-0.8*AY$121/$D124)+(0.8*AY$121/$D124)*(1-1/(1+$BG$120)^($D124-AY$121))</f>
        <v>0.7293058913042971</v>
      </c>
      <c r="AZ124" s="233"/>
      <c r="BA124" s="233"/>
      <c r="BB124" s="209">
        <f>(1-0.8*BB$121/$D124)+(0.8*BB$121/$D124)*(1-1/(1+$BG$120)^($D124-BB$121))</f>
        <v>0.707650362608641</v>
      </c>
      <c r="BC124" s="209"/>
      <c r="BD124" s="234"/>
      <c r="BE124" s="213">
        <f>(1-0.8*BE$121/$D132)+(0.8*BE$121/$D132)*(1-1/(1+$BG$120)^($D132-BE$121))</f>
        <v>0.6856656698768109</v>
      </c>
      <c r="BF124" s="213"/>
      <c r="BG124" s="213"/>
      <c r="BH124" s="213">
        <f>(1-0.8*BH$121/$D132)+(0.8*BH$121/$D132)*(1-1/(1+$BG$120)^($D132-BH$121))</f>
        <v>0.6633479324380643</v>
      </c>
      <c r="BI124" s="213"/>
      <c r="BJ124" s="235"/>
      <c r="BK124" s="100"/>
      <c r="BL124"/>
      <c r="BM124"/>
      <c r="BN124"/>
      <c r="BO124"/>
    </row>
    <row r="125" spans="2:67" s="3" customFormat="1" ht="10.5" customHeight="1">
      <c r="B125" s="131">
        <v>3</v>
      </c>
      <c r="C125" s="132"/>
      <c r="D125" s="133">
        <v>48</v>
      </c>
      <c r="E125" s="134"/>
      <c r="F125" s="134"/>
      <c r="G125" s="134"/>
      <c r="H125" s="135"/>
      <c r="I125" s="232">
        <f>(1-0.8*I$121/$D125)+(0.8*I$121/$D125)*(1-1/(1+$BG$120)^($D125-I$121))</f>
        <v>1</v>
      </c>
      <c r="J125" s="231"/>
      <c r="K125" s="231"/>
      <c r="L125" s="229">
        <f>(1-0.8*L$121/$D125)+(0.8*L$121/$D125)*(1-1/(1+$BG$120)^($D125-L$121))</f>
        <v>0.9885394953826044</v>
      </c>
      <c r="M125" s="229"/>
      <c r="N125" s="229"/>
      <c r="O125" s="229">
        <f>(1-0.8*O$121/$D125)+(0.8*O$121/$D125)*(1-1/(1+$BG$120)^($D125-O$121))</f>
        <v>0.9768956226913306</v>
      </c>
      <c r="P125" s="229"/>
      <c r="Q125" s="229"/>
      <c r="R125" s="229">
        <f>(1-0.8*R$121/$D125)+(0.8*R$121/$D125)*(1-1/(1+$BG$120)^($D125-R$121))</f>
        <v>0.9650661815092918</v>
      </c>
      <c r="S125" s="229"/>
      <c r="T125" s="229"/>
      <c r="U125" s="229">
        <f>(1-0.8*U$121/$D125)+(0.8*U$121/$D125)*(1-1/(1+$BG$120)^($D125-U$121))</f>
        <v>0.9530489479484883</v>
      </c>
      <c r="V125" s="229"/>
      <c r="W125" s="229"/>
      <c r="X125" s="231">
        <f>(1-0.8*X$121/$D125)+(0.8*X$121/$D125)*(1-1/(1+$BG$120)^($D125-X$121))</f>
        <v>0.9408416744150951</v>
      </c>
      <c r="Y125" s="231"/>
      <c r="Z125" s="231"/>
      <c r="AA125" s="229">
        <f>(1-0.8*AA$121/$D125)+(0.8*AA$121/$D125)*(1-1/(1+$BG$120)^($D125-AA$121))</f>
        <v>0.9284420893724991</v>
      </c>
      <c r="AB125" s="229"/>
      <c r="AC125" s="229"/>
      <c r="AD125" s="229">
        <f>(1-0.8*AD$121/$D125)+(0.8*AD$121/$D125)*(1-1/(1+$BG$120)^($D125-AD$121))</f>
        <v>0.9158478971020588</v>
      </c>
      <c r="AE125" s="229"/>
      <c r="AF125" s="229"/>
      <c r="AG125" s="229">
        <f>(1-0.8*AG$121/$D125)+(0.8*AG$121/$D125)*(1-1/(1+$BG$120)^($D125-AG$121))</f>
        <v>0.9030567774615719</v>
      </c>
      <c r="AH125" s="229"/>
      <c r="AI125" s="229"/>
      <c r="AJ125" s="229">
        <f>(1-0.8*AJ$121/$D125)+(0.8*AJ$121/$D125)*(1-1/(1+$BG$120)^($D125-AJ$121))</f>
        <v>0.8900663856414225</v>
      </c>
      <c r="AK125" s="229"/>
      <c r="AL125" s="229"/>
      <c r="AM125" s="211">
        <f>(1-0.8*AM$121/$D125)+(0.8*AM$121/$D125)*(1-1/(1+$BG$120)^($D125-AM$121))</f>
        <v>0.8768743519183932</v>
      </c>
      <c r="AN125" s="211"/>
      <c r="AO125" s="211"/>
      <c r="AP125" s="229">
        <f>(1-0.8*AP$121/$D125)+(0.8*AP$121/$D125)*(1-1/(1+$BG$120)^($D125-AP$121))</f>
        <v>0.8634782814071144</v>
      </c>
      <c r="AQ125" s="229"/>
      <c r="AR125" s="229"/>
      <c r="AS125" s="229">
        <f>(1-0.8*AS$121/$D125)+(0.8*AS$121/$D125)*(1-1/(1+$BG$120)^($D125-AS$121))</f>
        <v>0.8498757538091322</v>
      </c>
      <c r="AT125" s="229"/>
      <c r="AU125" s="229"/>
      <c r="AV125" s="229">
        <f>(1-0.8*AV$121/$D125)+(0.8*AV$121/$D125)*(1-1/(1+$BG$120)^($D125-AV$121))</f>
        <v>0.8360643231595725</v>
      </c>
      <c r="AW125" s="229"/>
      <c r="AX125" s="229"/>
      <c r="AY125" s="229">
        <f>(1-0.8*AY$121/$D125)+(0.8*AY$121/$D125)*(1-1/(1+$BG$120)^($D125-AY$121))</f>
        <v>0.8220415175713758</v>
      </c>
      <c r="AZ125" s="229"/>
      <c r="BA125" s="229"/>
      <c r="BB125" s="211">
        <f>(1-0.8*BB$121/$D125)+(0.8*BB$121/$D125)*(1-1/(1+$BG$120)^($D125-BB$121))</f>
        <v>0.8078048389770859</v>
      </c>
      <c r="BC125" s="211"/>
      <c r="BD125" s="230"/>
      <c r="BE125" s="152">
        <f>(1-0.8*BE$121/$D133)+(0.8*BE$121/$D133)*(1-1/(1+$BG$120)^($D133-BE$121))</f>
        <v>0.7933517628681628</v>
      </c>
      <c r="BF125" s="152"/>
      <c r="BG125" s="152"/>
      <c r="BH125" s="152">
        <f>(1-0.8*BH$121/$D133)+(0.8*BH$121/$D133)*(1-1/(1+$BG$120)^($D133-BH$121))</f>
        <v>0.7786797380318022</v>
      </c>
      <c r="BI125" s="152"/>
      <c r="BJ125" s="153"/>
      <c r="BK125" s="100"/>
      <c r="BL125"/>
      <c r="BM125"/>
      <c r="BN125"/>
      <c r="BO125"/>
    </row>
    <row r="126" spans="2:67" s="3" customFormat="1" ht="10.5" customHeight="1">
      <c r="B126" s="131">
        <v>4</v>
      </c>
      <c r="C126" s="132"/>
      <c r="D126" s="133">
        <v>60</v>
      </c>
      <c r="E126" s="134"/>
      <c r="F126" s="134"/>
      <c r="G126" s="134"/>
      <c r="H126" s="135"/>
      <c r="I126" s="232">
        <f>(1-0.8*I$121/$D126)+(0.8*I$121/$D126)*(1-1/(1+$BG$120)^($D126-I$121))</f>
        <v>1</v>
      </c>
      <c r="J126" s="231"/>
      <c r="K126" s="231"/>
      <c r="L126" s="229">
        <f>(1-0.8*L$121/$D126)+(0.8*L$121/$D126)*(1-1/(1+$BG$120)^($D126-L$121))</f>
        <v>0.9916676531087422</v>
      </c>
      <c r="M126" s="229"/>
      <c r="N126" s="229"/>
      <c r="O126" s="229">
        <f>(1-0.8*O$121/$D126)+(0.8*O$121/$D126)*(1-1/(1+$BG$120)^($D126-O$121))</f>
        <v>0.9832019886672243</v>
      </c>
      <c r="P126" s="229"/>
      <c r="Q126" s="229"/>
      <c r="R126" s="229">
        <f>(1-0.8*R$121/$D126)+(0.8*R$121/$D126)*(1-1/(1+$BG$120)^($D126-R$121))</f>
        <v>0.974601406864843</v>
      </c>
      <c r="S126" s="229"/>
      <c r="T126" s="229"/>
      <c r="U126" s="229">
        <f>(1-0.8*U$121/$D126)+(0.8*U$121/$D126)*(1-1/(1+$BG$120)^($D126-U$121))</f>
        <v>0.965864290826349</v>
      </c>
      <c r="V126" s="229"/>
      <c r="W126" s="229"/>
      <c r="X126" s="231">
        <f>(1-0.8*X$121/$D126)+(0.8*X$121/$D126)*(1-1/(1+$BG$120)^($D126-X$121))</f>
        <v>0.9569890064411998</v>
      </c>
      <c r="Y126" s="231"/>
      <c r="Z126" s="231"/>
      <c r="AA126" s="229">
        <f>(1-0.8*AA$121/$D126)+(0.8*AA$121/$D126)*(1-1/(1+$BG$120)^($D126-AA$121))</f>
        <v>0.9479739021912751</v>
      </c>
      <c r="AB126" s="229"/>
      <c r="AC126" s="229"/>
      <c r="AD126" s="229">
        <f>(1-0.8*AD$121/$D126)+(0.8*AD$121/$D126)*(1-1/(1+$BG$120)^($D126-AD$121))</f>
        <v>0.9388173089769396</v>
      </c>
      <c r="AE126" s="229"/>
      <c r="AF126" s="229"/>
      <c r="AG126" s="229">
        <f>(1-0.8*AG$121/$D126)+(0.8*AG$121/$D126)*(1-1/(1+$BG$120)^($D126-AG$121))</f>
        <v>0.9295175399414344</v>
      </c>
      <c r="AH126" s="229"/>
      <c r="AI126" s="229"/>
      <c r="AJ126" s="229">
        <f>(1-0.8*AJ$121/$D126)+(0.8*AJ$121/$D126)*(1-1/(1+$BG$120)^($D126-AJ$121))</f>
        <v>0.9200728902935866</v>
      </c>
      <c r="AK126" s="229"/>
      <c r="AL126" s="229"/>
      <c r="AM126" s="211">
        <f>(1-0.8*AM$121/$D126)+(0.8*AM$121/$D126)*(1-1/(1+$BG$120)^($D126-AM$121))</f>
        <v>0.9104816371288171</v>
      </c>
      <c r="AN126" s="211"/>
      <c r="AO126" s="211"/>
      <c r="AP126" s="229">
        <f>(1-0.8*AP$121/$D126)+(0.8*AP$121/$D126)*(1-1/(1+$BG$120)^($D126-AP$121))</f>
        <v>0.9007420392484323</v>
      </c>
      <c r="AQ126" s="229"/>
      <c r="AR126" s="229"/>
      <c r="AS126" s="229">
        <f>(1-0.8*AS$121/$D126)+(0.8*AS$121/$D126)*(1-1/(1+$BG$120)^($D126-AS$121))</f>
        <v>0.8908523369771852</v>
      </c>
      <c r="AT126" s="229"/>
      <c r="AU126" s="229"/>
      <c r="AV126" s="229">
        <f>(1-0.8*AV$121/$D126)+(0.8*AV$121/$D126)*(1-1/(1+$BG$120)^($D126-AV$121))</f>
        <v>0.8808107519790863</v>
      </c>
      <c r="AW126" s="229"/>
      <c r="AX126" s="229"/>
      <c r="AY126" s="229">
        <f>(1-0.8*AY$121/$D126)+(0.8*AY$121/$D126)*(1-1/(1+$BG$120)^($D126-AY$121))</f>
        <v>0.8706154870714512</v>
      </c>
      <c r="AZ126" s="229"/>
      <c r="BA126" s="229"/>
      <c r="BB126" s="211">
        <f>(1-0.8*BB$121/$D126)+(0.8*BB$121/$D126)*(1-1/(1+$BG$120)^($D126-BB$121))</f>
        <v>0.8602647260371673</v>
      </c>
      <c r="BC126" s="211"/>
      <c r="BD126" s="230"/>
      <c r="BE126" s="152">
        <f>(1-0.8*BE$121/$D134)+(0.8*BE$121/$D134)*(1-1/(1+$BG$120)^($D134-BE$121))</f>
        <v>0.8497566334351623</v>
      </c>
      <c r="BF126" s="152"/>
      <c r="BG126" s="152"/>
      <c r="BH126" s="152">
        <f>(1-0.8*BH$121/$D134)+(0.8*BH$121/$D134)*(1-1/(1+$BG$120)^($D134-BH$121))</f>
        <v>0.8390893544090587</v>
      </c>
      <c r="BI126" s="152"/>
      <c r="BJ126" s="153"/>
      <c r="BK126" s="100"/>
      <c r="BL126"/>
      <c r="BM126"/>
      <c r="BN126"/>
      <c r="BO126"/>
    </row>
    <row r="127" spans="2:67" s="3" customFormat="1" ht="10.5" customHeight="1">
      <c r="B127" s="131">
        <v>5</v>
      </c>
      <c r="C127" s="132"/>
      <c r="D127" s="118">
        <v>70</v>
      </c>
      <c r="E127" s="119"/>
      <c r="F127" s="119"/>
      <c r="G127" s="119"/>
      <c r="H127" s="120"/>
      <c r="I127" s="232">
        <f>(1-0.8*I$121/$D127)+(0.8*I$121/$D127)*(1-1/(1+$BG$120)^($D127-I$121))</f>
        <v>1</v>
      </c>
      <c r="J127" s="231"/>
      <c r="K127" s="231"/>
      <c r="L127" s="229">
        <f>(1-0.8*L$121/$D127)+(0.8*L$121/$D127)*(1-1/(1+$BG$120)^($D127-L$121))</f>
        <v>0.9934049934468349</v>
      </c>
      <c r="M127" s="229"/>
      <c r="N127" s="229"/>
      <c r="O127" s="229">
        <f>(1-0.8*O$121/$D127)+(0.8*O$121/$D127)*(1-1/(1+$BG$120)^($D127-O$121))</f>
        <v>0.9867044667888191</v>
      </c>
      <c r="P127" s="229"/>
      <c r="Q127" s="229"/>
      <c r="R127" s="229">
        <f>(1-0.8*R$121/$D127)+(0.8*R$121/$D127)*(1-1/(1+$BG$120)^($D127-R$121))</f>
        <v>0.9798971537846946</v>
      </c>
      <c r="S127" s="229"/>
      <c r="T127" s="229"/>
      <c r="U127" s="229">
        <f>(1-0.8*U$121/$D127)+(0.8*U$121/$D127)*(1-1/(1+$BG$120)^($D127-U$121))</f>
        <v>0.9729817746866294</v>
      </c>
      <c r="V127" s="229"/>
      <c r="W127" s="229"/>
      <c r="X127" s="231">
        <f>(1-0.8*X$121/$D127)+(0.8*X$121/$D127)*(1-1/(1+$BG$120)^($D127-X$121))</f>
        <v>0.965957036105153</v>
      </c>
      <c r="Y127" s="231"/>
      <c r="Z127" s="231"/>
      <c r="AA127" s="229">
        <f>(1-0.8*AA$121/$D127)+(0.8*AA$121/$D127)*(1-1/(1+$BG$120)^($D127-AA$121))</f>
        <v>0.958821630872793</v>
      </c>
      <c r="AB127" s="229"/>
      <c r="AC127" s="229"/>
      <c r="AD127" s="229">
        <f>(1-0.8*AD$121/$D127)+(0.8*AD$121/$D127)*(1-1/(1+$BG$120)^($D127-AD$121))</f>
        <v>0.9515742379064047</v>
      </c>
      <c r="AE127" s="229"/>
      <c r="AF127" s="229"/>
      <c r="AG127" s="229">
        <f>(1-0.8*AG$121/$D127)+(0.8*AG$121/$D127)*(1-1/(1+$BG$120)^($D127-AG$121))</f>
        <v>0.9442135220681782</v>
      </c>
      <c r="AH127" s="229"/>
      <c r="AI127" s="229"/>
      <c r="AJ127" s="229">
        <f>(1-0.8*AJ$121/$D127)+(0.8*AJ$121/$D127)*(1-1/(1+$BG$120)^($D127-AJ$121))</f>
        <v>0.936738134025314</v>
      </c>
      <c r="AK127" s="229"/>
      <c r="AL127" s="229"/>
      <c r="AM127" s="211">
        <f>(1-0.8*AM$121/$D127)+(0.8*AM$121/$D127)*(1-1/(1+$BG$120)^($D127-AM$121))</f>
        <v>0.9291467101083517</v>
      </c>
      <c r="AN127" s="211"/>
      <c r="AO127" s="211"/>
      <c r="AP127" s="229">
        <f>(1-0.8*AP$121/$D127)+(0.8*AP$121/$D127)*(1-1/(1+$BG$120)^($D127-AP$121))</f>
        <v>0.9214378721681405</v>
      </c>
      <c r="AQ127" s="229"/>
      <c r="AR127" s="229"/>
      <c r="AS127" s="229">
        <f>(1-0.8*AS$121/$D127)+(0.8*AS$121/$D127)*(1-1/(1+$BG$120)^($D127-AS$121))</f>
        <v>0.9136102274314388</v>
      </c>
      <c r="AT127" s="229"/>
      <c r="AU127" s="229"/>
      <c r="AV127" s="229">
        <f>(1-0.8*AV$121/$D127)+(0.8*AV$121/$D127)*(1-1/(1+$BG$120)^($D127-AV$121))</f>
        <v>0.9056623683551311</v>
      </c>
      <c r="AW127" s="229"/>
      <c r="AX127" s="229"/>
      <c r="AY127" s="229">
        <f>(1-0.8*AY$121/$D127)+(0.8*AY$121/$D127)*(1-1/(1+$BG$120)^($D127-AY$121))</f>
        <v>0.897592872479047</v>
      </c>
      <c r="AZ127" s="229"/>
      <c r="BA127" s="229"/>
      <c r="BB127" s="211">
        <f>(1-0.8*BB$121/$D127)+(0.8*BB$121/$D127)*(1-1/(1+$BG$120)^($D127-BB$121))</f>
        <v>0.8894003022773707</v>
      </c>
      <c r="BC127" s="211"/>
      <c r="BD127" s="230"/>
      <c r="BE127" s="110">
        <f>(1-0.8*BE$121/$D135)+(0.8*BE$121/$D135)*(1-1/(1+$BG$120)^($D135-BE$121))</f>
        <v>0.881083205008629</v>
      </c>
      <c r="BF127" s="110"/>
      <c r="BG127" s="110"/>
      <c r="BH127" s="110">
        <f>(1-0.8*BH$121/$D135)+(0.8*BH$121/$D135)*(1-1/(1+$BG$120)^($D135-BH$121))</f>
        <v>0.8726401125642417</v>
      </c>
      <c r="BI127" s="110"/>
      <c r="BJ127" s="112"/>
      <c r="BK127" s="100"/>
      <c r="BL127"/>
      <c r="BM127"/>
      <c r="BN127"/>
      <c r="BO127"/>
    </row>
    <row r="128" spans="2:64" s="3" customFormat="1" ht="10.5" customHeight="1">
      <c r="B128" s="155"/>
      <c r="C128" s="155"/>
      <c r="D128" s="155"/>
      <c r="E128" s="155"/>
      <c r="F128" s="155"/>
      <c r="G128" s="155"/>
      <c r="H128" s="155"/>
      <c r="I128" s="147"/>
      <c r="J128" s="147"/>
      <c r="K128" s="147"/>
      <c r="L128" s="147"/>
      <c r="M128" s="147"/>
      <c r="N128" s="147"/>
      <c r="O128" s="147"/>
      <c r="P128" s="147"/>
      <c r="Q128" s="147"/>
      <c r="R128" s="147"/>
      <c r="S128" s="147"/>
      <c r="T128" s="147"/>
      <c r="U128" s="147"/>
      <c r="V128" s="147"/>
      <c r="W128" s="147"/>
      <c r="X128" s="147"/>
      <c r="Y128" s="147"/>
      <c r="Z128" s="147"/>
      <c r="AA128" s="147"/>
      <c r="AB128" s="147"/>
      <c r="AC128" s="147"/>
      <c r="AD128" s="147"/>
      <c r="AE128" s="147"/>
      <c r="AF128" s="147"/>
      <c r="AG128" s="147"/>
      <c r="AH128" s="147"/>
      <c r="AI128" s="147"/>
      <c r="AJ128" s="147"/>
      <c r="AK128" s="147"/>
      <c r="AL128" s="147"/>
      <c r="AM128" s="147"/>
      <c r="AN128" s="147"/>
      <c r="AO128" s="147"/>
      <c r="AP128" s="147"/>
      <c r="AQ128" s="147"/>
      <c r="AR128" s="147"/>
      <c r="AS128" s="147"/>
      <c r="AT128" s="147"/>
      <c r="AU128" s="147"/>
      <c r="AV128" s="147"/>
      <c r="AW128" s="147"/>
      <c r="AX128" s="147"/>
      <c r="AY128" s="147"/>
      <c r="AZ128" s="147"/>
      <c r="BA128" s="147"/>
      <c r="BB128" s="147"/>
      <c r="BC128" s="147"/>
      <c r="BD128" s="147"/>
      <c r="BE128" s="147"/>
      <c r="BF128" s="147"/>
      <c r="BG128" s="147"/>
      <c r="BH128" s="147"/>
      <c r="BI128" s="147"/>
      <c r="BJ128" s="147"/>
      <c r="BK128" s="100"/>
      <c r="BL128"/>
    </row>
    <row r="129" spans="2:63" s="3" customFormat="1" ht="10.5" customHeight="1">
      <c r="B129" s="139" t="s">
        <v>0</v>
      </c>
      <c r="C129" s="140"/>
      <c r="D129" s="143" t="s">
        <v>5</v>
      </c>
      <c r="E129" s="144"/>
      <c r="F129" s="144"/>
      <c r="G129" s="144"/>
      <c r="H129" s="145"/>
      <c r="I129" s="125">
        <v>18</v>
      </c>
      <c r="J129" s="125"/>
      <c r="K129" s="125"/>
      <c r="L129" s="125">
        <v>19</v>
      </c>
      <c r="M129" s="125"/>
      <c r="N129" s="125"/>
      <c r="O129" s="177">
        <v>20</v>
      </c>
      <c r="P129" s="177"/>
      <c r="Q129" s="177"/>
      <c r="R129" s="125">
        <v>21</v>
      </c>
      <c r="S129" s="125"/>
      <c r="T129" s="125"/>
      <c r="U129" s="125">
        <v>22</v>
      </c>
      <c r="V129" s="125"/>
      <c r="W129" s="125"/>
      <c r="X129" s="125">
        <v>23</v>
      </c>
      <c r="Y129" s="125"/>
      <c r="Z129" s="125"/>
      <c r="AA129" s="125">
        <v>24</v>
      </c>
      <c r="AB129" s="125"/>
      <c r="AC129" s="125"/>
      <c r="AD129" s="177">
        <v>25</v>
      </c>
      <c r="AE129" s="177"/>
      <c r="AF129" s="177"/>
      <c r="AG129" s="125">
        <v>26</v>
      </c>
      <c r="AH129" s="125"/>
      <c r="AI129" s="125"/>
      <c r="AJ129" s="125">
        <v>27</v>
      </c>
      <c r="AK129" s="125"/>
      <c r="AL129" s="125"/>
      <c r="AM129" s="125">
        <v>28</v>
      </c>
      <c r="AN129" s="125"/>
      <c r="AO129" s="125"/>
      <c r="AP129" s="125">
        <v>29</v>
      </c>
      <c r="AQ129" s="125"/>
      <c r="AR129" s="125"/>
      <c r="AS129" s="177">
        <v>30</v>
      </c>
      <c r="AT129" s="177"/>
      <c r="AU129" s="177"/>
      <c r="AV129" s="183">
        <v>31</v>
      </c>
      <c r="AW129" s="184"/>
      <c r="AX129" s="185"/>
      <c r="AY129" s="125">
        <v>32</v>
      </c>
      <c r="AZ129" s="125"/>
      <c r="BA129" s="125"/>
      <c r="BB129" s="125">
        <v>33</v>
      </c>
      <c r="BC129" s="125"/>
      <c r="BD129" s="125"/>
      <c r="BE129" s="125">
        <v>34</v>
      </c>
      <c r="BF129" s="125"/>
      <c r="BG129" s="125"/>
      <c r="BH129" s="221">
        <v>35</v>
      </c>
      <c r="BI129" s="177"/>
      <c r="BJ129" s="178"/>
      <c r="BK129" s="101"/>
    </row>
    <row r="130" spans="2:71" s="3" customFormat="1" ht="10.5" customHeight="1" thickBot="1">
      <c r="B130" s="141"/>
      <c r="C130" s="142"/>
      <c r="D130" s="128" t="s">
        <v>6</v>
      </c>
      <c r="E130" s="129"/>
      <c r="F130" s="129"/>
      <c r="G130" s="129"/>
      <c r="H130" s="130"/>
      <c r="I130" s="137"/>
      <c r="J130" s="137"/>
      <c r="K130" s="137"/>
      <c r="L130" s="137"/>
      <c r="M130" s="137"/>
      <c r="N130" s="137"/>
      <c r="O130" s="179"/>
      <c r="P130" s="179"/>
      <c r="Q130" s="179"/>
      <c r="R130" s="125"/>
      <c r="S130" s="125"/>
      <c r="T130" s="125"/>
      <c r="U130" s="125"/>
      <c r="V130" s="125"/>
      <c r="W130" s="125"/>
      <c r="X130" s="125"/>
      <c r="Y130" s="125"/>
      <c r="Z130" s="125"/>
      <c r="AA130" s="125"/>
      <c r="AB130" s="125"/>
      <c r="AC130" s="125"/>
      <c r="AD130" s="177"/>
      <c r="AE130" s="177"/>
      <c r="AF130" s="177"/>
      <c r="AG130" s="125"/>
      <c r="AH130" s="125"/>
      <c r="AI130" s="125"/>
      <c r="AJ130" s="125"/>
      <c r="AK130" s="125"/>
      <c r="AL130" s="125"/>
      <c r="AM130" s="125"/>
      <c r="AN130" s="125"/>
      <c r="AO130" s="125"/>
      <c r="AP130" s="125"/>
      <c r="AQ130" s="125"/>
      <c r="AR130" s="125"/>
      <c r="AS130" s="177"/>
      <c r="AT130" s="177"/>
      <c r="AU130" s="177"/>
      <c r="AV130" s="183"/>
      <c r="AW130" s="184"/>
      <c r="AX130" s="185"/>
      <c r="AY130" s="125"/>
      <c r="AZ130" s="125"/>
      <c r="BA130" s="125"/>
      <c r="BB130" s="125"/>
      <c r="BC130" s="125"/>
      <c r="BD130" s="125"/>
      <c r="BE130" s="125"/>
      <c r="BF130" s="125"/>
      <c r="BG130" s="125"/>
      <c r="BH130" s="221"/>
      <c r="BI130" s="177"/>
      <c r="BJ130" s="178"/>
      <c r="BK130" s="101"/>
      <c r="BQ130" s="222"/>
      <c r="BR130" s="223"/>
      <c r="BS130" s="223"/>
    </row>
    <row r="131" spans="2:63" s="3" customFormat="1" ht="10.5" customHeight="1" thickBot="1">
      <c r="B131" s="224">
        <v>1</v>
      </c>
      <c r="C131" s="154"/>
      <c r="D131" s="225">
        <v>20</v>
      </c>
      <c r="E131" s="226"/>
      <c r="F131" s="226"/>
      <c r="G131" s="226"/>
      <c r="H131" s="227"/>
      <c r="I131" s="169">
        <f>(1-0.8*I$129/$D131+0.2/($D131-$AM$121+1)*9)+(0.8*I$129/$D131-0.2/($D131-$AM$121+1)*9)*(1-1/(1+$BG$120)^($D131-I$129+$D131*0.2/($D131-$AM$121+1)*9))</f>
        <v>0.4665271829766313</v>
      </c>
      <c r="J131" s="156"/>
      <c r="K131" s="228"/>
      <c r="L131" s="156">
        <f>(1-0.8*L$129/$D131+0.2/($D131-$AM$121+1)*10)+(0.8*L$129/$D131-0.2/($D131-$AM$121+1)*10)*(1-1/(1+$BG$120)^($D131-L$129+$D131*0.2/($D131-$AM$121+1)*10))</f>
        <v>0.4427884047589082</v>
      </c>
      <c r="M131" s="156"/>
      <c r="N131" s="156"/>
      <c r="O131" s="149">
        <f>(1-0.8*O$129/$D131+0.2/($D131-$AM$121+1)*11)+(0.8*O$129/$D131-0.2/($D131-$AM$121+1)*11)*(1-1/(1+$BG$120)^($D131-O$129+$D131*0.2/($D131-$AM$121+1)*11))</f>
        <v>0.41882205907194225</v>
      </c>
      <c r="P131" s="149"/>
      <c r="Q131" s="150"/>
      <c r="R131" s="220">
        <f>(1-0.8*R$129/(R$129+4)+(0.0667/4*($D131*1.2-R$129)))+(0.8*R$129/(R$129+4)-(0.0667/4*($D131*1.2-R$129)))*(1-(1/(1+$BG$120)^((R$129+4)-R$129)))</f>
        <v>0.39753641698545206</v>
      </c>
      <c r="S131" s="213"/>
      <c r="T131" s="213"/>
      <c r="U131" s="220">
        <f>(1-0.8*U$129/(U$129+4)+(0.0667/4*($D131*1.2-U$129)))+(0.8*U$129/(U$129+4)-(0.0667/4*($D131*1.2-U$129)))*(1-(1/(1+$BG$120)^((U$129+4)-U$129)))</f>
        <v>0.37661587386185263</v>
      </c>
      <c r="V131" s="213"/>
      <c r="W131" s="213"/>
      <c r="X131" s="220">
        <f>(1-0.8*X$129/(X$129+4)+(0.0667/4*($D131*1.2-X$129)))+(0.8*X$129/(X$129+4)-(0.0667/4*($D131*1.2-X$129)))*(1-(1/(1+$BG$120)^((X$129+4)-X$129)))</f>
        <v>0.3560485632949426</v>
      </c>
      <c r="Y131" s="213"/>
      <c r="Z131" s="213"/>
      <c r="AA131" s="220">
        <f>(1-0.8*AA$129/(AA$129+4)+(0.0667/4*($D131*1.2-AA$129)))+(0.8*AA$129/(AA$129+4)-(0.0667/4*($D131*1.2-AA$129)))*(1-(1/(1+$BG$120)^((AA$129+4)-AA$129)))</f>
        <v>0.3357966389393624</v>
      </c>
      <c r="AB131" s="213"/>
      <c r="AC131" s="213"/>
      <c r="AD131" s="217"/>
      <c r="AE131" s="217"/>
      <c r="AF131" s="217"/>
      <c r="AG131" s="216"/>
      <c r="AH131" s="216"/>
      <c r="AI131" s="216"/>
      <c r="AJ131" s="216"/>
      <c r="AK131" s="216"/>
      <c r="AL131" s="216"/>
      <c r="AM131" s="216"/>
      <c r="AN131" s="216"/>
      <c r="AO131" s="216"/>
      <c r="AP131" s="216"/>
      <c r="AQ131" s="216"/>
      <c r="AR131" s="216"/>
      <c r="AS131" s="217"/>
      <c r="AT131" s="217"/>
      <c r="AU131" s="217"/>
      <c r="AV131" s="216"/>
      <c r="AW131" s="216"/>
      <c r="AX131" s="216"/>
      <c r="AY131" s="216"/>
      <c r="AZ131" s="216"/>
      <c r="BA131" s="216"/>
      <c r="BB131" s="216"/>
      <c r="BC131" s="216"/>
      <c r="BD131" s="216"/>
      <c r="BE131" s="216"/>
      <c r="BF131" s="216"/>
      <c r="BG131" s="216"/>
      <c r="BH131" s="217"/>
      <c r="BI131" s="217"/>
      <c r="BJ131" s="218"/>
      <c r="BK131" s="101"/>
    </row>
    <row r="132" spans="2:63" s="3" customFormat="1" ht="10.5" customHeight="1" thickBot="1">
      <c r="B132" s="131">
        <v>2</v>
      </c>
      <c r="C132" s="132"/>
      <c r="D132" s="133">
        <v>35</v>
      </c>
      <c r="E132" s="134"/>
      <c r="F132" s="134"/>
      <c r="G132" s="134"/>
      <c r="H132" s="134"/>
      <c r="I132" s="219">
        <f>(1-0.8*I$129/$D132+0.2/($D132-$I$129+1))+(0.8*I$129/$D132-0.2/($D132-$I$129+1))*(1-1/(1+$BG$120)^($D132-I$129+$D132*0.2/($D132-$I$129+1)))</f>
        <v>0.6514783796964537</v>
      </c>
      <c r="J132" s="215"/>
      <c r="K132" s="215"/>
      <c r="L132" s="215">
        <f>(1-0.8*L$129/$D132+0.2/($D132-$I$129+1)*2)+(0.8*L$129/$D132-0.2/($D132-$I$129+1)*2)*(1-1/(1+$BG$120)^($D132-L$129+$D132*0.2/($D132-$I$129+1)*2))</f>
        <v>0.6395009704531698</v>
      </c>
      <c r="M132" s="215"/>
      <c r="N132" s="215"/>
      <c r="O132" s="149">
        <f>(1-0.8*O$129/$D132+0.2/($D132-$I$129+1)*3)+(0.8*O$129/$D132-0.2/($D132-$I$129+1)*3)*(1-1/(1+$BG$120)^($D132-O$129+$D132*0.2/($D132-$I$129+1)*3))</f>
        <v>0.6274149345640304</v>
      </c>
      <c r="P132" s="149"/>
      <c r="Q132" s="149"/>
      <c r="R132" s="215">
        <f>(1-0.8*R$129/$D132+0.2/($D132-$I$129+1)*4)+(0.8*R$129/$D132-0.2/($D132-$I$129+1)*4)*(1-1/(1+$BG$120)^($D132-R$129+$D132*0.2/($D132-$I$129+1)*4))</f>
        <v>0.6152194969361444</v>
      </c>
      <c r="S132" s="215"/>
      <c r="T132" s="215"/>
      <c r="U132" s="215">
        <f>(1-0.8*U$129/$D132+0.2/($D132-$I$129+1)*5)+(0.8*U$129/$D132-0.2/($D132-$I$129+1)*5)*(1-1/(1+$BG$120)^($D132-U$129+$D132*0.2/($D132-$I$129+1)*5))</f>
        <v>0.6029138774979508</v>
      </c>
      <c r="V132" s="215"/>
      <c r="W132" s="215"/>
      <c r="X132" s="215">
        <f>(1-0.8*X$129/$D132+0.2/($D132-$I$129+1)*6)+(0.8*X$129/$D132-0.2/($D132-$I$129+1)*6)*(1-1/(1+$BG$120)^($D132-X$129+$D132*0.2/($D132-$I$129+1)*6))</f>
        <v>0.5904972911690801</v>
      </c>
      <c r="Y132" s="215"/>
      <c r="Z132" s="215"/>
      <c r="AA132" s="215">
        <f>(1-0.8*AA$129/$D132+0.2/($D132-$I$129+1)*7)+(0.8*AA$129/$D132-0.2/($D132-$I$129+1)*7)*(1-1/(1+$BG$120)^($D132-AA$129+$D132*0.2/($D132-$I$129+1)*7))</f>
        <v>0.5779689478300439</v>
      </c>
      <c r="AB132" s="215"/>
      <c r="AC132" s="215"/>
      <c r="AD132" s="149">
        <f>(1-0.8*AD$129/$D132+0.2/($D132-$I$129+1)*8)+(0.8*AD$129/$D132-0.2/($D132-$I$129+1)*8)*(1-1/(1+$BG$120)^($D132-AD$129+$D132*0.2/($D132-$I$129+1)*8))</f>
        <v>0.5653280522917448</v>
      </c>
      <c r="AE132" s="149"/>
      <c r="AF132" s="149"/>
      <c r="AG132" s="215">
        <f>(1-0.8*AG$129/$D132+0.2/($D132-$I$129+1)*9)+(0.8*AG$129/$D132-0.2/($D132-$I$129+1)*9)*(1-1/(1+$BG$120)^($D132-AG$129+$D132*0.2/($D132-$I$129+1)*9))</f>
        <v>0.5525738042648106</v>
      </c>
      <c r="AH132" s="215"/>
      <c r="AI132" s="215"/>
      <c r="AJ132" s="215">
        <f>(1-0.8*AJ$129/$D132+0.2/($D132-$I$129+1)*10)+(0.8*AJ$129/$D132-0.2/($D132-$I$129+1)*10)*(1-1/(1+$BG$120)^($D132-AJ$129+$D132*0.2/($D132-$I$129+1)*10))</f>
        <v>0.5397053983287501</v>
      </c>
      <c r="AK132" s="215"/>
      <c r="AL132" s="215"/>
      <c r="AM132" s="215">
        <f>(1-0.8*AM$129/$D132+0.2/($D132-$I$129+1)*11)+(0.8*AM$129/$D132-0.2/($D132-$I$129+1)*11)*(1-1/(1+$BG$120)^($D132-AM$129+$D132*0.2/($D132-$I$129+1)*11))</f>
        <v>0.5267220239009274</v>
      </c>
      <c r="AN132" s="215"/>
      <c r="AO132" s="215"/>
      <c r="AP132" s="215">
        <f>(1-0.8*AP$129/$D132+0.2/($D132-$I$129+1)*12)+(0.8*AP$129/$D132-0.2/($D132-$I$129+1)*12)*(1-1/(1+$BG$120)^($D132-AP$129+$D132*0.2/($D132-$I$129+1)*12))</f>
        <v>0.513622865205357</v>
      </c>
      <c r="AQ132" s="215"/>
      <c r="AR132" s="215"/>
      <c r="AS132" s="149">
        <f>(1-0.8*AS$129/$D132+0.2/($D132-$I$129+1)*13)+(0.8*AS$129/$D132-0.2/($D132-$I$129+1)*13)*(1-1/(1+$BG$120)^($D132-AS$129+$D132*0.2/($D132-$I$129+1)*13))</f>
        <v>0.5004071012413182</v>
      </c>
      <c r="AT132" s="149"/>
      <c r="AU132" s="149"/>
      <c r="AV132" s="215">
        <f>(1-0.8*AV$129/$D132+0.2/($D132-$I$129+1)*14)+(0.8*AV$129/$D132-0.2/($D132-$I$129+1)*14)*(1-1/(1+$BG$120)^($D132-AV$129+$D132*0.2/($D132-$I$129+1)*14))</f>
        <v>0.487073905751783</v>
      </c>
      <c r="AW132" s="215"/>
      <c r="AX132" s="215"/>
      <c r="AY132" s="215">
        <f>(1-0.8*AY$129/$D132+0.2/($D132-$I$129+1)*15)+(0.8*AY$129/$D132-0.2/($D132-$I$129+1)*15)*(1-1/(1+$BG$120)^($D132-AY$129+$D132*0.2/($D132-$I$129+1)*15))</f>
        <v>0.47362244719166624</v>
      </c>
      <c r="AZ132" s="215"/>
      <c r="BA132" s="215"/>
      <c r="BB132" s="215">
        <f>(1-0.8*BB$129/$D132+0.2/($D132-$I$129+1)*16)+(0.8*BB$129/$D132-0.2/($D132-$I$129+1)*16)*(1-1/(1+$BG$120)^($D132-BB$129+$D132*0.2/($D132-$I$129+1)*16))</f>
        <v>0.46005188869588504</v>
      </c>
      <c r="BC132" s="215"/>
      <c r="BD132" s="215"/>
      <c r="BE132" s="215">
        <f>(1-0.8*BE$129/$D132+0.2/($D132-$I$129+1)*17)+(0.8*BE$129/$D132-0.2/($D132-$I$129+1)*17)*(1-1/(1+$BG$120)^($D132-BE$129+$D132*0.2/($D132-$I$129+1)*17))</f>
        <v>0.4463613880472364</v>
      </c>
      <c r="BF132" s="215"/>
      <c r="BG132" s="215"/>
      <c r="BH132" s="149">
        <f>(1-0.8*BH$129/$D132+0.2/($D132-$I$129+1)*18)+(0.8*BH$129/$D132-0.2/($D132-$I$129+1)*18)*(1-1/(1+$BG$120)^($D132-BH$129+$D132*0.2/($D132-$I$129+1)*18))</f>
        <v>0.43255009764408653</v>
      </c>
      <c r="BI132" s="149"/>
      <c r="BJ132" s="150"/>
      <c r="BK132" s="102"/>
    </row>
    <row r="133" spans="2:63" s="3" customFormat="1" ht="10.5" customHeight="1" thickBot="1">
      <c r="B133" s="131">
        <v>3</v>
      </c>
      <c r="C133" s="132"/>
      <c r="D133" s="133">
        <v>48</v>
      </c>
      <c r="E133" s="134"/>
      <c r="F133" s="134"/>
      <c r="G133" s="134"/>
      <c r="H133" s="135"/>
      <c r="I133" s="213">
        <f>(1-0.8*I$129/$D133)+(0.8*I$129/$D133)*(1-1/(1+$BG$120)^($D133-I$129))</f>
        <v>0.7637861862852364</v>
      </c>
      <c r="J133" s="213"/>
      <c r="K133" s="213"/>
      <c r="L133" s="152">
        <f>(1-0.8*L$129/$D133)+(0.8*L$129/$D133)*(1-1/(1+$BG$120)^($D133-L$129))</f>
        <v>0.7486685022074917</v>
      </c>
      <c r="M133" s="152"/>
      <c r="N133" s="152"/>
      <c r="O133" s="211">
        <f>(1-0.8*O$129/$D133)+(0.8*O$129/$D133)*(1-1/(1+$BG$120)^($D133-O$129))</f>
        <v>0.7333240528685807</v>
      </c>
      <c r="P133" s="211"/>
      <c r="Q133" s="211"/>
      <c r="R133" s="152">
        <f>(1-0.8*R$129/$D133)+(0.8*R$129/$D133)*(1-1/(1+$BG$120)^($D133-R$129))</f>
        <v>0.7177501775561057</v>
      </c>
      <c r="S133" s="152"/>
      <c r="T133" s="152"/>
      <c r="U133" s="152">
        <f>(1-0.8*U$129/$D133)+(0.8*U$129/$D133)*(1-1/(1+$BG$120)^($D133-U$129))</f>
        <v>0.7019441874992476</v>
      </c>
      <c r="V133" s="152"/>
      <c r="W133" s="152"/>
      <c r="X133" s="152">
        <f>(1-0.8*X$129/$D133)+(0.8*X$129/$D133)*(1-1/(1+$BG$120)^($D133-X$129))</f>
        <v>0.6859033655901162</v>
      </c>
      <c r="Y133" s="152"/>
      <c r="Z133" s="210"/>
      <c r="AA133" s="214">
        <f>(1-0.8*AA$129/$D133+0.2/($D133-$AA129+1))+(0.8*AA$129/$D133-0.2/($D133-$AA129+1))*(1-1/(1+$BG$120)^($D133-AA$129+$D133*0.2/($D133-$AA129+1)))</f>
        <v>0.6772216092294749</v>
      </c>
      <c r="AB133" s="156"/>
      <c r="AC133" s="156"/>
      <c r="AD133" s="149">
        <f>(1-0.8*AD$129/$D133+0.2/($D133-$AA129+1)*2)+(0.8*AD$129/$D133-0.2/($D133-$AA129+1)*2)*(1-1/(1+$BG$120)^($D133-AD$129+$D133*0.2/($D133-$AA129+1)*2))</f>
        <v>0.6684620209924921</v>
      </c>
      <c r="AE133" s="149"/>
      <c r="AF133" s="149"/>
      <c r="AG133" s="156">
        <f>(1-0.8*AG$129/$D133+0.2/($D133-$AA129+1)*3)+(0.8*AG$129/$D133-0.2/($D133-$AA129+1)*3)*(1-1/(1+$BG$120)^($D133-AG$129+$D133*0.2/($D133-$AA129+1)*3))</f>
        <v>0.6596240451353771</v>
      </c>
      <c r="AH133" s="156"/>
      <c r="AI133" s="156"/>
      <c r="AJ133" s="156">
        <f>(1-0.8*AJ$129/$D133+0.2/($D133-$AA129+1)*4)+(0.8*AJ$129/$D133-0.2/($D133-$AA129+1)*4)*(1-1/(1+$BG$120)^($D133-AJ$129+$D133*0.2/($D133-$AA129+1)*4))</f>
        <v>0.6507071223296926</v>
      </c>
      <c r="AK133" s="156"/>
      <c r="AL133" s="156"/>
      <c r="AM133" s="156">
        <f>(1-0.8*AM$129/$D133+0.2/($D133-$AA129+1)*5)+(0.8*AM$129/$D133-0.2/($D133-$AA129+1)*5)*(1-1/(1+$BG$120)^($D133-AM$129+$D133*0.2/($D133-$AA129+1)*5))</f>
        <v>0.641710689640532</v>
      </c>
      <c r="AN133" s="156"/>
      <c r="AO133" s="156"/>
      <c r="AP133" s="156">
        <f>(1-0.8*AP$129/$D133+0.2/($D133-$AA129+1)*6)+(0.8*AP$129/$D133-0.2/($D133-$AA129+1)*6)*(1-1/(1+$BG$120)^($D133-AP$129+$D133*0.2/($D133-$AA129+1)*6))</f>
        <v>0.6326341805045711</v>
      </c>
      <c r="AQ133" s="156"/>
      <c r="AR133" s="156"/>
      <c r="AS133" s="149">
        <f>(1-0.8*AS$129/$D133+0.2/($D133-$AA129+1)*7)+(0.8*AS$129/$D133-0.2/($D133-$AA129+1)*7)*(1-1/(1+$BG$120)^($D133-AS$129+$D133*0.2/($D133-$AA129+1)*7))</f>
        <v>0.6234770247079893</v>
      </c>
      <c r="AT133" s="149"/>
      <c r="AU133" s="149"/>
      <c r="AV133" s="156">
        <f>(1-0.8*AV$129/$D133+0.2/($D133-$AA129+1)*8)+(0.8*AV$129/$D133-0.2/($D133-$AA129+1)*8)*(1-1/(1+$BG$120)^($D133-AV$129+$D133*0.2/($D133-$AA129+1)*8))</f>
        <v>0.6142386483642631</v>
      </c>
      <c r="AW133" s="156"/>
      <c r="AX133" s="156"/>
      <c r="AY133" s="156">
        <f>(1-0.8*AY$129/$D133+0.2/($D133-$AA129+1)*9)+(0.8*AY$129/$D133-0.2/($D133-$AA129+1)*9)*(1-1/(1+$BG$120)^($D133-AY$129+$D133*0.2/($D133-$AA129+1)*9))</f>
        <v>0.6049184738918292</v>
      </c>
      <c r="AZ133" s="156"/>
      <c r="BA133" s="156"/>
      <c r="BB133" s="156">
        <f>(1-0.8*BB$129/$D133+0.2/($D133-$AA129+1)*10)+(0.8*BB$129/$D133-0.2/($D133-$AA129+1)*10)*(1-1/(1+$BG$120)^($D133-BB$129+$D133*0.2/($D133-$AA129+1)*10))</f>
        <v>0.5955159199916145</v>
      </c>
      <c r="BC133" s="156"/>
      <c r="BD133" s="156"/>
      <c r="BE133" s="156">
        <f>(1-0.8*BE$129/$D133+0.2/($D133-$AA129+1)*11)+(0.8*BE$129/$D133-0.2/($D133-$AA129+1)*11)*(1-1/(1+$BG$120)^($D133-BE$129+$D133*0.2/($D133-$AA129+1)*11))</f>
        <v>0.5860304016244382</v>
      </c>
      <c r="BF133" s="156"/>
      <c r="BG133" s="156"/>
      <c r="BH133" s="149">
        <f>(1-0.8*BH$129/$D133+0.2/($D133-$AA129+1)*12)+(0.8*BH$129/$D133-0.2/($D133-$AA129+1)*12)*(1-1/(1+$BG$120)^($D133-BH$129+$D133*0.2/($D133-$AA129+1)*12))</f>
        <v>0.5764613299882786</v>
      </c>
      <c r="BI133" s="149"/>
      <c r="BJ133" s="160"/>
      <c r="BK133" s="102"/>
    </row>
    <row r="134" spans="2:63" s="3" customFormat="1" ht="10.5" customHeight="1" thickBot="1">
      <c r="B134" s="131">
        <v>4</v>
      </c>
      <c r="C134" s="132"/>
      <c r="D134" s="133">
        <v>60</v>
      </c>
      <c r="E134" s="134"/>
      <c r="F134" s="134"/>
      <c r="G134" s="134"/>
      <c r="H134" s="135"/>
      <c r="I134" s="152">
        <f>(1-0.8*I$129/$D134)+(0.8*I$129/$D134)*(1-1/(1+$BG$120)^($D134-I$129))</f>
        <v>0.8282610144939978</v>
      </c>
      <c r="J134" s="152"/>
      <c r="K134" s="152"/>
      <c r="L134" s="152">
        <f>(1-0.8*L$129/$D134)+(0.8*L$129/$D134)*(1-1/(1+$BG$120)^($D134-L$129))</f>
        <v>0.8172697194216135</v>
      </c>
      <c r="M134" s="152"/>
      <c r="N134" s="152"/>
      <c r="O134" s="211">
        <f>(1-0.8*O$129/$D134)+(0.8*O$129/$D134)*(1-1/(1+$BG$120)^($D134-O$129))</f>
        <v>0.8061135549231437</v>
      </c>
      <c r="P134" s="211"/>
      <c r="Q134" s="211"/>
      <c r="R134" s="152">
        <f>(1-0.8*R$129/$D134)+(0.8*R$129/$D134)*(1-1/(1+$BG$120)^($D134-R$129))</f>
        <v>0.7947905865306553</v>
      </c>
      <c r="S134" s="152"/>
      <c r="T134" s="152"/>
      <c r="U134" s="152">
        <f>(1-0.8*U$129/$D134)+(0.8*U$129/$D134)*(1-1/(1+$BG$120)^($D134-U$129))</f>
        <v>0.7832988593763719</v>
      </c>
      <c r="V134" s="152"/>
      <c r="W134" s="152"/>
      <c r="X134" s="152">
        <f>(1-0.8*X$129/$D134)+(0.8*X$129/$D134)*(1-1/(1+$BG$120)^($D134-X$129))</f>
        <v>0.7716363979900822</v>
      </c>
      <c r="Y134" s="152"/>
      <c r="Z134" s="152"/>
      <c r="AA134" s="213">
        <f>(1-0.8*AA$129/$D134)+(0.8*AA$129/$D134)*(1-1/(1+$BG$120)^($D134-AA$129))</f>
        <v>0.7598012060946115</v>
      </c>
      <c r="AB134" s="213"/>
      <c r="AC134" s="213"/>
      <c r="AD134" s="211">
        <f>(1-0.8*AD$129/$D134)+(0.8*AD$129/$D134)*(1-1/(1+$BG$120)^($D134-AD$129))</f>
        <v>0.7477912663993422</v>
      </c>
      <c r="AE134" s="211"/>
      <c r="AF134" s="211"/>
      <c r="AG134" s="152">
        <f>(1-0.8*AG$129/$D134)+(0.8*AG$129/$D134)*(1-1/(1+$BG$120)^($D134-AG$129))</f>
        <v>0.7356045403917584</v>
      </c>
      <c r="AH134" s="152"/>
      <c r="AI134" s="152"/>
      <c r="AJ134" s="152">
        <f>(1-0.8*AJ$129/$D134)+(0.8*AJ$129/$D134)*(1-1/(1+$BG$120)^($D134-AJ$129))</f>
        <v>0.7232389681270036</v>
      </c>
      <c r="AK134" s="152"/>
      <c r="AL134" s="152"/>
      <c r="AM134" s="152">
        <f>(1-0.8*AM$129/$D134)+(0.8*AM$129/$D134)*(1-1/(1+$BG$120)^($D134-AM$129))</f>
        <v>0.710692468015428</v>
      </c>
      <c r="AN134" s="152"/>
      <c r="AO134" s="152"/>
      <c r="AP134" s="152">
        <f>(1-0.8*AP$129/$D134)+(0.8*AP$129/$D134)*(1-1/(1+$BG$120)^($D134-AP$129))</f>
        <v>0.6979629366081067</v>
      </c>
      <c r="AQ134" s="152"/>
      <c r="AR134" s="210"/>
      <c r="AS134" s="208">
        <f>(1-0.8*AS$129/$D134+0.2/($D134-$AS$129+1))+(0.8*AS$129/$D134-0.2/($D134-$AS$129+1))*(1-1/(1+$BG$120)^($D134-AS$129+$D134*0.2/($D134-$AS$129+1)))</f>
        <v>0.6910824280113274</v>
      </c>
      <c r="AT134" s="149"/>
      <c r="AU134" s="149"/>
      <c r="AV134" s="156">
        <f>(1-0.8*AV$129/$D134+0.2/($D134-$AS$129+1)*2)+(0.8*AV$129/$D134-0.2/($D134-$AS$129+1)*2)*(1-1/(1+$BG$120)^($D134-AV$129+$D134*0.2/($D134-$AS$129+1)*2))</f>
        <v>0.6841417892044768</v>
      </c>
      <c r="AW134" s="156"/>
      <c r="AX134" s="156"/>
      <c r="AY134" s="156">
        <f>(1-0.8*AY$129/$D134+0.2/($D134-$AS$129+1)*3)+(0.8*AY$129/$D134-0.2/($D134-$AS$129+1)*3)*(1-1/(1+$BG$120)^($D134-AY$129+$D134*0.2/($D134-$AS$129+1)*3))</f>
        <v>0.6771405963418372</v>
      </c>
      <c r="AZ134" s="156"/>
      <c r="BA134" s="156"/>
      <c r="BB134" s="156">
        <f>(1-0.8*BB$129/$D134+0.2/($D134-$AS$129+1)*4)+(0.8*BB$129/$D134-0.2/($D134-$AS$129+1)*4)*(1-1/(1+$BG$120)^($D134-BB$129+$D134*0.2/($D134-$AS$129+1)*4))</f>
        <v>0.6700784228688521</v>
      </c>
      <c r="BC134" s="156"/>
      <c r="BD134" s="156"/>
      <c r="BE134" s="156">
        <f>(1-0.8*BE$129/$D134+0.2/($D134-$AS$129+1)*5)+(0.8*BE$129/$D134-0.2/($D134-$AS$129+1)*5)*(1-1/(1+$BG$120)^($D134-BE$129+$D134*0.2/($D134-$AS$129+1)*5))</f>
        <v>0.6629548395057607</v>
      </c>
      <c r="BF134" s="156"/>
      <c r="BG134" s="156"/>
      <c r="BH134" s="159">
        <f>(1-0.8*BH$129/$D134+0.2/($D134-$AS$129+1)*6)+(0.8*BH$129/$D134-0.2/($D134-$AS$129+1)*6)*(1-1/(1+$BG$120)^($D134-BH$129+$D134*0.2/($D134-$AS$129+1)*6))</f>
        <v>0.6557694142311382</v>
      </c>
      <c r="BI134" s="149"/>
      <c r="BJ134" s="212"/>
      <c r="BK134" s="101"/>
    </row>
    <row r="135" spans="2:63" s="3" customFormat="1" ht="10.5" customHeight="1" thickBot="1">
      <c r="B135" s="131">
        <v>5</v>
      </c>
      <c r="C135" s="132"/>
      <c r="D135" s="118">
        <v>70</v>
      </c>
      <c r="E135" s="119"/>
      <c r="F135" s="119"/>
      <c r="G135" s="119"/>
      <c r="H135" s="120"/>
      <c r="I135" s="152">
        <f>(1-0.8*I$129/$D135)+(0.8*I$129/$D135)*(1-1/(1+$BG$120)^($D135-I$129))</f>
        <v>0.8640695413156235</v>
      </c>
      <c r="J135" s="152"/>
      <c r="K135" s="152"/>
      <c r="L135" s="152">
        <f>(1-0.8*L$129/$D135)+(0.8*L$129/$D135)*(1-1/(1+$BG$120)^($D135-L$129))</f>
        <v>0.8553699919598234</v>
      </c>
      <c r="M135" s="152"/>
      <c r="N135" s="152"/>
      <c r="O135" s="211">
        <f>(1-0.8*O$129/$D135)+(0.8*O$129/$D135)*(1-1/(1+$BG$120)^($D135-O$129))</f>
        <v>0.8465399493636864</v>
      </c>
      <c r="P135" s="211"/>
      <c r="Q135" s="211"/>
      <c r="R135" s="152">
        <f>(1-0.8*R$129/$D135)+(0.8*R$129/$D135)*(1-1/(1+$BG$120)^($D135-R$129))</f>
        <v>0.8375778824065256</v>
      </c>
      <c r="S135" s="152"/>
      <c r="T135" s="152"/>
      <c r="U135" s="152">
        <f>(1-0.8*U$129/$D135)+(0.8*U$129/$D135)*(1-1/(1+$BG$120)^($D135-U$129))</f>
        <v>0.8284822438212911</v>
      </c>
      <c r="V135" s="152"/>
      <c r="W135" s="152"/>
      <c r="X135" s="152">
        <f>(1-0.8*X$129/$D135)+(0.8*X$129/$D135)*(1-1/(1+$BG$120)^($D135-X$129))</f>
        <v>0.8192514700342187</v>
      </c>
      <c r="Y135" s="152"/>
      <c r="Z135" s="152"/>
      <c r="AA135" s="152">
        <f>(1-0.8*AA$129/$D135)+(0.8*AA$129/$D135)*(1-1/(1+$BG$120)^($D135-AA$129))</f>
        <v>0.8098839810029488</v>
      </c>
      <c r="AB135" s="152"/>
      <c r="AC135" s="152"/>
      <c r="AD135" s="211">
        <f>(1-0.8*AD$129/$D135)+(0.8*AD$129/$D135)*(1-1/(1+$BG$120)^($D135-AD$129))</f>
        <v>0.8003781800530961</v>
      </c>
      <c r="AE135" s="211"/>
      <c r="AF135" s="211"/>
      <c r="AG135" s="152">
        <f>(1-0.8*AG$129/$D135)+(0.8*AG$129/$D135)*(1-1/(1+$BG$120)^($D135-AG$129))</f>
        <v>0.7907324537132617</v>
      </c>
      <c r="AH135" s="152"/>
      <c r="AI135" s="152"/>
      <c r="AJ135" s="152">
        <f>(1-0.8*AJ$129/$D135)+(0.8*AJ$129/$D135)*(1-1/(1+$BG$120)^($D135-AJ$129))</f>
        <v>0.7809451715484665</v>
      </c>
      <c r="AK135" s="152"/>
      <c r="AL135" s="152"/>
      <c r="AM135" s="152">
        <f>(1-0.8*AM$129/$D135)+(0.8*AM$129/$D135)*(1-1/(1+$BG$120)^($D135-AM$129))</f>
        <v>0.771014685991997</v>
      </c>
      <c r="AN135" s="152"/>
      <c r="AO135" s="152"/>
      <c r="AP135" s="152">
        <f>(1-0.8*AP$129/$D135)+(0.8*AP$129/$D135)*(1-1/(1+$BG$120)^($D135-AP$129))</f>
        <v>0.7609393321756449</v>
      </c>
      <c r="AQ135" s="152"/>
      <c r="AR135" s="152"/>
      <c r="AS135" s="209">
        <f>(1-0.8*AS$129/$D135)+(0.8*AS$129/$D135)*(1-1/(1+$BG$120)^($D135-AS$129))</f>
        <v>0.7507174277583276</v>
      </c>
      <c r="AT135" s="209"/>
      <c r="AU135" s="209"/>
      <c r="AV135" s="152">
        <f>(1-0.8*AV$129/$D135)+(0.8*AV$129/$D135)*(1-1/(1+$BG$120)^($D135-AV$129))</f>
        <v>0.740347272753074</v>
      </c>
      <c r="AW135" s="152"/>
      <c r="AX135" s="210"/>
      <c r="AY135" s="152">
        <f>(1-0.8*AY$129/$D142)+(0.8*AY$129/$D142)*(1-1/(1+$BG$120)^($D142-AY$129))</f>
        <v>0.7298271493523599</v>
      </c>
      <c r="AZ135" s="152"/>
      <c r="BA135" s="206"/>
      <c r="BB135" s="206">
        <f>(1-0.8*BB$129/$D142)+(0.8*BB$129/$D142)*(1-1/(1+$BG$120)^($D142-BB$129))</f>
        <v>0.719155321751778</v>
      </c>
      <c r="BC135" s="206"/>
      <c r="BD135" s="206"/>
      <c r="BE135" s="206">
        <f>(1-0.8*BE$129/$D142)+(0.8*BE$129/$D142)*(1-1/(1+$BG$120)^($D142-BE$129))</f>
        <v>0.7083300359720284</v>
      </c>
      <c r="BF135" s="206"/>
      <c r="BG135" s="207"/>
      <c r="BH135" s="208">
        <f>(1-0.8*BH$129/$D135+0.2/($D135-$BH$129+1))+(0.8*BH$129/$D135-0.2/($D135-$BH$129+1))*(1-1/(1+$BG$120)^($D135-BH$129+$D135*0.2/($D135-$BH$129+1)))</f>
        <v>0.7024763746509268</v>
      </c>
      <c r="BI135" s="149"/>
      <c r="BJ135" s="160"/>
      <c r="BK135" s="101"/>
    </row>
    <row r="136" spans="2:66" s="3" customFormat="1" ht="10.5" customHeight="1">
      <c r="B136" s="155"/>
      <c r="C136" s="155"/>
      <c r="D136" s="155"/>
      <c r="E136" s="155"/>
      <c r="F136" s="155"/>
      <c r="G136" s="155"/>
      <c r="H136" s="155"/>
      <c r="I136" s="147"/>
      <c r="J136" s="147"/>
      <c r="K136" s="147"/>
      <c r="L136" s="147"/>
      <c r="M136" s="147"/>
      <c r="N136" s="147"/>
      <c r="O136" s="147"/>
      <c r="P136" s="147"/>
      <c r="Q136" s="147"/>
      <c r="R136" s="147"/>
      <c r="S136" s="147"/>
      <c r="T136" s="147"/>
      <c r="U136" s="147"/>
      <c r="V136" s="147"/>
      <c r="W136" s="147"/>
      <c r="X136" s="147"/>
      <c r="Y136" s="147"/>
      <c r="Z136" s="147"/>
      <c r="AA136" s="147"/>
      <c r="AB136" s="147"/>
      <c r="AC136" s="147"/>
      <c r="AD136" s="147"/>
      <c r="AE136" s="147"/>
      <c r="AF136" s="147"/>
      <c r="AG136" s="147"/>
      <c r="AH136" s="147"/>
      <c r="AI136" s="147"/>
      <c r="AJ136" s="147"/>
      <c r="AK136" s="147"/>
      <c r="AL136" s="147"/>
      <c r="AM136" s="147"/>
      <c r="AN136" s="147"/>
      <c r="AO136" s="147"/>
      <c r="AP136" s="147"/>
      <c r="AQ136" s="147"/>
      <c r="AR136" s="147"/>
      <c r="AS136" s="147"/>
      <c r="AT136" s="147"/>
      <c r="AU136" s="147"/>
      <c r="AV136" s="147"/>
      <c r="AW136" s="147"/>
      <c r="AX136" s="147"/>
      <c r="AY136" s="147"/>
      <c r="AZ136" s="147"/>
      <c r="BA136" s="147"/>
      <c r="BB136" s="147"/>
      <c r="BC136" s="147"/>
      <c r="BD136" s="147"/>
      <c r="BE136" s="147"/>
      <c r="BF136" s="147"/>
      <c r="BG136" s="147"/>
      <c r="BH136" s="205"/>
      <c r="BI136" s="205"/>
      <c r="BJ136" s="205"/>
      <c r="BK136" s="100"/>
      <c r="BL136"/>
      <c r="BM136"/>
      <c r="BN136"/>
    </row>
    <row r="137" spans="2:64" s="3" customFormat="1" ht="10.5" customHeight="1">
      <c r="B137" s="139" t="s">
        <v>0</v>
      </c>
      <c r="C137" s="140"/>
      <c r="D137" s="143" t="s">
        <v>5</v>
      </c>
      <c r="E137" s="144"/>
      <c r="F137" s="144"/>
      <c r="G137" s="144"/>
      <c r="H137" s="145"/>
      <c r="I137" s="125">
        <v>36</v>
      </c>
      <c r="J137" s="125"/>
      <c r="K137" s="125"/>
      <c r="L137" s="125">
        <v>37</v>
      </c>
      <c r="M137" s="125"/>
      <c r="N137" s="125"/>
      <c r="O137" s="125">
        <v>38</v>
      </c>
      <c r="P137" s="125"/>
      <c r="Q137" s="125"/>
      <c r="R137" s="125">
        <v>39</v>
      </c>
      <c r="S137" s="125"/>
      <c r="T137" s="125"/>
      <c r="U137" s="177">
        <v>40</v>
      </c>
      <c r="V137" s="177"/>
      <c r="W137" s="177"/>
      <c r="X137" s="125">
        <v>41</v>
      </c>
      <c r="Y137" s="125"/>
      <c r="Z137" s="125"/>
      <c r="AA137" s="125">
        <v>42</v>
      </c>
      <c r="AB137" s="125"/>
      <c r="AC137" s="125"/>
      <c r="AD137" s="125">
        <v>43</v>
      </c>
      <c r="AE137" s="125"/>
      <c r="AF137" s="125"/>
      <c r="AG137" s="125">
        <v>44</v>
      </c>
      <c r="AH137" s="125"/>
      <c r="AI137" s="125"/>
      <c r="AJ137" s="177">
        <v>45</v>
      </c>
      <c r="AK137" s="177"/>
      <c r="AL137" s="177"/>
      <c r="AM137" s="125">
        <v>46</v>
      </c>
      <c r="AN137" s="125"/>
      <c r="AO137" s="125"/>
      <c r="AP137" s="183">
        <v>47</v>
      </c>
      <c r="AQ137" s="184"/>
      <c r="AR137" s="185"/>
      <c r="AS137" s="125">
        <v>48</v>
      </c>
      <c r="AT137" s="125"/>
      <c r="AU137" s="125"/>
      <c r="AV137" s="125">
        <v>49</v>
      </c>
      <c r="AW137" s="125"/>
      <c r="AX137" s="125"/>
      <c r="AY137" s="177">
        <v>50</v>
      </c>
      <c r="AZ137" s="177"/>
      <c r="BA137" s="177"/>
      <c r="BB137" s="125">
        <v>51</v>
      </c>
      <c r="BC137" s="125"/>
      <c r="BD137" s="125"/>
      <c r="BE137" s="125">
        <v>52</v>
      </c>
      <c r="BF137" s="125"/>
      <c r="BG137" s="125"/>
      <c r="BH137" s="125">
        <v>53</v>
      </c>
      <c r="BI137" s="125"/>
      <c r="BJ137" s="126"/>
      <c r="BK137" s="101"/>
      <c r="BL137" s="9"/>
    </row>
    <row r="138" spans="2:64" s="3" customFormat="1" ht="10.5" customHeight="1">
      <c r="B138" s="141"/>
      <c r="C138" s="142"/>
      <c r="D138" s="128" t="s">
        <v>6</v>
      </c>
      <c r="E138" s="129"/>
      <c r="F138" s="129"/>
      <c r="G138" s="129"/>
      <c r="H138" s="130"/>
      <c r="I138" s="137"/>
      <c r="J138" s="137"/>
      <c r="K138" s="137"/>
      <c r="L138" s="137"/>
      <c r="M138" s="137"/>
      <c r="N138" s="137"/>
      <c r="O138" s="137"/>
      <c r="P138" s="137"/>
      <c r="Q138" s="137"/>
      <c r="R138" s="137"/>
      <c r="S138" s="137"/>
      <c r="T138" s="137"/>
      <c r="U138" s="179"/>
      <c r="V138" s="179"/>
      <c r="W138" s="179"/>
      <c r="X138" s="137"/>
      <c r="Y138" s="137"/>
      <c r="Z138" s="137"/>
      <c r="AA138" s="137"/>
      <c r="AB138" s="137"/>
      <c r="AC138" s="137"/>
      <c r="AD138" s="125"/>
      <c r="AE138" s="125"/>
      <c r="AF138" s="125"/>
      <c r="AG138" s="125"/>
      <c r="AH138" s="125"/>
      <c r="AI138" s="125"/>
      <c r="AJ138" s="177"/>
      <c r="AK138" s="177"/>
      <c r="AL138" s="177"/>
      <c r="AM138" s="125"/>
      <c r="AN138" s="125"/>
      <c r="AO138" s="125"/>
      <c r="AP138" s="183"/>
      <c r="AQ138" s="184"/>
      <c r="AR138" s="185"/>
      <c r="AS138" s="125"/>
      <c r="AT138" s="125"/>
      <c r="AU138" s="125"/>
      <c r="AV138" s="125"/>
      <c r="AW138" s="125"/>
      <c r="AX138" s="125"/>
      <c r="AY138" s="177"/>
      <c r="AZ138" s="177"/>
      <c r="BA138" s="177"/>
      <c r="BB138" s="125"/>
      <c r="BC138" s="125"/>
      <c r="BD138" s="125"/>
      <c r="BE138" s="125"/>
      <c r="BF138" s="125"/>
      <c r="BG138" s="125"/>
      <c r="BH138" s="125"/>
      <c r="BI138" s="125"/>
      <c r="BJ138" s="126"/>
      <c r="BK138" s="101"/>
      <c r="BL138" s="9"/>
    </row>
    <row r="139" spans="2:64" s="3" customFormat="1" ht="10.5" customHeight="1" thickBot="1">
      <c r="B139" s="131">
        <v>2</v>
      </c>
      <c r="C139" s="132"/>
      <c r="D139" s="133">
        <v>35</v>
      </c>
      <c r="E139" s="134"/>
      <c r="F139" s="134"/>
      <c r="G139" s="134"/>
      <c r="H139" s="134"/>
      <c r="I139" s="181">
        <f>(1-0.8*I$137/(I$137+7)+(0.0667/7*($D139*1.2-I$137)))+(0.8*I$137/(I$137+7)-(0.0667/7*($D139*1.2-I$137)))*(1-(1/(1+$BG$120)^((I$137+7)-I$137)))</f>
        <v>0.42063742012585725</v>
      </c>
      <c r="J139" s="171"/>
      <c r="K139" s="204"/>
      <c r="L139" s="171">
        <f>(1-0.8*L$137/(L$137+7)+(0.0667/7*($D139*1.2-L$137)))+(0.8*L$137/(L$137+7)-(0.0667/7*($D139*1.2-L$137)))*(1-(1/(1+$BG$120)^((L$137+7)-L$137)))</f>
        <v>0.40882651568736694</v>
      </c>
      <c r="M139" s="171"/>
      <c r="N139" s="171"/>
      <c r="O139" s="171">
        <f>(1-0.8*O$137/(O$137+7)+(0.0667/7*($D139*1.2-O$137)))+(0.8*O$137/(O$137+7)-(0.0667/7*($D139*1.2-O$137)))*(1-(1/(1+$BG$120)^((O$137+7)-O$137)))</f>
        <v>0.39714002278490323</v>
      </c>
      <c r="P139" s="171"/>
      <c r="Q139" s="171"/>
      <c r="R139" s="171">
        <f>(1-0.8*R$137/(R$137+7)+(0.0667/7*($D139*1.2-R$137)))+(0.8*R$137/(R$137+7)-(0.0667/7*($D139*1.2-R$137)))*(1-(1/(1+$BG$120)^((R$137+7)-R$137)))</f>
        <v>0.38556982762263836</v>
      </c>
      <c r="S139" s="171"/>
      <c r="T139" s="171"/>
      <c r="U139" s="182">
        <f>(1-0.8*U$137/(U$137+7)+(0.0667/7*($D139*1.2-U$137)))+(0.8*U$137/(U$137+7)-(0.0667/7*($D139*1.2-U$137)))*(1-(1/(1+$BG$120)^((U$137+7)-U$137)))</f>
        <v>0.3741085069405598</v>
      </c>
      <c r="V139" s="182"/>
      <c r="W139" s="182"/>
      <c r="X139" s="171">
        <f>(1-0.8*X$137/(X$137+7)+(0.0667/7*($D139*1.2-X$137)))+(0.8*X$137/(X$137+7)-(0.0667/7*($D139*1.2-X$137)))*(1-(1/(1+$BG$120)^((X$137+7)-X$137)))</f>
        <v>0.3627492560836555</v>
      </c>
      <c r="Y139" s="171"/>
      <c r="Z139" s="171"/>
      <c r="AA139" s="200">
        <f>(1-0.8*AA$137/(AA$137+7)+(0.0667/7*($D139*1.2-AA$137)))+(0.8*AA$137/(AA$137+7)-(0.0667/7*($D139*1.2-AA$137)))*(1-(1/(1+$BG$120)^((AA$137+7)-AA$137)))</f>
        <v>0.35148582587895605</v>
      </c>
      <c r="AB139" s="171"/>
      <c r="AC139" s="171"/>
      <c r="AD139" s="194"/>
      <c r="AE139" s="195"/>
      <c r="AF139" s="196"/>
      <c r="AG139" s="194"/>
      <c r="AH139" s="195"/>
      <c r="AI139" s="196"/>
      <c r="AJ139" s="201"/>
      <c r="AK139" s="202"/>
      <c r="AL139" s="203"/>
      <c r="AM139" s="194"/>
      <c r="AN139" s="195"/>
      <c r="AO139" s="196"/>
      <c r="AP139" s="194"/>
      <c r="AQ139" s="195"/>
      <c r="AR139" s="196"/>
      <c r="AS139" s="194"/>
      <c r="AT139" s="195"/>
      <c r="AU139" s="196"/>
      <c r="AV139" s="174"/>
      <c r="AW139" s="175"/>
      <c r="AX139" s="176"/>
      <c r="AY139" s="197"/>
      <c r="AZ139" s="198"/>
      <c r="BA139" s="199"/>
      <c r="BB139" s="174"/>
      <c r="BC139" s="175"/>
      <c r="BD139" s="176"/>
      <c r="BE139" s="174"/>
      <c r="BF139" s="175"/>
      <c r="BG139" s="176"/>
      <c r="BH139" s="174"/>
      <c r="BI139" s="175"/>
      <c r="BJ139" s="193"/>
      <c r="BK139" s="101"/>
      <c r="BL139" s="9"/>
    </row>
    <row r="140" spans="2:64" s="3" customFormat="1" ht="10.5" customHeight="1" thickBot="1">
      <c r="B140" s="131">
        <v>3</v>
      </c>
      <c r="C140" s="132"/>
      <c r="D140" s="133">
        <v>48</v>
      </c>
      <c r="E140" s="134"/>
      <c r="F140" s="134"/>
      <c r="G140" s="134"/>
      <c r="H140" s="135"/>
      <c r="I140" s="156">
        <f>(1-0.8*I$137/$D140+0.2/($D140-$AA$129+1)*13)+(0.8*I$137/$D140-0.2/($D140-$AA$129+1)*13)*(1-1/(1+$BG$120)^($D140-I$137+$D140*0.2/($D140-$AA$129+1)*13))</f>
        <v>0.5668081124954067</v>
      </c>
      <c r="J140" s="156"/>
      <c r="K140" s="156"/>
      <c r="L140" s="156">
        <f>(1-0.8*L$137/$D140+0.2/($D140-$AA$129+1)*14)+(0.8*L$137/$D140-0.2/($D140-$AA$129+1)*14)*(1-1/(1+$BG$120)^($D140-L$137+$D140*0.2/($D140-$AA$129+1)*14))</f>
        <v>0.5570701527493886</v>
      </c>
      <c r="M140" s="156"/>
      <c r="N140" s="156"/>
      <c r="O140" s="156">
        <f>(1-0.8*O$137/$D140+0.2/($D140-$AA$129+1)*15)+(0.8*O$137/$D140-0.2/($D140-$AA$129+1)*15)*(1-1/(1+$BG$120)^($D140-O$137+$D140*0.2/($D140-$AA$129+1)*15))</f>
        <v>0.5472468505219501</v>
      </c>
      <c r="P140" s="156"/>
      <c r="Q140" s="156"/>
      <c r="R140" s="156">
        <f>(1-0.8*R$137/$D140+0.2/($D140-$AA$129+1)*16)+(0.8*R$137/$D140-0.2/($D140-$AA$129+1)*16)*(1-1/(1+$BG$120)^($D140-R$137+$D140*0.2/($D140-$AA$129+1)*16))</f>
        <v>0.5373376017297081</v>
      </c>
      <c r="S140" s="156"/>
      <c r="T140" s="156"/>
      <c r="U140" s="149">
        <f>(1-0.8*U$137/$D140+0.2/($D140-$AA$129+1)*17)+(0.8*U$137/$D140-0.2/($D140-$AA$129+1)*17)*(1-1/(1+$BG$120)^($D140-U$137+$D140*0.2/($D140-$AA$129+1)*17))</f>
        <v>0.527341798410764</v>
      </c>
      <c r="V140" s="149"/>
      <c r="W140" s="149"/>
      <c r="X140" s="156">
        <f>(1-0.8*X$137/$D140+0.2/($D140-$AA$129+1)*18)+(0.8*X$137/$D140-0.2/($D140-$AA$129+1)*18)*(1-1/(1+$BG$120)^($D140-X$137+$D140*0.2/($D140-$AA$129+1)*18))</f>
        <v>0.517258828701161</v>
      </c>
      <c r="Y140" s="156"/>
      <c r="Z140" s="156"/>
      <c r="AA140" s="156">
        <f>(1-0.8*AA$137/$D140+0.2/($D140-$AA$129+1)*19)+(0.8*AA$137/$D140-0.2/($D140-$AA$129+1)*19)*(1-1/(1+$BG$120)^($D140-AA$137+$D140*0.2/($D140-$AA$129+1)*19))</f>
        <v>0.5070880768112049</v>
      </c>
      <c r="AB140" s="156"/>
      <c r="AC140" s="156"/>
      <c r="AD140" s="156">
        <f>(1-0.8*AD$137/$D140+0.2/($D140-$AA$129+1)*20)+(0.8*AD$137/$D140-0.2/($D140-$AA$129+1)*20)*(1-1/(1+$BG$120)^($D140-AD$137+$D140*0.2/($D140-$AA$129+1)*20))</f>
        <v>0.49682892300164355</v>
      </c>
      <c r="AE140" s="156"/>
      <c r="AF140" s="156"/>
      <c r="AG140" s="156">
        <f>(1-0.8*AG$137/$D140+0.2/($D140-$AA$129+1)*21)+(0.8*AG$137/$D140-0.2/($D140-$AA$129+1)*21)*(1-1/(1+$BG$120)^($D140-AG$137+$D140*0.2/($D140-$AA$129+1)*21))</f>
        <v>0.48648074355970866</v>
      </c>
      <c r="AH140" s="156"/>
      <c r="AI140" s="156"/>
      <c r="AJ140" s="149">
        <f>(1-0.8*AJ$137/$D140+0.2/($D140-$AA$129+1)*22)+(0.8*AJ$137/$D140-0.2/($D140-$AA$129+1)*22)*(1-1/(1+$BG$120)^($D140-AJ$137+$D140*0.2/($D140-$AA$129+1)*22))</f>
        <v>0.47604291077501776</v>
      </c>
      <c r="AK140" s="149"/>
      <c r="AL140" s="149"/>
      <c r="AM140" s="156">
        <f>(1-0.8*AM$137/$D140+0.2/($D140-$AA$129+1)*23)+(0.8*AM$137/$D140-0.2/($D140-$AA$129+1)*23)*(1-1/(1+$BG$120)^($D140-AM$137+$D140*0.2/($D140-$AA$129+1)*23))</f>
        <v>0.4655147929153346</v>
      </c>
      <c r="AN140" s="156"/>
      <c r="AO140" s="156"/>
      <c r="AP140" s="156">
        <f>(1-0.8*AP$137/$D140+0.2/($D140-$AA$129+1)*24)+(0.8*AP$137/$D140-0.2/($D140-$AA$129+1)*24)*(1-1/(1+$BG$120)^($D140-AP$137+$D140*0.2/($D140-$AA$129+1)*24))</f>
        <v>0.4548957542021873</v>
      </c>
      <c r="AQ140" s="156"/>
      <c r="AR140" s="156"/>
      <c r="AS140" s="156">
        <f>(1-0.8*AS$137/$D140+0.2/($D140-$AA$129+1)*25)+(0.8*AS$137/$D140-0.2/($D140-$AA$129+1)*25)*(1-1/(1+$BG$120)^($D140-AS$137+$D140*0.2/($D140-$AA$129+1)*25))</f>
        <v>0.44418515478634485</v>
      </c>
      <c r="AT140" s="156"/>
      <c r="AU140" s="156"/>
      <c r="AV140" s="190">
        <f>(1-0.8*AV$137/(AV$137+10)+(0.0595/10*(58-AV$137)))+(0.8*AV$137/(AV$137+10)-(0.0595/10*(58-AV$137)))*(1-(1/(1+$BG$120)^((AV$137+10)-AV$137)))</f>
        <v>0.4359286040616099</v>
      </c>
      <c r="AW140" s="191"/>
      <c r="AX140" s="191"/>
      <c r="AY140" s="158">
        <f>(1-0.8*AY$137/(AY$137+10)+(0.0595/10*(58-AY$137)))+(0.8*AY$137/(AY$137+10)-(0.0595/10*(58-AY$137)))*(1-(1/(1+$BG$120)^((AY$137+10)-AY$137)))</f>
        <v>0.42834751046002445</v>
      </c>
      <c r="AZ140" s="158"/>
      <c r="BA140" s="158"/>
      <c r="BB140" s="157">
        <f>(1-0.8*BB$137/(BB$137+10)+(0.0595/10*(58-BB$137)))+(0.8*BB$137/(BB$137+10)-(0.0595/10*(58-BB$137)))*(1-(1/(1+$BG$120)^((BB$137+10)-BB$137)))</f>
        <v>0.420834836621286</v>
      </c>
      <c r="BC140" s="157"/>
      <c r="BD140" s="157"/>
      <c r="BE140" s="157">
        <f>(1-0.8*BE$137/(BE$137+10)+(0.0595/10*(58-BE$137)))+(0.8*BE$137/(BE$137+10)-(0.0595/10*(58-BE$137)))*(1-(1/(1+$BG$120)^((BE$137+10)-BE$137)))</f>
        <v>0.4133872719117088</v>
      </c>
      <c r="BF140" s="157"/>
      <c r="BG140" s="157"/>
      <c r="BH140" s="191">
        <f>(1-0.8*BH$137/(BH$137+10)+(0.0595/10*(58-BH$137)))+(0.8*BH$137/(BH$137+10)-(0.0595/10*(58-BH$137)))*(1-(1/(1+$BG$120)^((BH$137+10)-BH$137)))</f>
        <v>0.4060017158965707</v>
      </c>
      <c r="BI140" s="191"/>
      <c r="BJ140" s="192"/>
      <c r="BK140" s="101"/>
      <c r="BL140" s="9"/>
    </row>
    <row r="141" spans="2:64" s="3" customFormat="1" ht="10.5" customHeight="1" thickBot="1">
      <c r="B141" s="131">
        <v>4</v>
      </c>
      <c r="C141" s="132"/>
      <c r="D141" s="133">
        <v>60</v>
      </c>
      <c r="E141" s="134"/>
      <c r="F141" s="134"/>
      <c r="G141" s="134"/>
      <c r="H141" s="135"/>
      <c r="I141" s="156">
        <f>(1-0.8*I$137/$D141+0.2/($D141-$AS$129+1)*7)+(0.8*I$137/$D141-0.2/($D141-$AS$129+1)*7)*(1-1/(1+$BG$120)^($D141-I$137+$D141*0.2/($D141-$AS$129+1)*7))</f>
        <v>0.64852171226534</v>
      </c>
      <c r="J141" s="156"/>
      <c r="K141" s="156"/>
      <c r="L141" s="156">
        <f>(1-0.8*L$137/$D141+0.2/($D141-$AS$129+1)*8)+(0.8*L$137/$D141-0.2/($D141-$AS$129+1)*8)*(1-1/(1+$BG$120)^($D141-L$137+$D141*0.2/($D141-$AS$129+1)*8))</f>
        <v>0.6412112960538497</v>
      </c>
      <c r="M141" s="156"/>
      <c r="N141" s="156"/>
      <c r="O141" s="156">
        <f>(1-0.8*O$137/$D141+0.2/($D141-$AS$129+1)*9)+(0.8*O$137/$D141-0.2/($D141-$AS$129+1)*9)*(1-1/(1+$BG$120)^($D141-O$137+$D141*0.2/($D141-$AS$129+1)*9))</f>
        <v>0.6338377252505302</v>
      </c>
      <c r="P141" s="156"/>
      <c r="Q141" s="156"/>
      <c r="R141" s="156">
        <f>(1-0.8*R$137/$D141+0.2/($D141-$AS$129+1)*10)+(0.8*R$137/$D141-0.2/($D141-$AS$129+1)*10)*(1-1/(1+$BG$120)^($D141-R$137+$D141*0.2/($D141-$AS$129+1)*10))</f>
        <v>0.6264005567007764</v>
      </c>
      <c r="S141" s="156"/>
      <c r="T141" s="156"/>
      <c r="U141" s="149">
        <f>(1-0.8*U$137/$D141+0.2/($D141-$AS$129+1)*11)+(0.8*U$137/$D141-0.2/($D141-$AS$129+1)*11)*(1-1/(1+$BG$120)^($D141-U$137+$D141*0.2/($D141-$AS$129+1)*11))</f>
        <v>0.6188993444245716</v>
      </c>
      <c r="V141" s="149"/>
      <c r="W141" s="149"/>
      <c r="X141" s="156">
        <f>(1-0.8*X$137/$D141+0.2/($D141-$AS$129+1)*12)+(0.8*X$137/$D141-0.2/($D141-$AS$129+1)*12)*(1-1/(1+$BG$120)^($D141-X$137+$D141*0.2/($D141-$AS$129+1)*12))</f>
        <v>0.6113336395994433</v>
      </c>
      <c r="Y141" s="156"/>
      <c r="Z141" s="156"/>
      <c r="AA141" s="156">
        <f>(1-0.8*AA$137/$D141+0.2/($D141-$AS$129+1)*13)+(0.8*AA$137/$D141-0.2/($D141-$AS$129+1)*13)*(1-1/(1+$BG$120)^($D141-AA$137+$D141*0.2/($D141-$AS$129+1)*13))</f>
        <v>0.6037029905433215</v>
      </c>
      <c r="AB141" s="156"/>
      <c r="AC141" s="156"/>
      <c r="AD141" s="156">
        <f>(1-0.8*AD$137/$D141+0.2/($D141-$AS$129+1)*14)+(0.8*AD$137/$D141-0.2/($D141-$AS$129+1)*14)*(1-1/(1+$BG$120)^($D141-AD$137+$D141*0.2/($D141-$AS$129+1)*14))</f>
        <v>0.5960069426972963</v>
      </c>
      <c r="AE141" s="156"/>
      <c r="AF141" s="156"/>
      <c r="AG141" s="156">
        <f>(1-0.8*AG$137/$D141+0.2/($D141-$AS$129+1)*15)+(0.8*AG$137/$D141-0.2/($D141-$AS$129+1)*15)*(1-1/(1+$BG$120)^($D141-AG$137+$D141*0.2/($D141-$AS$129+1)*15))</f>
        <v>0.5882450386082756</v>
      </c>
      <c r="AH141" s="156"/>
      <c r="AI141" s="156"/>
      <c r="AJ141" s="149">
        <f>(1-0.8*AJ$137/$D141+0.2/($D141-$AS$129+1)*16)+(0.8*AJ$137/$D141-0.2/($D141-$AS$129+1)*16)*(1-1/(1+$BG$120)^($D141-AJ$137+$D141*0.2/($D141-$AS$129+1)*16))</f>
        <v>0.5804168179115419</v>
      </c>
      <c r="AK141" s="149"/>
      <c r="AL141" s="149"/>
      <c r="AM141" s="156">
        <f>(1-0.8*AM$137/$D141+0.2/($D141-$AS$129+1)*17)+(0.8*AM$137/$D141-0.2/($D141-$AS$129+1)*17)*(1-1/(1+$BG$120)^($D141-AM$137+$D141*0.2/($D141-$AS$129+1)*17))</f>
        <v>0.5725218173132074</v>
      </c>
      <c r="AN141" s="156"/>
      <c r="AO141" s="156"/>
      <c r="AP141" s="156">
        <f>(1-0.8*AP$137/$D141+0.2/($D141-$AS$129+1)*18)+(0.8*AP$137/$D141-0.2/($D141-$AS$129+1)*18)*(1-1/(1+$BG$120)^($D141-AP$137+$D141*0.2/($D141-$AS$129+1)*18))</f>
        <v>0.5645595705725681</v>
      </c>
      <c r="AQ141" s="156"/>
      <c r="AR141" s="156"/>
      <c r="AS141" s="156">
        <f>(1-0.8*AS$137/$D141+0.2/($D141-$AS$129+1)*19)+(0.8*AS$137/$D141-0.2/($D141-$AS$129+1)*19)*(1-1/(1+$BG$120)^($D141-AS$137+$D141*0.2/($D141-$AS$129+1)*19))</f>
        <v>0.5565296084843533</v>
      </c>
      <c r="AT141" s="156"/>
      <c r="AU141" s="156"/>
      <c r="AV141" s="156">
        <f>(1-0.8*AV$137/$D141+0.2/($D141-$AS$129+1)*20)+(0.8*AV$137/$D141-0.2/($D141-$AS$129+1)*20)*(1-1/(1+$BG$120)^($D141-AV$137+$D141*0.2/($D141-$AS$129+1)*20))</f>
        <v>0.5484314588608746</v>
      </c>
      <c r="AW141" s="156"/>
      <c r="AX141" s="156"/>
      <c r="AY141" s="149">
        <f>(1-0.8*AY$137/$D141+0.2/($D141-$AS$129+1)*21)+(0.8*AY$137/$D141-0.2/($D141-$AS$129+1)*21)*(1-1/(1+$BG$120)^($D141-AY$137+$D141*0.2/($D141-$AS$129+1)*21))</f>
        <v>0.5402646465140688</v>
      </c>
      <c r="AZ141" s="149"/>
      <c r="BA141" s="149"/>
      <c r="BB141" s="156">
        <f>(1-0.8*BB$137/$D141+0.2/($D141-$AS$129+1)*22)+(0.8*BB$137/$D141-0.2/($D141-$AS$129+1)*22)*(1-1/(1+$BG$120)^($D141-BB$137+$D141*0.2/($D141-$AS$129+1)*22))</f>
        <v>0.5320286932374373</v>
      </c>
      <c r="BC141" s="156"/>
      <c r="BD141" s="156"/>
      <c r="BE141" s="156">
        <f>(1-0.8*BE$137/$D141+0.2/($D141-$AS$129+1)*23)+(0.8*BE$137/$D141-0.2/($D141-$AS$129+1)*23)*(1-1/(1+$BG$120)^($D141-BE$137+$D141*0.2/($D141-$AS$129+1)*23))</f>
        <v>0.5237231177878816</v>
      </c>
      <c r="BF141" s="156"/>
      <c r="BG141" s="156"/>
      <c r="BH141" s="156">
        <f>(1-0.8*BH$137/$D141+0.2/($D141-$AS$129+1)*24)+(0.8*BH$137/$D141-0.2/($D141-$AS$129+1)*24)*(1-1/(1+$BG$120)^($D141-BH$137+$D141*0.2/($D141-$AS$129+1)*24))</f>
        <v>0.5153474358674317</v>
      </c>
      <c r="BI141" s="156"/>
      <c r="BJ141" s="189"/>
      <c r="BK141" s="102"/>
      <c r="BL141" s="9"/>
    </row>
    <row r="142" spans="2:63" s="3" customFormat="1" ht="10.5" customHeight="1" thickBot="1">
      <c r="B142" s="131">
        <v>5</v>
      </c>
      <c r="C142" s="132"/>
      <c r="D142" s="118">
        <v>70</v>
      </c>
      <c r="E142" s="119"/>
      <c r="F142" s="119"/>
      <c r="G142" s="119"/>
      <c r="H142" s="120"/>
      <c r="I142" s="156">
        <f>(1-0.8*I$137/$D142+0.2/($D142-$BH$129+1)*2)+(0.8*I$137/$D142-0.2/($D142-$BH$129+1)*2)*(1-1/(1+$BG$120)^($D142-I$137+$D142*0.2/($D142-$BH$129+1)*2))</f>
        <v>0.6965725159160356</v>
      </c>
      <c r="J142" s="156"/>
      <c r="K142" s="156"/>
      <c r="L142" s="156">
        <f>(1-0.8*L$137/$D142+0.2/($D142-$BH$129+1)*3)+(0.8*L$137/$D142-0.2/($D142-$BH$129+1)*3)*(1-1/(1+$BG$120)^($D142-L$137+$D142*0.2/($D142-$BH$129+1)*3))</f>
        <v>0.6906181091852774</v>
      </c>
      <c r="M142" s="156"/>
      <c r="N142" s="156"/>
      <c r="O142" s="156">
        <f>(1-0.8*O$137/$D142+0.2/($D142-$BH$129+1)*4)+(0.8*O$137/$D142-0.2/($D142-$BH$129+1)*4)*(1-1/(1+$BG$120)^($D142-O$137+$D142*0.2/($D142-$BH$129+1)*4))</f>
        <v>0.6846128016500385</v>
      </c>
      <c r="P142" s="156"/>
      <c r="Q142" s="156"/>
      <c r="R142" s="156">
        <f>(1-0.8*R$137/$D142+0.2/($D142-$BH$129+1)*5)+(0.8*R$137/$D142-0.2/($D142-$BH$129+1)*5)*(1-1/(1+$BG$120)^($D142-R$137+$D142*0.2/($D142-$BH$129+1)*5))</f>
        <v>0.6785562382617851</v>
      </c>
      <c r="S142" s="156"/>
      <c r="T142" s="156"/>
      <c r="U142" s="149">
        <f>(1-0.8*U$137/$D142+0.2/($D142-$BH$129+1)*6)+(0.8*U$137/$D142-0.2/($D142-$BH$129+1)*6)*(1-1/(1+$BG$120)^($D142-U$137+$D142*0.2/($D142-$BH$129+1)*6))</f>
        <v>0.672448061718602</v>
      </c>
      <c r="V142" s="149"/>
      <c r="W142" s="149"/>
      <c r="X142" s="156">
        <f>(1-0.8*X$137/$D142+0.2/($D142-$BH$129+1)*7)+(0.8*X$137/$D142-0.2/($D142-$BH$129+1)*7)*(1-1/(1+$BG$120)^($D142-X$137+$D142*0.2/($D142-$BH$129+1)*7))</f>
        <v>0.6662879124516532</v>
      </c>
      <c r="Y142" s="156"/>
      <c r="Z142" s="156"/>
      <c r="AA142" s="156">
        <f>(1-0.8*AA$137/$D142+0.2/($D142-$BH$129+1)*8)+(0.8*AA$137/$D142-0.2/($D142-$BH$129+1)*8)*(1-1/(1+$BG$120)^($D142-AA$137+$D142*0.2/($D142-$BH$129+1)*8))</f>
        <v>0.6600754286115654</v>
      </c>
      <c r="AB142" s="156"/>
      <c r="AC142" s="156"/>
      <c r="AD142" s="156">
        <f>(1-0.8*AD$137/$D142+0.2/($D142-$BH$129+1)*9)+(0.8*AD$137/$D142-0.2/($D142-$BH$129+1)*9)*(1-1/(1+$BG$120)^($D142-AD$137+$D142*0.2/($D142-$BH$129+1)*9))</f>
        <v>0.6538102460547303</v>
      </c>
      <c r="AE142" s="156"/>
      <c r="AF142" s="156"/>
      <c r="AG142" s="156">
        <f>(1-0.8*AG$137/$D142+0.2/($D142-$BH$129+1)*10)+(0.8*AG$137/$D142-0.2/($D142-$BH$129+1)*10)*(1-1/(1+$BG$120)^($D142-AG$137+$D142*0.2/($D142-$BH$129+1)*10))</f>
        <v>0.6474919983295288</v>
      </c>
      <c r="AH142" s="156"/>
      <c r="AI142" s="156"/>
      <c r="AJ142" s="149">
        <f>(1-0.8*AJ$137/$D142+0.2/($D142-$BH$129+1)*11)+(0.8*AJ$137/$D142-0.2/($D142-$BH$129+1)*11)*(1-1/(1+$BG$120)^($D142-AJ$137+$D142*0.2/($D142-$BH$129+1)*11))</f>
        <v>0.6411203166624764</v>
      </c>
      <c r="AK142" s="149"/>
      <c r="AL142" s="149"/>
      <c r="AM142" s="156">
        <f>(1-0.8*AM$137/$D142+0.2/($D142-$BH$129+1)*12)+(0.8*AM$137/$D142-0.2/($D142-$BH$129+1)*12)*(1-1/(1+$BG$120)^($D142-AM$137+$D142*0.2/($D142-$BH$129+1)*12))</f>
        <v>0.6346948299442859</v>
      </c>
      <c r="AN142" s="156"/>
      <c r="AO142" s="156"/>
      <c r="AP142" s="156">
        <f>(1-0.8*AP$137/$D142+0.2/($D142-$BH$129+1)*13)+(0.8*AP$137/$D142-0.2/($D142-$BH$129+1)*13)*(1-1/(1+$BG$120)^($D142-AP$137+$D142*0.2/($D142-$BH$129+1)*13))</f>
        <v>0.628215164715852</v>
      </c>
      <c r="AQ142" s="156"/>
      <c r="AR142" s="156"/>
      <c r="AS142" s="156">
        <f>(1-0.8*AS$137/$D142+0.2/($D142-$BH$129+1)*14)+(0.8*AS$137/$D142-0.2/($D142-$BH$129+1)*14)*(1-1/(1+$BG$120)^($D142-AS$137+$D142*0.2/($D142-$BH$129+1)*14))</f>
        <v>0.6216809451541521</v>
      </c>
      <c r="AT142" s="156"/>
      <c r="AU142" s="156"/>
      <c r="AV142" s="156">
        <f>(1-0.8*AV$137/$D142+0.2/($D142-$BH$129+1)*15)+(0.8*AV$137/$D142-0.2/($D142-$BH$129+1)*15)*(1-1/(1+$BG$120)^($D142-AV$137+$D142*0.2/($D142-$BH$129+1)*15))</f>
        <v>0.6150917930580667</v>
      </c>
      <c r="AW142" s="156"/>
      <c r="AX142" s="156"/>
      <c r="AY142" s="149">
        <f>(1-0.8*AY$137/$D142+0.2/($D142-$BH$129+1)*16)+(0.8*AY$137/$D142-0.2/($D142-$BH$129+1)*16)*(1-1/(1+$BG$120)^($D142-AY$137+$D142*0.2/($D142-$BH$129+1)*16))</f>
        <v>0.6084473278341198</v>
      </c>
      <c r="AZ142" s="149"/>
      <c r="BA142" s="149"/>
      <c r="BB142" s="156">
        <f>(1-0.8*BB$137/$D142+0.2/($D142-$BH$129+1)*17)+(0.8*BB$137/$D142-0.2/($D142-$BH$129+1)*17)*(1-1/(1+$BG$120)^($D142-BB$137+$D142*0.2/($D142-$BH$129+1)*17))</f>
        <v>0.601747166482132</v>
      </c>
      <c r="BC142" s="156"/>
      <c r="BD142" s="156"/>
      <c r="BE142" s="156">
        <f>(1-0.8*BE$137/$D142+0.2/($D142-$BH$129+1)*18)+(0.8*BE$137/$D142-0.2/($D142-$BH$129+1)*18)*(1-1/(1+$BG$120)^($D142-BE$137+$D142*0.2/($D142-$BH$129+1)*18))</f>
        <v>0.5949909235807957</v>
      </c>
      <c r="BF142" s="156"/>
      <c r="BG142" s="156"/>
      <c r="BH142" s="156">
        <f>(1-0.8*BH$137/$D142+0.2/($D142-$BH$129+1)*19)+(0.8*BH$137/$D142-0.2/($D142-$BH$129+1)*19)*(1-1/(1+$BG$120)^($D142-BH$137+$D142*0.2/($D142-$BH$129+1)*19))</f>
        <v>0.5881782112731613</v>
      </c>
      <c r="BI142" s="156"/>
      <c r="BJ142" s="189"/>
      <c r="BK142" s="102"/>
    </row>
    <row r="143" spans="2:63" s="3" customFormat="1" ht="10.5" customHeight="1">
      <c r="B143" s="155"/>
      <c r="C143" s="155"/>
      <c r="D143" s="155"/>
      <c r="E143" s="155"/>
      <c r="F143" s="155"/>
      <c r="G143" s="155"/>
      <c r="H143" s="155"/>
      <c r="I143" s="147"/>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c r="AF143" s="147"/>
      <c r="AG143" s="147"/>
      <c r="AH143" s="147"/>
      <c r="AI143" s="147"/>
      <c r="AJ143" s="147"/>
      <c r="AK143" s="147"/>
      <c r="AL143" s="147"/>
      <c r="AM143" s="147"/>
      <c r="AN143" s="147"/>
      <c r="AO143" s="147"/>
      <c r="AP143" s="147"/>
      <c r="AQ143" s="147"/>
      <c r="AR143" s="147"/>
      <c r="AS143" s="147"/>
      <c r="AT143" s="147"/>
      <c r="AU143" s="147"/>
      <c r="AV143" s="147"/>
      <c r="AW143" s="147"/>
      <c r="AX143" s="147"/>
      <c r="AY143" s="147"/>
      <c r="AZ143" s="147"/>
      <c r="BA143" s="147"/>
      <c r="BB143" s="147"/>
      <c r="BC143" s="147"/>
      <c r="BD143" s="147"/>
      <c r="BE143" s="147"/>
      <c r="BF143" s="147"/>
      <c r="BG143" s="147"/>
      <c r="BH143" s="147"/>
      <c r="BI143" s="147"/>
      <c r="BJ143" s="147"/>
      <c r="BK143" s="103"/>
    </row>
    <row r="144" spans="2:63" s="3" customFormat="1" ht="10.5" customHeight="1">
      <c r="B144" s="139" t="s">
        <v>0</v>
      </c>
      <c r="C144" s="140"/>
      <c r="D144" s="143" t="s">
        <v>5</v>
      </c>
      <c r="E144" s="144"/>
      <c r="F144" s="144"/>
      <c r="G144" s="144"/>
      <c r="H144" s="145"/>
      <c r="I144" s="125">
        <v>54</v>
      </c>
      <c r="J144" s="125"/>
      <c r="K144" s="125"/>
      <c r="L144" s="177">
        <v>55</v>
      </c>
      <c r="M144" s="177"/>
      <c r="N144" s="177"/>
      <c r="O144" s="125">
        <v>56</v>
      </c>
      <c r="P144" s="125"/>
      <c r="Q144" s="125"/>
      <c r="R144" s="125">
        <v>57</v>
      </c>
      <c r="S144" s="125"/>
      <c r="T144" s="125"/>
      <c r="U144" s="125">
        <v>58</v>
      </c>
      <c r="V144" s="125"/>
      <c r="W144" s="125"/>
      <c r="X144" s="125">
        <v>59</v>
      </c>
      <c r="Y144" s="125"/>
      <c r="Z144" s="125"/>
      <c r="AA144" s="177">
        <v>60</v>
      </c>
      <c r="AB144" s="177"/>
      <c r="AC144" s="177"/>
      <c r="AD144" s="125">
        <v>61</v>
      </c>
      <c r="AE144" s="125"/>
      <c r="AF144" s="125"/>
      <c r="AG144" s="125">
        <v>62</v>
      </c>
      <c r="AH144" s="125"/>
      <c r="AI144" s="125"/>
      <c r="AJ144" s="183">
        <v>63</v>
      </c>
      <c r="AK144" s="184"/>
      <c r="AL144" s="185"/>
      <c r="AM144" s="125">
        <v>64</v>
      </c>
      <c r="AN144" s="125"/>
      <c r="AO144" s="125"/>
      <c r="AP144" s="177">
        <v>65</v>
      </c>
      <c r="AQ144" s="177"/>
      <c r="AR144" s="177"/>
      <c r="AS144" s="125">
        <v>66</v>
      </c>
      <c r="AT144" s="125"/>
      <c r="AU144" s="125"/>
      <c r="AV144" s="125">
        <v>67</v>
      </c>
      <c r="AW144" s="125"/>
      <c r="AX144" s="125"/>
      <c r="AY144" s="125">
        <v>68</v>
      </c>
      <c r="AZ144" s="125"/>
      <c r="BA144" s="125"/>
      <c r="BB144" s="125">
        <v>69</v>
      </c>
      <c r="BC144" s="125"/>
      <c r="BD144" s="125"/>
      <c r="BE144" s="177">
        <v>70</v>
      </c>
      <c r="BF144" s="177"/>
      <c r="BG144" s="178"/>
      <c r="BH144" s="125">
        <v>71</v>
      </c>
      <c r="BI144" s="125"/>
      <c r="BJ144" s="126"/>
      <c r="BK144" s="103"/>
    </row>
    <row r="145" spans="2:63" s="3" customFormat="1" ht="10.5" customHeight="1">
      <c r="B145" s="141"/>
      <c r="C145" s="142"/>
      <c r="D145" s="128" t="s">
        <v>6</v>
      </c>
      <c r="E145" s="129"/>
      <c r="F145" s="129"/>
      <c r="G145" s="129"/>
      <c r="H145" s="130"/>
      <c r="I145" s="137"/>
      <c r="J145" s="137"/>
      <c r="K145" s="137"/>
      <c r="L145" s="179"/>
      <c r="M145" s="179"/>
      <c r="N145" s="179"/>
      <c r="O145" s="137"/>
      <c r="P145" s="137"/>
      <c r="Q145" s="137"/>
      <c r="R145" s="137"/>
      <c r="S145" s="137"/>
      <c r="T145" s="137"/>
      <c r="U145" s="137"/>
      <c r="V145" s="137"/>
      <c r="W145" s="137"/>
      <c r="X145" s="137"/>
      <c r="Y145" s="137"/>
      <c r="Z145" s="137"/>
      <c r="AA145" s="179"/>
      <c r="AB145" s="179"/>
      <c r="AC145" s="179"/>
      <c r="AD145" s="137"/>
      <c r="AE145" s="137"/>
      <c r="AF145" s="137"/>
      <c r="AG145" s="137"/>
      <c r="AH145" s="137"/>
      <c r="AI145" s="137"/>
      <c r="AJ145" s="186"/>
      <c r="AK145" s="187"/>
      <c r="AL145" s="188"/>
      <c r="AM145" s="137"/>
      <c r="AN145" s="137"/>
      <c r="AO145" s="137"/>
      <c r="AP145" s="179"/>
      <c r="AQ145" s="179"/>
      <c r="AR145" s="179"/>
      <c r="AS145" s="137"/>
      <c r="AT145" s="137"/>
      <c r="AU145" s="137"/>
      <c r="AV145" s="137"/>
      <c r="AW145" s="137"/>
      <c r="AX145" s="137"/>
      <c r="AY145" s="137"/>
      <c r="AZ145" s="137"/>
      <c r="BA145" s="137"/>
      <c r="BB145" s="137"/>
      <c r="BC145" s="137"/>
      <c r="BD145" s="137"/>
      <c r="BE145" s="179"/>
      <c r="BF145" s="179"/>
      <c r="BG145" s="180"/>
      <c r="BH145" s="125"/>
      <c r="BI145" s="125"/>
      <c r="BJ145" s="126"/>
      <c r="BK145" s="103"/>
    </row>
    <row r="146" spans="2:63" s="3" customFormat="1" ht="9.75" customHeight="1" thickBot="1">
      <c r="B146" s="131">
        <v>3</v>
      </c>
      <c r="C146" s="132"/>
      <c r="D146" s="133">
        <v>48</v>
      </c>
      <c r="E146" s="134"/>
      <c r="F146" s="134"/>
      <c r="G146" s="134"/>
      <c r="H146" s="134"/>
      <c r="I146" s="181">
        <f>(1-0.8*I$144/(I$144+10)+(0.0595/10*(58-I$144)))+(0.8*I$144/(I$144+10)-(0.0595/10*(58-I$144)))*(1-(1/(1+$BG$120)^((I$144+10)-I$144)))</f>
        <v>0.3986752619183198</v>
      </c>
      <c r="J146" s="171"/>
      <c r="K146" s="171"/>
      <c r="L146" s="182">
        <f>(1-0.8*L$144/(L$144+10)+(0.0595/10*(58-L$144)))+(0.8*L$144/(L$144+10)-(0.0595/10*(58-L$144)))*(1-(1/(1+$BG$120)^((L$144+10)-L$144)))</f>
        <v>0.3914051821906384</v>
      </c>
      <c r="M146" s="182"/>
      <c r="N146" s="182"/>
      <c r="O146" s="171">
        <f>(1-0.8*O$144/(O$144+10)+(0.0595/10*(58-O$144)))+(0.8*O$144/(O$144+10)-(0.0595/10*(58-O$144)))*(1-(1/(1+$BG$120)^((O$144+10)-O$144)))</f>
        <v>0.38418891424759144</v>
      </c>
      <c r="P146" s="171"/>
      <c r="Q146" s="171"/>
      <c r="R146" s="171">
        <f>(1-0.8*R$144/(R$144+10)+(0.0595/10*(58-R$144)))+(0.8*R$144/(R$144+10)-(0.0595/10*(58-R$144)))*(1-(1/(1+$BG$120)^((R$144+10)-R$144)))</f>
        <v>0.3770240486062848</v>
      </c>
      <c r="S146" s="171"/>
      <c r="T146" s="171"/>
      <c r="U146" s="171">
        <f>(1-0.8*U$144/(U$144+10)+(0.0595/10*(58-U$144)))+(0.8*U$144/(U$144+10)-(0.0595/10*(58-U$144)))*(1-(1/(1+$BG$120)^((U$144+10)-U$144)))</f>
        <v>0.3699083175181122</v>
      </c>
      <c r="V146" s="171"/>
      <c r="W146" s="171"/>
      <c r="X146" s="172"/>
      <c r="Y146" s="172"/>
      <c r="Z146" s="172"/>
      <c r="AA146" s="173"/>
      <c r="AB146" s="173"/>
      <c r="AC146" s="173"/>
      <c r="AD146" s="174"/>
      <c r="AE146" s="175"/>
      <c r="AF146" s="176"/>
      <c r="AG146" s="166"/>
      <c r="AH146" s="167"/>
      <c r="AI146" s="170"/>
      <c r="AJ146" s="166"/>
      <c r="AK146" s="167"/>
      <c r="AL146" s="170"/>
      <c r="AM146" s="166"/>
      <c r="AN146" s="167"/>
      <c r="AO146" s="170"/>
      <c r="AP146" s="163"/>
      <c r="AQ146" s="164"/>
      <c r="AR146" s="165"/>
      <c r="AS146" s="166"/>
      <c r="AT146" s="167"/>
      <c r="AU146" s="170"/>
      <c r="AV146" s="166"/>
      <c r="AW146" s="167"/>
      <c r="AX146" s="170"/>
      <c r="AY146" s="166"/>
      <c r="AZ146" s="167"/>
      <c r="BA146" s="170"/>
      <c r="BB146" s="166"/>
      <c r="BC146" s="167"/>
      <c r="BD146" s="170"/>
      <c r="BE146" s="163"/>
      <c r="BF146" s="164"/>
      <c r="BG146" s="165"/>
      <c r="BH146" s="166"/>
      <c r="BI146" s="167"/>
      <c r="BJ146" s="168"/>
      <c r="BK146" s="103"/>
    </row>
    <row r="147" spans="2:63" s="3" customFormat="1" ht="9.75" customHeight="1" thickBot="1">
      <c r="B147" s="131">
        <v>4</v>
      </c>
      <c r="C147" s="132"/>
      <c r="D147" s="133">
        <v>60</v>
      </c>
      <c r="E147" s="134"/>
      <c r="F147" s="134"/>
      <c r="G147" s="134"/>
      <c r="H147" s="134"/>
      <c r="I147" s="169">
        <f>(1-0.8*I$144/$D147+0.2/($D147-$AS$129+1)*25)+(0.8*I$144/$D147-0.2/($D147-$AS$129+1)*25)*(1-1/(1+$BG$120)^($D147-I$144+$D147*0.2/($D147-$AS$129+1)*25))</f>
        <v>0.5069011601048694</v>
      </c>
      <c r="J147" s="156"/>
      <c r="K147" s="156"/>
      <c r="L147" s="149">
        <f>(1-0.8*L$144/$D147+0.2/($D147-$AS$129+1)*26)+(0.8*L$144/$D147-0.2/($D147-$AS$129+1)*26)*(1-1/(1+$BG$120)^($D147-L$144+$D147*0.2/($D147-$AS$129+1)*26))</f>
        <v>0.4983838000372441</v>
      </c>
      <c r="M147" s="149"/>
      <c r="N147" s="149"/>
      <c r="O147" s="156">
        <f>(1-0.8*O$144/$D147+0.2/($D147-$AS$129+1)*27)+(0.8*O$144/$D147-0.2/($D147-$AS$129+1)*27)*(1-1/(1+$BG$120)^($D147-O$144+$D147*0.2/($D147-$AS$129+1)*27))</f>
        <v>0.4897948620912821</v>
      </c>
      <c r="P147" s="156"/>
      <c r="Q147" s="156"/>
      <c r="R147" s="156">
        <f>(1-0.8*R$144/$D147+0.2/($D147-$AS$129+1)*28)+(0.8*R$144/$D147-0.2/($D147-$AS$129+1)*28)*(1-1/(1+$BG$120)^($D147-R$144+$D147*0.2/($D147-$AS$129+1)*28))</f>
        <v>0.4811338495646877</v>
      </c>
      <c r="S147" s="156"/>
      <c r="T147" s="156"/>
      <c r="U147" s="156">
        <f>(1-0.8*U$144/$D147+0.2/($D147-$AS$129+1)*29)+(0.8*U$144/$D147-0.2/($D147-$AS$129+1)*29)*(1-1/(1+$BG$120)^($D147-U$144+$D147*0.2/($D147-$AS$129+1)*29))</f>
        <v>0.4724002626073351</v>
      </c>
      <c r="V147" s="156"/>
      <c r="W147" s="156"/>
      <c r="X147" s="156">
        <f>(1-0.8*X$144/$D147+0.2/($D147-$AS$129+1)*30)+(0.8*X$144/$D147-0.2/($D147-$AS$129+1)*30)*(1-1/(1+$BG$120)^($D147-X$144+$D147*0.2/($D147-$AS$129+1)*30))</f>
        <v>0.46359359820235213</v>
      </c>
      <c r="Y147" s="156"/>
      <c r="Z147" s="156"/>
      <c r="AA147" s="159">
        <f>(1-0.8*AA$144/$D147+0.2/($D147-$AS$129+1)*31)+(0.8*AA$144/$D147-0.2/($D147-$AS$129+1)*31)*(1-1/(1+$BG$120)^($D147-AA$144+$D147*0.2/($D147-$AS$129+1)*31))</f>
        <v>0.4547133501470946</v>
      </c>
      <c r="AB147" s="149"/>
      <c r="AC147" s="160"/>
      <c r="AD147" s="161">
        <f>(1-0.8*AD$144/(AD$144+12)+(0.0667/12*($D147*1.2-AD$144)))+(0.8*AD$144/(AD$144+12)-(0.0667/12*($D147*1.2-AD$144)))*(1-(1/(1+$BG$120)^((AD$144+12)-AD$144)))</f>
        <v>0.4480322399941499</v>
      </c>
      <c r="AE147" s="157"/>
      <c r="AF147" s="162"/>
      <c r="AG147" s="157">
        <f>(1-0.8*AG$144/(AG$144+12)+(0.0667/12*($D147*1.2-AG$144)))+(0.8*AG$144/(AG$144+12)-(0.0667/12*($D147*1.2-AG$144)))*(1-(1/(1+$BG$120)^((AG$144+12)-AG$144)))</f>
        <v>0.44136569908218914</v>
      </c>
      <c r="AH147" s="157"/>
      <c r="AI147" s="157"/>
      <c r="AJ147" s="157">
        <f>(1-0.8*AJ$144/(AJ$144+12)+(0.0667/12*($D147*1.2-AJ$144)))+(0.8*AJ$144/(AJ$144+12)-(0.0667/12*($D147*1.2-AJ$144)))*(1-(1/(1+$BG$120)^((AJ$144+12)-AJ$144)))</f>
        <v>0.43474222659623185</v>
      </c>
      <c r="AK147" s="157"/>
      <c r="AL147" s="157"/>
      <c r="AM147" s="157">
        <f>(1-0.8*AM$144/(AM$144+12)+(0.0667/12*($D147*1.2-AM$144)))+(0.8*AM$144/(AM$144+12)-(0.0667/12*($D147*1.2-AM$144)))*(1-(1/(1+$BG$120)^((AM$144+12)-AM$144)))</f>
        <v>0.42816012246683055</v>
      </c>
      <c r="AN147" s="157"/>
      <c r="AO147" s="157"/>
      <c r="AP147" s="158">
        <f>(1-0.8*AP$144/(AP$144+12)+(0.0667/12*($D147*1.2-AP$144)))+(0.8*AP$144/(AP$144+12)-(0.0667/12*($D147*1.2-AP$144)))*(1-(1/(1+$BG$120)^((AP$144+12)-AP$144)))</f>
        <v>0.42161777493983366</v>
      </c>
      <c r="AQ147" s="158"/>
      <c r="AR147" s="158"/>
      <c r="AS147" s="157">
        <f>(1-0.8*AS$144/(AS$144+12)+(0.0667/12*($D147*1.2-AS$144)))+(0.8*AS$144/(AS$144+12)-(0.0667/12*($D147*1.2-AS$144)))*(1-(1/(1+$BG$120)^((AS$144+12)-AS$144)))</f>
        <v>0.4151136549151486</v>
      </c>
      <c r="AT147" s="157"/>
      <c r="AU147" s="157"/>
      <c r="AV147" s="157">
        <f>(1-0.8*AV$144/(AV$144+12)+(0.0667/12*($D147*1.2-AV$144)))+(0.8*AV$144/(AV$144+12)-(0.0667/12*($D147*1.2-AV$144)))*(1-(1/(1+$BG$120)^((AV$144+12)-AV$144)))</f>
        <v>0.4086463107154725</v>
      </c>
      <c r="AW147" s="157"/>
      <c r="AX147" s="157"/>
      <c r="AY147" s="157">
        <f>(1-0.8*AY$144/(AY$144+12)+(0.0667/12*($D147*1.2-AY$144)))+(0.8*AY$144/(AY$144+12)-(0.0667/12*($D147*1.2-AY$144)))*(1-(1/(1+$BG$120)^((AY$144+12)-AY$144)))</f>
        <v>0.4022143632473676</v>
      </c>
      <c r="AZ147" s="157"/>
      <c r="BA147" s="157"/>
      <c r="BB147" s="157">
        <f>(1-0.8*BB$144/(BB$144+12)+(0.0667/12*($D147*1.2-BB$144)))+(0.8*BB$144/(BB$144+12)-(0.0667/12*($D147*1.2-BB$144)))*(1-(1/(1+$BG$120)^((BB$144+12)-BB$144)))</f>
        <v>0.3958165015207756</v>
      </c>
      <c r="BC147" s="157"/>
      <c r="BD147" s="157"/>
      <c r="BE147" s="158">
        <f>(1-0.8*BE$144/(BE$144+12)+(0.0667/12*($D147*1.2-BE$144)))+(0.8*BE$144/(BE$144+12)-(0.0667/12*($D147*1.2-BE$144)))*(1-(1/(1+$BG$120)^((BE$144+12)-BE$144)))</f>
        <v>0.3894514784963728</v>
      </c>
      <c r="BF147" s="158"/>
      <c r="BG147" s="158"/>
      <c r="BH147" s="152">
        <f>(1-0.8*BH$144/(BH$144+12)+(0.0667/12*($D147*1.2-BH$144)))+(0.8*BH$144/(BH$144+12)-(0.0667/12*($D147*1.2-BH$144)))*(1-(1/(1+$BG$120)^((BH$144+12)-BH$144)))</f>
        <v>0.38311810723311635</v>
      </c>
      <c r="BI147" s="152"/>
      <c r="BJ147" s="153"/>
      <c r="BK147" s="103"/>
    </row>
    <row r="148" spans="1:63" s="4" customFormat="1" ht="9.75" customHeight="1" thickBot="1">
      <c r="A148" s="3"/>
      <c r="B148" s="131">
        <v>5</v>
      </c>
      <c r="C148" s="132"/>
      <c r="D148" s="118">
        <v>70</v>
      </c>
      <c r="E148" s="119"/>
      <c r="F148" s="119"/>
      <c r="G148" s="119"/>
      <c r="H148" s="120"/>
      <c r="I148" s="156">
        <f>(1-0.8*I$144/$D148+0.2/($D148-$BH$129+1)*20)+(0.8*I$144/$D148-0.2/($D148-$BH$129+1)*20)*(1-1/(1+$BG$120)^($D148-I$144+$D148*0.2/($D148-$BH$129+1)*20))</f>
        <v>0.5813086392520466</v>
      </c>
      <c r="J148" s="156"/>
      <c r="K148" s="156"/>
      <c r="L148" s="149">
        <f>(1-0.8*L$144/$D148+0.2/($D148-$BH$129+1)*21)+(0.8*L$144/$D148-0.2/($D148-$BH$129+1)*21)*(1-1/(1+$BG$120)^($D148-L$144+$D148*0.2/($D148-$BH$129+1)*21))</f>
        <v>0.5743818147453537</v>
      </c>
      <c r="M148" s="149"/>
      <c r="N148" s="149"/>
      <c r="O148" s="156">
        <f>(1-0.8*O$144/$D148+0.2/($D148-$BH$129+1)*22)+(0.8*O$144/$D148-0.2/($D148-$BH$129+1)*22)*(1-1/(1+$BG$120)^($D148-O$144+$D148*0.2/($D148-$BH$129+1)*22))</f>
        <v>0.5673973425013071</v>
      </c>
      <c r="P148" s="156"/>
      <c r="Q148" s="156"/>
      <c r="R148" s="156">
        <f>(1-0.8*R$144/$D148+0.2/($D148-$BH$129+1)*23)+(0.8*R$144/$D148-0.2/($D148-$BH$129+1)*23)*(1-1/(1+$BG$120)^($D148-R$144+$D148*0.2/($D148-$BH$129+1)*23))</f>
        <v>0.5603548247736039</v>
      </c>
      <c r="S148" s="156"/>
      <c r="T148" s="156"/>
      <c r="U148" s="156">
        <f>(1-0.8*U$144/$D148+0.2/($D148-$BH$129+1)*24)+(0.8*U$144/$D148-0.2/($D148-$BH$129+1)*24)*(1-1/(1+$BG$120)^($D148-U$144+$D148*0.2/($D148-$BH$129+1)*24))</f>
        <v>0.5532538613064776</v>
      </c>
      <c r="V148" s="156"/>
      <c r="W148" s="156"/>
      <c r="X148" s="156">
        <f>(1-0.8*X$144/$D148+0.2/($D148-$BH$129+1)*25)+(0.8*X$144/$D148-0.2/($D148-$BH$129+1)*25)*(1-1/(1+$BG$120)^($D148-X$144+$D148*0.2/($D148-$BH$129+1)*25))</f>
        <v>0.5460940493196774</v>
      </c>
      <c r="Y148" s="156"/>
      <c r="Z148" s="156"/>
      <c r="AA148" s="149">
        <f>(1-0.8*AA$144/$D148+0.2/($D148-$BH$129+1)*26)+(0.8*AA$144/$D148-0.2/($D148-$BH$129+1)*26)*(1-1/(1+$BG$120)^($D148-AA$144+$D148*0.2/($D148-$BH$129+1)*26))</f>
        <v>0.5388749834933588</v>
      </c>
      <c r="AB148" s="149"/>
      <c r="AC148" s="149"/>
      <c r="AD148" s="156">
        <f>(1-0.8*AD$144/$D148+0.2/($D148-$BH$129+1)*27)+(0.8*AD$144/$D148-0.2/($D148-$BH$129+1)*27)*(1-1/(1+$BG$120)^($D148-AD$144+$D148*0.2/($D148-$BH$129+1)*27))</f>
        <v>0.531596255952888</v>
      </c>
      <c r="AE148" s="156"/>
      <c r="AF148" s="156"/>
      <c r="AG148" s="156">
        <f>(1-0.8*AG$144/$D148+0.2/($D148-$BH$129+1)*28)+(0.8*AG$144/$D148-0.2/($D148-$BH$129+1)*28)*(1-1/(1+$BG$120)^($D148-AG$144+$D148*0.2/($D148-$BH$129+1)*28))</f>
        <v>0.524257456253558</v>
      </c>
      <c r="AH148" s="156"/>
      <c r="AI148" s="156"/>
      <c r="AJ148" s="156">
        <f>(1-0.8*AJ$144/$D148+0.2/($D148-$BH$129+1)*29)+(0.8*AJ$144/$D148-0.2/($D148-$BH$129+1)*29)*(1-1/(1+$BG$120)^($D148-AJ$144+$D148*0.2/($D148-$BH$129+1)*29))</f>
        <v>0.5168581713652165</v>
      </c>
      <c r="AK148" s="156"/>
      <c r="AL148" s="156"/>
      <c r="AM148" s="156">
        <f>(1-0.8*AM$144/$D148+0.2/($D148-$BH$129+1)*30)+(0.8*AM$144/$D148-0.2/($D148-$BH$129+1)*30)*(1-1/(1+$BG$120)^($D148-AM$144+$D148*0.2/($D148-$BH$129+1)*30))</f>
        <v>0.5093979856568049</v>
      </c>
      <c r="AN148" s="156"/>
      <c r="AO148" s="156"/>
      <c r="AP148" s="149">
        <f>(1-0.8*AP$144/$D148+0.2/($D148-$BH$129+1)*31)+(0.8*AP$144/$D148-0.2/($D148-$BH$129+1)*31)*(1-1/(1+$BG$120)^($D148-AP$144+$D148*0.2/($D148-$BH$129+1)*31))</f>
        <v>0.5018764808808077</v>
      </c>
      <c r="AQ148" s="149"/>
      <c r="AR148" s="149"/>
      <c r="AS148" s="156">
        <f>(1-0.8*AS$144/$D148+0.2/($D148-$BH$129+1)*32)+(0.8*AS$144/$D148-0.2/($D148-$BH$129+1)*32)*(1-1/(1+$BG$120)^($D148-AS$144+$D148*0.2/($D148-$BH$129+1)*32))</f>
        <v>0.4942932361576131</v>
      </c>
      <c r="AT148" s="156"/>
      <c r="AU148" s="156"/>
      <c r="AV148" s="156">
        <f>(1-0.8*AV$144/$D148+0.2/($D148-$BH$129+1)*33)+(0.8*AV$144/$D148-0.2/($D148-$BH$129+1)*33)*(1-1/(1+$BG$120)^($D148-AV$144+$D148*0.2/($D148-$BH$129+1)*33))</f>
        <v>0.48664782795978156</v>
      </c>
      <c r="AW148" s="156"/>
      <c r="AX148" s="156"/>
      <c r="AY148" s="156">
        <f>(1-0.8*AY$144/$D148+0.2/($D148-$BH$129+1)*34)+(0.8*AY$144/$D148-0.2/($D148-$BH$129+1)*34)*(1-1/(1+$BG$120)^($D148-AY$144+$D148*0.2/($D148-$BH$129+1)*34))</f>
        <v>0.478939830096225</v>
      </c>
      <c r="AZ148" s="156"/>
      <c r="BA148" s="156"/>
      <c r="BB148" s="156">
        <f>(1-0.8*BB$144/$D148+0.2/($D148-$BH$129+1)*35)+(0.8*BB$144/$D148-0.2/($D148-$BH$129+1)*35)*(1-1/(1+$BG$120)^($D148-BB$144+$D148*0.2/($D148-$BH$129+1)*35))</f>
        <v>0.47116881369629415</v>
      </c>
      <c r="BC148" s="156"/>
      <c r="BD148" s="156"/>
      <c r="BE148" s="149">
        <f>(1-0.8*BE$144/$D148+0.2/($D148-$BH$129+1)*36)+(0.8*BE$144/$D148-0.2/($D148-$BH$129+1)*36)*(1-1/(1+$BG$120)^($D148-BE$144+$D148*0.2/($D148-$BH$129+1)*36))</f>
        <v>0.46333434719377375</v>
      </c>
      <c r="BF148" s="149"/>
      <c r="BG148" s="150"/>
      <c r="BH148" s="151">
        <f>(1-0.8*BH$144/(BH$144+14)+(0.0667/14*($D148*1.2-BH$144)))+(0.8*BH$144/(BH$144+14)-(0.0667/14*($D148*1.2-BH$144)))*(1-(1/(1+$BG$120)^((BH$144+14)-BH$144)))</f>
        <v>0.4576997336555918</v>
      </c>
      <c r="BI148" s="152"/>
      <c r="BJ148" s="153"/>
      <c r="BK148" s="103"/>
    </row>
    <row r="149" spans="1:63" s="4" customFormat="1" ht="9.75" customHeight="1">
      <c r="A149" s="3"/>
      <c r="B149" s="154"/>
      <c r="C149" s="154"/>
      <c r="D149" s="155"/>
      <c r="E149" s="155"/>
      <c r="F149" s="155"/>
      <c r="G149" s="155"/>
      <c r="H149" s="155"/>
      <c r="I149" s="147"/>
      <c r="J149" s="147"/>
      <c r="K149" s="147"/>
      <c r="L149" s="147"/>
      <c r="M149" s="147"/>
      <c r="N149" s="147"/>
      <c r="O149" s="147"/>
      <c r="P149" s="147"/>
      <c r="Q149" s="147"/>
      <c r="R149" s="147"/>
      <c r="S149" s="147"/>
      <c r="T149" s="147"/>
      <c r="U149" s="147"/>
      <c r="V149" s="147"/>
      <c r="W149" s="147"/>
      <c r="X149" s="147"/>
      <c r="Y149" s="147"/>
      <c r="Z149" s="147"/>
      <c r="AA149" s="147"/>
      <c r="AB149" s="147"/>
      <c r="AC149" s="147"/>
      <c r="AD149" s="147"/>
      <c r="AE149" s="147"/>
      <c r="AF149" s="147"/>
      <c r="AG149" s="147"/>
      <c r="AH149" s="147"/>
      <c r="AI149" s="147"/>
      <c r="AJ149" s="147"/>
      <c r="AK149" s="147"/>
      <c r="AL149" s="147"/>
      <c r="AM149" s="147"/>
      <c r="AN149" s="147"/>
      <c r="AO149" s="147"/>
      <c r="AP149" s="147"/>
      <c r="AQ149" s="147"/>
      <c r="AR149" s="147"/>
      <c r="AS149" s="147"/>
      <c r="AT149" s="147"/>
      <c r="AU149" s="147"/>
      <c r="AV149" s="148"/>
      <c r="AW149" s="148"/>
      <c r="AX149" s="148"/>
      <c r="AY149" s="148"/>
      <c r="AZ149" s="148"/>
      <c r="BA149" s="148"/>
      <c r="BB149" s="148"/>
      <c r="BC149" s="148"/>
      <c r="BD149" s="148"/>
      <c r="BE149" s="148"/>
      <c r="BF149" s="148"/>
      <c r="BG149" s="148"/>
      <c r="BH149" s="148"/>
      <c r="BI149" s="148"/>
      <c r="BJ149" s="148"/>
      <c r="BK149" s="102"/>
    </row>
    <row r="150" spans="2:63" s="4" customFormat="1" ht="9.75" customHeight="1">
      <c r="B150" s="139" t="s">
        <v>0</v>
      </c>
      <c r="C150" s="140"/>
      <c r="D150" s="143" t="s">
        <v>5</v>
      </c>
      <c r="E150" s="144"/>
      <c r="F150" s="144"/>
      <c r="G150" s="144"/>
      <c r="H150" s="145"/>
      <c r="I150" s="125">
        <v>72</v>
      </c>
      <c r="J150" s="125"/>
      <c r="K150" s="125"/>
      <c r="L150" s="125">
        <v>73</v>
      </c>
      <c r="M150" s="125"/>
      <c r="N150" s="125"/>
      <c r="O150" s="125">
        <v>74</v>
      </c>
      <c r="P150" s="125"/>
      <c r="Q150" s="125"/>
      <c r="R150" s="138">
        <v>75</v>
      </c>
      <c r="S150" s="138"/>
      <c r="T150" s="138"/>
      <c r="U150" s="125">
        <v>76</v>
      </c>
      <c r="V150" s="125"/>
      <c r="W150" s="125"/>
      <c r="X150" s="125">
        <v>77</v>
      </c>
      <c r="Y150" s="125"/>
      <c r="Z150" s="125"/>
      <c r="AA150" s="125">
        <v>78</v>
      </c>
      <c r="AB150" s="125"/>
      <c r="AC150" s="125"/>
      <c r="AD150" s="125">
        <v>79</v>
      </c>
      <c r="AE150" s="125"/>
      <c r="AF150" s="125"/>
      <c r="AG150" s="138">
        <v>80</v>
      </c>
      <c r="AH150" s="138"/>
      <c r="AI150" s="138"/>
      <c r="AJ150" s="125">
        <v>81</v>
      </c>
      <c r="AK150" s="125"/>
      <c r="AL150" s="125"/>
      <c r="AM150" s="125">
        <v>82</v>
      </c>
      <c r="AN150" s="125"/>
      <c r="AO150" s="125"/>
      <c r="AP150" s="125">
        <v>83</v>
      </c>
      <c r="AQ150" s="125"/>
      <c r="AR150" s="125"/>
      <c r="AS150" s="125">
        <v>84</v>
      </c>
      <c r="AT150" s="125"/>
      <c r="AU150" s="126"/>
      <c r="AV150" s="102"/>
      <c r="AW150" s="127" t="s">
        <v>225</v>
      </c>
      <c r="AX150" s="127"/>
      <c r="AY150" s="127"/>
      <c r="AZ150" s="127"/>
      <c r="BA150" s="127"/>
      <c r="BB150" s="127"/>
      <c r="BC150" s="127"/>
      <c r="BD150" s="127"/>
      <c r="BE150" s="127"/>
      <c r="BF150" s="127"/>
      <c r="BG150" s="127"/>
      <c r="BH150" s="127"/>
      <c r="BI150" s="127"/>
      <c r="BJ150" s="127"/>
      <c r="BK150" s="127"/>
    </row>
    <row r="151" spans="1:63" ht="9.75" customHeight="1">
      <c r="A151" s="4"/>
      <c r="B151" s="141"/>
      <c r="C151" s="142"/>
      <c r="D151" s="128" t="s">
        <v>6</v>
      </c>
      <c r="E151" s="129"/>
      <c r="F151" s="129"/>
      <c r="G151" s="129"/>
      <c r="H151" s="130"/>
      <c r="I151" s="137"/>
      <c r="J151" s="137"/>
      <c r="K151" s="137"/>
      <c r="L151" s="137"/>
      <c r="M151" s="137"/>
      <c r="N151" s="137"/>
      <c r="O151" s="137"/>
      <c r="P151" s="137"/>
      <c r="Q151" s="137"/>
      <c r="R151" s="146"/>
      <c r="S151" s="146"/>
      <c r="T151" s="146"/>
      <c r="U151" s="137"/>
      <c r="V151" s="137"/>
      <c r="W151" s="137"/>
      <c r="X151" s="137"/>
      <c r="Y151" s="137"/>
      <c r="Z151" s="137"/>
      <c r="AA151" s="137"/>
      <c r="AB151" s="137"/>
      <c r="AC151" s="137"/>
      <c r="AD151" s="125"/>
      <c r="AE151" s="125"/>
      <c r="AF151" s="125"/>
      <c r="AG151" s="138"/>
      <c r="AH151" s="138"/>
      <c r="AI151" s="138"/>
      <c r="AJ151" s="125"/>
      <c r="AK151" s="125"/>
      <c r="AL151" s="125"/>
      <c r="AM151" s="125"/>
      <c r="AN151" s="125"/>
      <c r="AO151" s="125"/>
      <c r="AP151" s="125"/>
      <c r="AQ151" s="125"/>
      <c r="AR151" s="125"/>
      <c r="AS151" s="125"/>
      <c r="AT151" s="125"/>
      <c r="AU151" s="126"/>
      <c r="AV151" s="102"/>
      <c r="AW151" s="127"/>
      <c r="AX151" s="127"/>
      <c r="AY151" s="127"/>
      <c r="AZ151" s="127"/>
      <c r="BA151" s="127"/>
      <c r="BB151" s="127"/>
      <c r="BC151" s="127"/>
      <c r="BD151" s="127"/>
      <c r="BE151" s="127"/>
      <c r="BF151" s="127"/>
      <c r="BG151" s="127"/>
      <c r="BH151" s="127"/>
      <c r="BI151" s="127"/>
      <c r="BJ151" s="127"/>
      <c r="BK151" s="127"/>
    </row>
    <row r="152" spans="1:64" ht="9.75" customHeight="1">
      <c r="A152" s="4"/>
      <c r="B152" s="131">
        <v>4</v>
      </c>
      <c r="C152" s="132"/>
      <c r="D152" s="133">
        <v>60</v>
      </c>
      <c r="E152" s="134"/>
      <c r="F152" s="134"/>
      <c r="G152" s="134"/>
      <c r="H152" s="135"/>
      <c r="I152" s="136">
        <f>(1-0.8*I$150/(I$150+12)+(0.0667/12*($D152*1.2-I$150)))+(0.8*I$150/(I$150+12)-(0.0667/12*($D152*1.2-I$150)))*(1-(1/(1+$BG$120)^((I$150+12)-I$150)))</f>
        <v>0.3768152573109652</v>
      </c>
      <c r="J152" s="114"/>
      <c r="K152" s="114"/>
      <c r="L152" s="124"/>
      <c r="M152" s="114"/>
      <c r="N152" s="114"/>
      <c r="O152" s="114"/>
      <c r="P152" s="114"/>
      <c r="Q152" s="114"/>
      <c r="R152" s="123"/>
      <c r="S152" s="123"/>
      <c r="T152" s="123"/>
      <c r="U152" s="114"/>
      <c r="V152" s="114"/>
      <c r="W152" s="114"/>
      <c r="X152" s="114"/>
      <c r="Y152" s="114"/>
      <c r="Z152" s="114"/>
      <c r="AA152" s="114"/>
      <c r="AB152" s="114"/>
      <c r="AC152" s="114"/>
      <c r="AD152" s="124"/>
      <c r="AE152" s="114"/>
      <c r="AF152" s="114"/>
      <c r="AG152" s="123"/>
      <c r="AH152" s="123"/>
      <c r="AI152" s="123"/>
      <c r="AJ152" s="114"/>
      <c r="AK152" s="114"/>
      <c r="AL152" s="114"/>
      <c r="AM152" s="114"/>
      <c r="AN152" s="114"/>
      <c r="AO152" s="114"/>
      <c r="AP152" s="114"/>
      <c r="AQ152" s="114"/>
      <c r="AR152" s="114"/>
      <c r="AS152" s="114"/>
      <c r="AT152" s="114"/>
      <c r="AU152" s="115"/>
      <c r="AV152" s="102"/>
      <c r="AW152" s="127"/>
      <c r="AX152" s="127"/>
      <c r="AY152" s="127"/>
      <c r="AZ152" s="127"/>
      <c r="BA152" s="127"/>
      <c r="BB152" s="127"/>
      <c r="BC152" s="127"/>
      <c r="BD152" s="127"/>
      <c r="BE152" s="127"/>
      <c r="BF152" s="127"/>
      <c r="BG152" s="127"/>
      <c r="BH152" s="127"/>
      <c r="BI152" s="127"/>
      <c r="BJ152" s="127"/>
      <c r="BK152" s="127"/>
      <c r="BL152" s="104"/>
    </row>
    <row r="153" spans="2:64" ht="9.75" customHeight="1">
      <c r="B153" s="116">
        <v>5</v>
      </c>
      <c r="C153" s="117"/>
      <c r="D153" s="118">
        <v>70</v>
      </c>
      <c r="E153" s="119"/>
      <c r="F153" s="119"/>
      <c r="G153" s="119"/>
      <c r="H153" s="120"/>
      <c r="I153" s="121">
        <f>(1-0.8*I$150/(I$150+14)+(0.0667/14*($D153*1.2-I$150)))+(0.8*I$150/(I$150+14)-(0.0667/14*($D153*1.2-I$150)))*(1-(1/(1+$BG$120)^((I$150+14)-I$150)))</f>
        <v>0.45206793436957926</v>
      </c>
      <c r="J153" s="110"/>
      <c r="K153" s="122"/>
      <c r="L153" s="110">
        <f>(1-0.8*L$150/(L$150+14)+(0.0667/14*($D153*1.2-L$150)))+(0.8*L$150/(L$150+14)-(0.0667/14*($D153*1.2-L$150)))*(1-(1/(1+$BG$120)^((L$150+14)-L$150)))</f>
        <v>0.4464676389559266</v>
      </c>
      <c r="M153" s="110"/>
      <c r="N153" s="110"/>
      <c r="O153" s="110">
        <f>(1-0.8*O$150/(O$150+14)+(0.0667/14*($D153*1.2-O$150)))+(0.8*O$150/(O$150+14)-(0.0667/14*($D153*1.2-O$150)))*(1-(1/(1+$BG$120)^((O$150+14)-O$150)))</f>
        <v>0.44089777341898534</v>
      </c>
      <c r="P153" s="110"/>
      <c r="Q153" s="110"/>
      <c r="R153" s="113">
        <f>(1-0.8*R$150/(R$150+14)+(0.0667/14*($D153*1.2-R$150)))+(0.8*R$150/(R$150+14)-(0.0667/14*($D153*1.2-R$150)))*(1-(1/(1+$BG$120)^((R$150+14)-R$150)))</f>
        <v>0.4353573120325741</v>
      </c>
      <c r="S153" s="113"/>
      <c r="T153" s="113"/>
      <c r="U153" s="110">
        <f>(1-0.8*U$150/(U$150+14)+(0.0667/14*($D153*1.2-U$150)))+(0.8*U$150/(U$150+14)-(0.0667/14*($D153*1.2-U$150)))*(1-(1/(1+$BG$120)^((U$150+14)-U$150)))</f>
        <v>0.4298452746583419</v>
      </c>
      <c r="V153" s="110"/>
      <c r="W153" s="110"/>
      <c r="X153" s="110">
        <f>(1-0.8*X$150/(X$150+14)+(0.0667/14*($D153*1.2-X$150)))+(0.8*X$150/(X$150+14)-(0.0667/14*($D153*1.2-X$150)))*(1-(1/(1+$BG$120)^((X$150+14)-X$150)))</f>
        <v>0.42436072424094207</v>
      </c>
      <c r="Y153" s="110"/>
      <c r="Z153" s="110"/>
      <c r="AA153" s="110">
        <f>(1-0.8*AA$150/(AA$150+14)+(0.0667/14*($D153*1.2-AA$150)))+(0.8*AA$150/(AA$150+14)-(0.0667/14*($D153*1.2-AA$150)))*(1-(1/(1+$BG$120)^((AA$150+14)-AA$150)))</f>
        <v>0.41890276446656505</v>
      </c>
      <c r="AB153" s="110"/>
      <c r="AC153" s="110"/>
      <c r="AD153" s="110">
        <f>(1-0.8*AD$150/(AD$150+14)+(0.0667/14*($D153*1.2-AD$150)))+(0.8*AD$150/(AD$150+14)-(0.0667/14*($D153*1.2-AD$150)))*(1-(1/(1+$BG$120)^((AD$150+14)-AD$150)))</f>
        <v>0.4134705375725327</v>
      </c>
      <c r="AE153" s="110"/>
      <c r="AF153" s="110"/>
      <c r="AG153" s="113">
        <f>(1-0.8*AG$150/(AG$150+14)+(0.0667/14*($D153*1.2-AG$150)))+(0.8*AG$150/(AG$150+14)-(0.0667/14*($D153*1.2-AG$150)))*(1-(1/(1+$BG$120)^((AG$150+14)-AG$150)))</f>
        <v>0.4080632222967062</v>
      </c>
      <c r="AH153" s="113"/>
      <c r="AI153" s="113"/>
      <c r="AJ153" s="110">
        <f>(1-0.8*AJ$150/(AJ$150+14)+(0.0667/14*($D153*1.2-AJ$150)))+(0.8*AJ$150/(AJ$150+14)-(0.0667/14*($D153*1.2-AJ$150)))*(1-(1/(1+$BG$120)^((AJ$150+14)-AJ$150)))</f>
        <v>0.4026800319564055</v>
      </c>
      <c r="AK153" s="110"/>
      <c r="AL153" s="110"/>
      <c r="AM153" s="110">
        <f>(1-0.8*AM$150/(AM$150+14)+(0.0667/14*($D153*1.2-AM$150)))+(0.8*AM$150/(AM$150+14)-(0.0667/14*($D153*1.2-AM$150)))*(1-(1/(1+$BG$120)^((AM$150+14)-AM$150)))</f>
        <v>0.3973202126473951</v>
      </c>
      <c r="AN153" s="110"/>
      <c r="AO153" s="110"/>
      <c r="AP153" s="110">
        <f>(1-0.8*AP$150/(AP$150+14)+(0.0667/14*($D153*1.2-AP$150)))+(0.8*AP$150/(AP$150+14)-(0.0667/14*($D153*1.2-AP$150)))*(1-(1/(1+$BG$120)^((AP$150+14)-AP$150)))</f>
        <v>0.39198304155427477</v>
      </c>
      <c r="AQ153" s="110"/>
      <c r="AR153" s="110"/>
      <c r="AS153" s="111">
        <f>(1-0.8*AS$150/(AS$150+14)+(0.0667/14*($D153*1.2-AS$150)))+(0.8*AS$150/(AS$150+14)-(0.0667/14*($D153*1.2-AS$150)))*(1-(1/(1+$BG$120)^((AS$150+14)-AS$150)))</f>
        <v>0.3866678253643129</v>
      </c>
      <c r="AT153" s="110"/>
      <c r="AU153" s="112"/>
      <c r="AV153" s="102"/>
      <c r="AW153" s="105"/>
      <c r="AX153" s="105"/>
      <c r="AY153" s="105"/>
      <c r="AZ153" s="105"/>
      <c r="BA153" s="105"/>
      <c r="BB153" s="105"/>
      <c r="BC153" s="105"/>
      <c r="BD153" s="105"/>
      <c r="BE153" s="105"/>
      <c r="BF153" s="105"/>
      <c r="BG153" s="105"/>
      <c r="BH153" s="105"/>
      <c r="BI153" s="105"/>
      <c r="BJ153" s="105"/>
      <c r="BK153" s="105"/>
      <c r="BL153" s="104"/>
    </row>
    <row r="154" ht="3" customHeight="1"/>
  </sheetData>
  <sheetProtection/>
  <mergeCells count="1124">
    <mergeCell ref="AM153:AO153"/>
    <mergeCell ref="AP153:AR153"/>
    <mergeCell ref="AS153:AU153"/>
    <mergeCell ref="U153:W153"/>
    <mergeCell ref="X153:Z153"/>
    <mergeCell ref="AA153:AC153"/>
    <mergeCell ref="AD153:AF153"/>
    <mergeCell ref="AG153:AI153"/>
    <mergeCell ref="AJ153:AL153"/>
    <mergeCell ref="AJ152:AL152"/>
    <mergeCell ref="AM152:AO152"/>
    <mergeCell ref="AP152:AR152"/>
    <mergeCell ref="AS152:AU152"/>
    <mergeCell ref="B153:C153"/>
    <mergeCell ref="D153:H153"/>
    <mergeCell ref="I153:K153"/>
    <mergeCell ref="L153:N153"/>
    <mergeCell ref="O153:Q153"/>
    <mergeCell ref="R153:T153"/>
    <mergeCell ref="R152:T152"/>
    <mergeCell ref="U152:W152"/>
    <mergeCell ref="X152:Z152"/>
    <mergeCell ref="AA152:AC152"/>
    <mergeCell ref="AD152:AF152"/>
    <mergeCell ref="AG152:AI152"/>
    <mergeCell ref="AM150:AO151"/>
    <mergeCell ref="AP150:AR151"/>
    <mergeCell ref="AS150:AU151"/>
    <mergeCell ref="AW150:BK152"/>
    <mergeCell ref="D151:H151"/>
    <mergeCell ref="B152:C152"/>
    <mergeCell ref="D152:H152"/>
    <mergeCell ref="I152:K152"/>
    <mergeCell ref="L152:N152"/>
    <mergeCell ref="O152:Q152"/>
    <mergeCell ref="U150:W151"/>
    <mergeCell ref="X150:Z151"/>
    <mergeCell ref="AA150:AC151"/>
    <mergeCell ref="AD150:AF151"/>
    <mergeCell ref="AG150:AI151"/>
    <mergeCell ref="AJ150:AL151"/>
    <mergeCell ref="B150:C151"/>
    <mergeCell ref="D150:H150"/>
    <mergeCell ref="I150:K151"/>
    <mergeCell ref="L150:N151"/>
    <mergeCell ref="O150:Q151"/>
    <mergeCell ref="R150:T151"/>
    <mergeCell ref="AS149:AU149"/>
    <mergeCell ref="AV149:AX149"/>
    <mergeCell ref="AY149:BA149"/>
    <mergeCell ref="BB149:BD149"/>
    <mergeCell ref="BE149:BG149"/>
    <mergeCell ref="BH149:BJ149"/>
    <mergeCell ref="AA149:AC149"/>
    <mergeCell ref="AD149:AF149"/>
    <mergeCell ref="AG149:AI149"/>
    <mergeCell ref="AJ149:AL149"/>
    <mergeCell ref="AM149:AO149"/>
    <mergeCell ref="AP149:AR149"/>
    <mergeCell ref="BE148:BG148"/>
    <mergeCell ref="BH148:BJ148"/>
    <mergeCell ref="B149:C149"/>
    <mergeCell ref="D149:H149"/>
    <mergeCell ref="I149:K149"/>
    <mergeCell ref="L149:N149"/>
    <mergeCell ref="O149:Q149"/>
    <mergeCell ref="R149:T149"/>
    <mergeCell ref="U149:W149"/>
    <mergeCell ref="X149:Z149"/>
    <mergeCell ref="AM148:AO148"/>
    <mergeCell ref="AP148:AR148"/>
    <mergeCell ref="AS148:AU148"/>
    <mergeCell ref="AV148:AX148"/>
    <mergeCell ref="AY148:BA148"/>
    <mergeCell ref="BB148:BD148"/>
    <mergeCell ref="U148:W148"/>
    <mergeCell ref="X148:Z148"/>
    <mergeCell ref="AA148:AC148"/>
    <mergeCell ref="AD148:AF148"/>
    <mergeCell ref="AG148:AI148"/>
    <mergeCell ref="AJ148:AL148"/>
    <mergeCell ref="B148:C148"/>
    <mergeCell ref="D148:H148"/>
    <mergeCell ref="I148:K148"/>
    <mergeCell ref="L148:N148"/>
    <mergeCell ref="O148:Q148"/>
    <mergeCell ref="R148:T148"/>
    <mergeCell ref="AS147:AU147"/>
    <mergeCell ref="AV147:AX147"/>
    <mergeCell ref="AY147:BA147"/>
    <mergeCell ref="BB147:BD147"/>
    <mergeCell ref="BE147:BG147"/>
    <mergeCell ref="BH147:BJ147"/>
    <mergeCell ref="AA147:AC147"/>
    <mergeCell ref="AD147:AF147"/>
    <mergeCell ref="AG147:AI147"/>
    <mergeCell ref="AJ147:AL147"/>
    <mergeCell ref="AM147:AO147"/>
    <mergeCell ref="AP147:AR147"/>
    <mergeCell ref="BE146:BG146"/>
    <mergeCell ref="BH146:BJ146"/>
    <mergeCell ref="B147:C147"/>
    <mergeCell ref="D147:H147"/>
    <mergeCell ref="I147:K147"/>
    <mergeCell ref="L147:N147"/>
    <mergeCell ref="O147:Q147"/>
    <mergeCell ref="R147:T147"/>
    <mergeCell ref="U147:W147"/>
    <mergeCell ref="X147:Z147"/>
    <mergeCell ref="AM146:AO146"/>
    <mergeCell ref="AP146:AR146"/>
    <mergeCell ref="AS146:AU146"/>
    <mergeCell ref="AV146:AX146"/>
    <mergeCell ref="AY146:BA146"/>
    <mergeCell ref="BB146:BD146"/>
    <mergeCell ref="U146:W146"/>
    <mergeCell ref="X146:Z146"/>
    <mergeCell ref="AA146:AC146"/>
    <mergeCell ref="AD146:AF146"/>
    <mergeCell ref="AG146:AI146"/>
    <mergeCell ref="AJ146:AL146"/>
    <mergeCell ref="BB144:BD145"/>
    <mergeCell ref="BE144:BG145"/>
    <mergeCell ref="BH144:BJ145"/>
    <mergeCell ref="D145:H145"/>
    <mergeCell ref="B146:C146"/>
    <mergeCell ref="D146:H146"/>
    <mergeCell ref="I146:K146"/>
    <mergeCell ref="L146:N146"/>
    <mergeCell ref="O146:Q146"/>
    <mergeCell ref="R146:T146"/>
    <mergeCell ref="AJ144:AL145"/>
    <mergeCell ref="AM144:AO145"/>
    <mergeCell ref="AP144:AR145"/>
    <mergeCell ref="AS144:AU145"/>
    <mergeCell ref="AV144:AX145"/>
    <mergeCell ref="AY144:BA145"/>
    <mergeCell ref="R144:T145"/>
    <mergeCell ref="U144:W145"/>
    <mergeCell ref="X144:Z145"/>
    <mergeCell ref="AA144:AC145"/>
    <mergeCell ref="AD144:AF145"/>
    <mergeCell ref="AG144:AI145"/>
    <mergeCell ref="AV143:AX143"/>
    <mergeCell ref="AY143:BA143"/>
    <mergeCell ref="BB143:BD143"/>
    <mergeCell ref="BE143:BG143"/>
    <mergeCell ref="BH143:BJ143"/>
    <mergeCell ref="B144:C145"/>
    <mergeCell ref="D144:H144"/>
    <mergeCell ref="I144:K145"/>
    <mergeCell ref="L144:N145"/>
    <mergeCell ref="O144:Q145"/>
    <mergeCell ref="AD143:AF143"/>
    <mergeCell ref="AG143:AI143"/>
    <mergeCell ref="AJ143:AL143"/>
    <mergeCell ref="AM143:AO143"/>
    <mergeCell ref="AP143:AR143"/>
    <mergeCell ref="AS143:AU143"/>
    <mergeCell ref="BH142:BJ142"/>
    <mergeCell ref="B143:C143"/>
    <mergeCell ref="D143:H143"/>
    <mergeCell ref="I143:K143"/>
    <mergeCell ref="L143:N143"/>
    <mergeCell ref="O143:Q143"/>
    <mergeCell ref="R143:T143"/>
    <mergeCell ref="U143:W143"/>
    <mergeCell ref="X143:Z143"/>
    <mergeCell ref="AA143:AC143"/>
    <mergeCell ref="AP142:AR142"/>
    <mergeCell ref="AS142:AU142"/>
    <mergeCell ref="AV142:AX142"/>
    <mergeCell ref="AY142:BA142"/>
    <mergeCell ref="BB142:BD142"/>
    <mergeCell ref="BE142:BG142"/>
    <mergeCell ref="X142:Z142"/>
    <mergeCell ref="AA142:AC142"/>
    <mergeCell ref="AD142:AF142"/>
    <mergeCell ref="AG142:AI142"/>
    <mergeCell ref="AJ142:AL142"/>
    <mergeCell ref="AM142:AO142"/>
    <mergeCell ref="BB141:BD141"/>
    <mergeCell ref="BE141:BG141"/>
    <mergeCell ref="BH141:BJ141"/>
    <mergeCell ref="B142:C142"/>
    <mergeCell ref="D142:H142"/>
    <mergeCell ref="I142:K142"/>
    <mergeCell ref="L142:N142"/>
    <mergeCell ref="O142:Q142"/>
    <mergeCell ref="R142:T142"/>
    <mergeCell ref="U142:W142"/>
    <mergeCell ref="AJ141:AL141"/>
    <mergeCell ref="AM141:AO141"/>
    <mergeCell ref="AP141:AR141"/>
    <mergeCell ref="AS141:AU141"/>
    <mergeCell ref="AV141:AX141"/>
    <mergeCell ref="AY141:BA141"/>
    <mergeCell ref="R141:T141"/>
    <mergeCell ref="U141:W141"/>
    <mergeCell ref="X141:Z141"/>
    <mergeCell ref="AA141:AC141"/>
    <mergeCell ref="AD141:AF141"/>
    <mergeCell ref="AG141:AI141"/>
    <mergeCell ref="AV140:AX140"/>
    <mergeCell ref="AY140:BA140"/>
    <mergeCell ref="BB140:BD140"/>
    <mergeCell ref="BE140:BG140"/>
    <mergeCell ref="BH140:BJ140"/>
    <mergeCell ref="B141:C141"/>
    <mergeCell ref="D141:H141"/>
    <mergeCell ref="I141:K141"/>
    <mergeCell ref="L141:N141"/>
    <mergeCell ref="O141:Q141"/>
    <mergeCell ref="AD140:AF140"/>
    <mergeCell ref="AG140:AI140"/>
    <mergeCell ref="AJ140:AL140"/>
    <mergeCell ref="AM140:AO140"/>
    <mergeCell ref="AP140:AR140"/>
    <mergeCell ref="AS140:AU140"/>
    <mergeCell ref="BH139:BJ139"/>
    <mergeCell ref="B140:C140"/>
    <mergeCell ref="D140:H140"/>
    <mergeCell ref="I140:K140"/>
    <mergeCell ref="L140:N140"/>
    <mergeCell ref="O140:Q140"/>
    <mergeCell ref="R140:T140"/>
    <mergeCell ref="U140:W140"/>
    <mergeCell ref="X140:Z140"/>
    <mergeCell ref="AA140:AC140"/>
    <mergeCell ref="AP139:AR139"/>
    <mergeCell ref="AS139:AU139"/>
    <mergeCell ref="AV139:AX139"/>
    <mergeCell ref="AY139:BA139"/>
    <mergeCell ref="BB139:BD139"/>
    <mergeCell ref="BE139:BG139"/>
    <mergeCell ref="X139:Z139"/>
    <mergeCell ref="AA139:AC139"/>
    <mergeCell ref="AD139:AF139"/>
    <mergeCell ref="AG139:AI139"/>
    <mergeCell ref="AJ139:AL139"/>
    <mergeCell ref="AM139:AO139"/>
    <mergeCell ref="BE137:BG138"/>
    <mergeCell ref="BH137:BJ138"/>
    <mergeCell ref="D138:H138"/>
    <mergeCell ref="B139:C139"/>
    <mergeCell ref="D139:H139"/>
    <mergeCell ref="I139:K139"/>
    <mergeCell ref="L139:N139"/>
    <mergeCell ref="O139:Q139"/>
    <mergeCell ref="R139:T139"/>
    <mergeCell ref="U139:W139"/>
    <mergeCell ref="AM137:AO138"/>
    <mergeCell ref="AP137:AR138"/>
    <mergeCell ref="AS137:AU138"/>
    <mergeCell ref="AV137:AX138"/>
    <mergeCell ref="AY137:BA138"/>
    <mergeCell ref="BB137:BD138"/>
    <mergeCell ref="U137:W138"/>
    <mergeCell ref="X137:Z138"/>
    <mergeCell ref="AA137:AC138"/>
    <mergeCell ref="AD137:AF138"/>
    <mergeCell ref="AG137:AI138"/>
    <mergeCell ref="AJ137:AL138"/>
    <mergeCell ref="B137:C138"/>
    <mergeCell ref="D137:H137"/>
    <mergeCell ref="I137:K138"/>
    <mergeCell ref="L137:N138"/>
    <mergeCell ref="O137:Q138"/>
    <mergeCell ref="R137:T138"/>
    <mergeCell ref="AS136:AU136"/>
    <mergeCell ref="AV136:AX136"/>
    <mergeCell ref="AY136:BA136"/>
    <mergeCell ref="BB136:BD136"/>
    <mergeCell ref="BE136:BG136"/>
    <mergeCell ref="BH136:BJ136"/>
    <mergeCell ref="AA136:AC136"/>
    <mergeCell ref="AD136:AF136"/>
    <mergeCell ref="AG136:AI136"/>
    <mergeCell ref="AJ136:AL136"/>
    <mergeCell ref="AM136:AO136"/>
    <mergeCell ref="AP136:AR136"/>
    <mergeCell ref="BE135:BG135"/>
    <mergeCell ref="BH135:BJ135"/>
    <mergeCell ref="B136:C136"/>
    <mergeCell ref="D136:H136"/>
    <mergeCell ref="I136:K136"/>
    <mergeCell ref="L136:N136"/>
    <mergeCell ref="O136:Q136"/>
    <mergeCell ref="R136:T136"/>
    <mergeCell ref="U136:W136"/>
    <mergeCell ref="X136:Z136"/>
    <mergeCell ref="AM135:AO135"/>
    <mergeCell ref="AP135:AR135"/>
    <mergeCell ref="AS135:AU135"/>
    <mergeCell ref="AV135:AX135"/>
    <mergeCell ref="AY135:BA135"/>
    <mergeCell ref="BB135:BD135"/>
    <mergeCell ref="U135:W135"/>
    <mergeCell ref="X135:Z135"/>
    <mergeCell ref="AA135:AC135"/>
    <mergeCell ref="AD135:AF135"/>
    <mergeCell ref="AG135:AI135"/>
    <mergeCell ref="AJ135:AL135"/>
    <mergeCell ref="B135:C135"/>
    <mergeCell ref="D135:H135"/>
    <mergeCell ref="I135:K135"/>
    <mergeCell ref="L135:N135"/>
    <mergeCell ref="O135:Q135"/>
    <mergeCell ref="R135:T135"/>
    <mergeCell ref="AS134:AU134"/>
    <mergeCell ref="AV134:AX134"/>
    <mergeCell ref="AY134:BA134"/>
    <mergeCell ref="BB134:BD134"/>
    <mergeCell ref="BE134:BG134"/>
    <mergeCell ref="BH134:BJ134"/>
    <mergeCell ref="AA134:AC134"/>
    <mergeCell ref="AD134:AF134"/>
    <mergeCell ref="AG134:AI134"/>
    <mergeCell ref="AJ134:AL134"/>
    <mergeCell ref="AM134:AO134"/>
    <mergeCell ref="AP134:AR134"/>
    <mergeCell ref="BE133:BG133"/>
    <mergeCell ref="BH133:BJ133"/>
    <mergeCell ref="B134:C134"/>
    <mergeCell ref="D134:H134"/>
    <mergeCell ref="I134:K134"/>
    <mergeCell ref="L134:N134"/>
    <mergeCell ref="O134:Q134"/>
    <mergeCell ref="R134:T134"/>
    <mergeCell ref="U134:W134"/>
    <mergeCell ref="X134:Z134"/>
    <mergeCell ref="AM133:AO133"/>
    <mergeCell ref="AP133:AR133"/>
    <mergeCell ref="AS133:AU133"/>
    <mergeCell ref="AV133:AX133"/>
    <mergeCell ref="AY133:BA133"/>
    <mergeCell ref="BB133:BD133"/>
    <mergeCell ref="U133:W133"/>
    <mergeCell ref="X133:Z133"/>
    <mergeCell ref="AA133:AC133"/>
    <mergeCell ref="AD133:AF133"/>
    <mergeCell ref="AG133:AI133"/>
    <mergeCell ref="AJ133:AL133"/>
    <mergeCell ref="B133:C133"/>
    <mergeCell ref="D133:H133"/>
    <mergeCell ref="I133:K133"/>
    <mergeCell ref="L133:N133"/>
    <mergeCell ref="O133:Q133"/>
    <mergeCell ref="R133:T133"/>
    <mergeCell ref="AS132:AU132"/>
    <mergeCell ref="AV132:AX132"/>
    <mergeCell ref="AY132:BA132"/>
    <mergeCell ref="BB132:BD132"/>
    <mergeCell ref="BE132:BG132"/>
    <mergeCell ref="BH132:BJ132"/>
    <mergeCell ref="AA132:AC132"/>
    <mergeCell ref="AD132:AF132"/>
    <mergeCell ref="AG132:AI132"/>
    <mergeCell ref="AJ132:AL132"/>
    <mergeCell ref="AM132:AO132"/>
    <mergeCell ref="AP132:AR132"/>
    <mergeCell ref="BE131:BG131"/>
    <mergeCell ref="BH131:BJ131"/>
    <mergeCell ref="B132:C132"/>
    <mergeCell ref="D132:H132"/>
    <mergeCell ref="I132:K132"/>
    <mergeCell ref="L132:N132"/>
    <mergeCell ref="O132:Q132"/>
    <mergeCell ref="R132:T132"/>
    <mergeCell ref="U132:W132"/>
    <mergeCell ref="X132:Z132"/>
    <mergeCell ref="AM131:AO131"/>
    <mergeCell ref="AP131:AR131"/>
    <mergeCell ref="AS131:AU131"/>
    <mergeCell ref="AV131:AX131"/>
    <mergeCell ref="AY131:BA131"/>
    <mergeCell ref="BB131:BD131"/>
    <mergeCell ref="U131:W131"/>
    <mergeCell ref="X131:Z131"/>
    <mergeCell ref="AA131:AC131"/>
    <mergeCell ref="AD131:AF131"/>
    <mergeCell ref="AG131:AI131"/>
    <mergeCell ref="AJ131:AL131"/>
    <mergeCell ref="BE129:BG130"/>
    <mergeCell ref="BH129:BJ130"/>
    <mergeCell ref="D130:H130"/>
    <mergeCell ref="BQ130:BS130"/>
    <mergeCell ref="B131:C131"/>
    <mergeCell ref="D131:H131"/>
    <mergeCell ref="I131:K131"/>
    <mergeCell ref="L131:N131"/>
    <mergeCell ref="O131:Q131"/>
    <mergeCell ref="R131:T131"/>
    <mergeCell ref="AM129:AO130"/>
    <mergeCell ref="AP129:AR130"/>
    <mergeCell ref="AS129:AU130"/>
    <mergeCell ref="AV129:AX130"/>
    <mergeCell ref="AY129:BA130"/>
    <mergeCell ref="BB129:BD130"/>
    <mergeCell ref="U129:W130"/>
    <mergeCell ref="X129:Z130"/>
    <mergeCell ref="AA129:AC130"/>
    <mergeCell ref="AD129:AF130"/>
    <mergeCell ref="AG129:AI130"/>
    <mergeCell ref="AJ129:AL130"/>
    <mergeCell ref="B129:C130"/>
    <mergeCell ref="D129:H129"/>
    <mergeCell ref="I129:K130"/>
    <mergeCell ref="L129:N130"/>
    <mergeCell ref="O129:Q130"/>
    <mergeCell ref="R129:T130"/>
    <mergeCell ref="AS128:AU128"/>
    <mergeCell ref="AV128:AX128"/>
    <mergeCell ref="AY128:BA128"/>
    <mergeCell ref="BB128:BD128"/>
    <mergeCell ref="BE128:BG128"/>
    <mergeCell ref="BH128:BJ128"/>
    <mergeCell ref="AA128:AC128"/>
    <mergeCell ref="AD128:AF128"/>
    <mergeCell ref="AG128:AI128"/>
    <mergeCell ref="AJ128:AL128"/>
    <mergeCell ref="AM128:AO128"/>
    <mergeCell ref="AP128:AR128"/>
    <mergeCell ref="BE127:BG127"/>
    <mergeCell ref="BH127:BJ127"/>
    <mergeCell ref="B128:C128"/>
    <mergeCell ref="D128:H128"/>
    <mergeCell ref="I128:K128"/>
    <mergeCell ref="L128:N128"/>
    <mergeCell ref="O128:Q128"/>
    <mergeCell ref="R128:T128"/>
    <mergeCell ref="U128:W128"/>
    <mergeCell ref="X128:Z128"/>
    <mergeCell ref="AM127:AO127"/>
    <mergeCell ref="AP127:AR127"/>
    <mergeCell ref="AS127:AU127"/>
    <mergeCell ref="AV127:AX127"/>
    <mergeCell ref="AY127:BA127"/>
    <mergeCell ref="BB127:BD127"/>
    <mergeCell ref="U127:W127"/>
    <mergeCell ref="X127:Z127"/>
    <mergeCell ref="AA127:AC127"/>
    <mergeCell ref="AD127:AF127"/>
    <mergeCell ref="AG127:AI127"/>
    <mergeCell ref="AJ127:AL127"/>
    <mergeCell ref="B127:C127"/>
    <mergeCell ref="D127:H127"/>
    <mergeCell ref="I127:K127"/>
    <mergeCell ref="L127:N127"/>
    <mergeCell ref="O127:Q127"/>
    <mergeCell ref="R127:T127"/>
    <mergeCell ref="AS126:AU126"/>
    <mergeCell ref="AV126:AX126"/>
    <mergeCell ref="AY126:BA126"/>
    <mergeCell ref="BB126:BD126"/>
    <mergeCell ref="BE126:BG126"/>
    <mergeCell ref="BH126:BJ126"/>
    <mergeCell ref="AA126:AC126"/>
    <mergeCell ref="AD126:AF126"/>
    <mergeCell ref="AG126:AI126"/>
    <mergeCell ref="AJ126:AL126"/>
    <mergeCell ref="AM126:AO126"/>
    <mergeCell ref="AP126:AR126"/>
    <mergeCell ref="BE125:BG125"/>
    <mergeCell ref="BH125:BJ125"/>
    <mergeCell ref="B126:C126"/>
    <mergeCell ref="D126:H126"/>
    <mergeCell ref="I126:K126"/>
    <mergeCell ref="L126:N126"/>
    <mergeCell ref="O126:Q126"/>
    <mergeCell ref="R126:T126"/>
    <mergeCell ref="U126:W126"/>
    <mergeCell ref="X126:Z126"/>
    <mergeCell ref="AM125:AO125"/>
    <mergeCell ref="AP125:AR125"/>
    <mergeCell ref="AS125:AU125"/>
    <mergeCell ref="AV125:AX125"/>
    <mergeCell ref="AY125:BA125"/>
    <mergeCell ref="BB125:BD125"/>
    <mergeCell ref="U125:W125"/>
    <mergeCell ref="X125:Z125"/>
    <mergeCell ref="AA125:AC125"/>
    <mergeCell ref="AD125:AF125"/>
    <mergeCell ref="AG125:AI125"/>
    <mergeCell ref="AJ125:AL125"/>
    <mergeCell ref="B125:C125"/>
    <mergeCell ref="D125:H125"/>
    <mergeCell ref="I125:K125"/>
    <mergeCell ref="L125:N125"/>
    <mergeCell ref="O125:Q125"/>
    <mergeCell ref="R125:T125"/>
    <mergeCell ref="AS124:AU124"/>
    <mergeCell ref="AV124:AX124"/>
    <mergeCell ref="AY124:BA124"/>
    <mergeCell ref="BB124:BD124"/>
    <mergeCell ref="BE124:BG124"/>
    <mergeCell ref="BH124:BJ124"/>
    <mergeCell ref="AA124:AC124"/>
    <mergeCell ref="AD124:AF124"/>
    <mergeCell ref="AG124:AI124"/>
    <mergeCell ref="AJ124:AL124"/>
    <mergeCell ref="AM124:AO124"/>
    <mergeCell ref="AP124:AR124"/>
    <mergeCell ref="BE123:BG123"/>
    <mergeCell ref="BH123:BJ123"/>
    <mergeCell ref="B124:C124"/>
    <mergeCell ref="D124:H124"/>
    <mergeCell ref="I124:K124"/>
    <mergeCell ref="L124:N124"/>
    <mergeCell ref="O124:Q124"/>
    <mergeCell ref="R124:T124"/>
    <mergeCell ref="U124:W124"/>
    <mergeCell ref="X124:Z124"/>
    <mergeCell ref="AM123:AO123"/>
    <mergeCell ref="AP123:AR123"/>
    <mergeCell ref="AS123:AU123"/>
    <mergeCell ref="AV123:AX123"/>
    <mergeCell ref="AY123:BA123"/>
    <mergeCell ref="BB123:BD123"/>
    <mergeCell ref="U123:W123"/>
    <mergeCell ref="X123:Z123"/>
    <mergeCell ref="AA123:AC123"/>
    <mergeCell ref="AD123:AF123"/>
    <mergeCell ref="AG123:AI123"/>
    <mergeCell ref="AJ123:AL123"/>
    <mergeCell ref="B123:C123"/>
    <mergeCell ref="D123:H123"/>
    <mergeCell ref="I123:K123"/>
    <mergeCell ref="L123:N123"/>
    <mergeCell ref="O123:Q123"/>
    <mergeCell ref="R123:T123"/>
    <mergeCell ref="AV121:AX122"/>
    <mergeCell ref="AY121:BA122"/>
    <mergeCell ref="BB121:BD122"/>
    <mergeCell ref="BE121:BG122"/>
    <mergeCell ref="BH121:BJ122"/>
    <mergeCell ref="D122:H122"/>
    <mergeCell ref="AD121:AF122"/>
    <mergeCell ref="AG121:AI122"/>
    <mergeCell ref="AJ121:AL122"/>
    <mergeCell ref="AM121:AO122"/>
    <mergeCell ref="AP121:AR122"/>
    <mergeCell ref="AS121:AU122"/>
    <mergeCell ref="BG120:BI120"/>
    <mergeCell ref="B121:C122"/>
    <mergeCell ref="D121:H121"/>
    <mergeCell ref="I121:K122"/>
    <mergeCell ref="L121:N122"/>
    <mergeCell ref="O121:Q122"/>
    <mergeCell ref="R121:T122"/>
    <mergeCell ref="U121:W122"/>
    <mergeCell ref="X121:Z122"/>
    <mergeCell ref="AA121:AC122"/>
    <mergeCell ref="J117:Z118"/>
    <mergeCell ref="AA117:AD117"/>
    <mergeCell ref="AE117:AR118"/>
    <mergeCell ref="M120:AW120"/>
    <mergeCell ref="AX120:AZ120"/>
    <mergeCell ref="BC120:BF120"/>
    <mergeCell ref="AS104:BJ111"/>
    <mergeCell ref="B112:E113"/>
    <mergeCell ref="F112:Z113"/>
    <mergeCell ref="AA112:AR113"/>
    <mergeCell ref="AS112:BJ113"/>
    <mergeCell ref="B114:E118"/>
    <mergeCell ref="F114:Z116"/>
    <mergeCell ref="AA114:AR116"/>
    <mergeCell ref="AS114:BJ116"/>
    <mergeCell ref="F117:I117"/>
    <mergeCell ref="B100:E101"/>
    <mergeCell ref="F100:Z101"/>
    <mergeCell ref="AA100:AR101"/>
    <mergeCell ref="AS100:BJ101"/>
    <mergeCell ref="B102:E111"/>
    <mergeCell ref="F102:Z103"/>
    <mergeCell ref="AA102:AR103"/>
    <mergeCell ref="AS102:BJ103"/>
    <mergeCell ref="F104:Z111"/>
    <mergeCell ref="AA104:AR111"/>
    <mergeCell ref="B93:E94"/>
    <mergeCell ref="F93:Z94"/>
    <mergeCell ref="AA93:AR94"/>
    <mergeCell ref="AS93:BJ94"/>
    <mergeCell ref="B95:E99"/>
    <mergeCell ref="F95:Z99"/>
    <mergeCell ref="AA95:AR99"/>
    <mergeCell ref="AS95:BJ99"/>
    <mergeCell ref="B87:E88"/>
    <mergeCell ref="F87:AE88"/>
    <mergeCell ref="AH87:AM88"/>
    <mergeCell ref="AN87:BJ88"/>
    <mergeCell ref="B89:E90"/>
    <mergeCell ref="F89:AE90"/>
    <mergeCell ref="AH89:AM90"/>
    <mergeCell ref="AN89:BJ90"/>
    <mergeCell ref="B83:E84"/>
    <mergeCell ref="F83:AE84"/>
    <mergeCell ref="AH83:AM84"/>
    <mergeCell ref="AN83:BJ84"/>
    <mergeCell ref="B85:E86"/>
    <mergeCell ref="F85:AE86"/>
    <mergeCell ref="AH85:AM86"/>
    <mergeCell ref="AN85:BJ86"/>
    <mergeCell ref="BE76:BG76"/>
    <mergeCell ref="BH76:BJ76"/>
    <mergeCell ref="B79:E80"/>
    <mergeCell ref="F79:AE80"/>
    <mergeCell ref="AH79:BG81"/>
    <mergeCell ref="B81:E82"/>
    <mergeCell ref="F81:AE82"/>
    <mergeCell ref="AM76:AO76"/>
    <mergeCell ref="AP76:AR76"/>
    <mergeCell ref="AS76:AU76"/>
    <mergeCell ref="AV76:AX76"/>
    <mergeCell ref="AY76:BA76"/>
    <mergeCell ref="BB76:BD76"/>
    <mergeCell ref="U76:W76"/>
    <mergeCell ref="X76:Z76"/>
    <mergeCell ref="AA76:AC76"/>
    <mergeCell ref="AD76:AF76"/>
    <mergeCell ref="AG76:AI76"/>
    <mergeCell ref="AJ76:AL76"/>
    <mergeCell ref="B76:E76"/>
    <mergeCell ref="F76:H76"/>
    <mergeCell ref="I76:K76"/>
    <mergeCell ref="L76:N76"/>
    <mergeCell ref="O76:Q76"/>
    <mergeCell ref="R76:T76"/>
    <mergeCell ref="AS75:AU75"/>
    <mergeCell ref="AV75:AX75"/>
    <mergeCell ref="AY75:BA75"/>
    <mergeCell ref="BB75:BD75"/>
    <mergeCell ref="BE75:BG75"/>
    <mergeCell ref="BH75:BJ75"/>
    <mergeCell ref="AA75:AC75"/>
    <mergeCell ref="AD75:AF75"/>
    <mergeCell ref="AG75:AI75"/>
    <mergeCell ref="AJ75:AL75"/>
    <mergeCell ref="AM75:AO75"/>
    <mergeCell ref="AP75:AR75"/>
    <mergeCell ref="BE74:BG74"/>
    <mergeCell ref="BH74:BJ74"/>
    <mergeCell ref="B75:E75"/>
    <mergeCell ref="F75:H75"/>
    <mergeCell ref="I75:K75"/>
    <mergeCell ref="L75:N75"/>
    <mergeCell ref="O75:Q75"/>
    <mergeCell ref="R75:T75"/>
    <mergeCell ref="U75:W75"/>
    <mergeCell ref="X75:Z75"/>
    <mergeCell ref="AM74:AO74"/>
    <mergeCell ref="AP74:AR74"/>
    <mergeCell ref="AS74:AU74"/>
    <mergeCell ref="AV74:AX74"/>
    <mergeCell ref="AY74:BA74"/>
    <mergeCell ref="BB74:BD74"/>
    <mergeCell ref="U74:W74"/>
    <mergeCell ref="X74:Z74"/>
    <mergeCell ref="AA74:AC74"/>
    <mergeCell ref="AD74:AF74"/>
    <mergeCell ref="AG74:AI74"/>
    <mergeCell ref="AJ74:AL74"/>
    <mergeCell ref="B74:E74"/>
    <mergeCell ref="F74:H74"/>
    <mergeCell ref="I74:K74"/>
    <mergeCell ref="L74:N74"/>
    <mergeCell ref="O74:Q74"/>
    <mergeCell ref="R74:T74"/>
    <mergeCell ref="AS73:AU73"/>
    <mergeCell ref="AV73:AX73"/>
    <mergeCell ref="AY73:BA73"/>
    <mergeCell ref="BB73:BD73"/>
    <mergeCell ref="BE73:BG73"/>
    <mergeCell ref="BH73:BJ73"/>
    <mergeCell ref="AA73:AC73"/>
    <mergeCell ref="AD73:AF73"/>
    <mergeCell ref="AG73:AI73"/>
    <mergeCell ref="AJ73:AL73"/>
    <mergeCell ref="AM73:AO73"/>
    <mergeCell ref="AP73:AR73"/>
    <mergeCell ref="BE72:BG72"/>
    <mergeCell ref="BH72:BJ72"/>
    <mergeCell ref="B73:E73"/>
    <mergeCell ref="F73:H73"/>
    <mergeCell ref="I73:K73"/>
    <mergeCell ref="L73:N73"/>
    <mergeCell ref="O73:Q73"/>
    <mergeCell ref="R73:T73"/>
    <mergeCell ref="U73:W73"/>
    <mergeCell ref="X73:Z73"/>
    <mergeCell ref="AM72:AO72"/>
    <mergeCell ref="AP72:AR72"/>
    <mergeCell ref="AS72:AU72"/>
    <mergeCell ref="AV72:AX72"/>
    <mergeCell ref="AY72:BA72"/>
    <mergeCell ref="BB72:BD72"/>
    <mergeCell ref="U72:W72"/>
    <mergeCell ref="X72:Z72"/>
    <mergeCell ref="AA72:AC72"/>
    <mergeCell ref="AD72:AF72"/>
    <mergeCell ref="AG72:AI72"/>
    <mergeCell ref="AJ72:AL72"/>
    <mergeCell ref="B72:E72"/>
    <mergeCell ref="F72:H72"/>
    <mergeCell ref="I72:K72"/>
    <mergeCell ref="L72:N72"/>
    <mergeCell ref="O72:Q72"/>
    <mergeCell ref="R72:T72"/>
    <mergeCell ref="AS71:AU71"/>
    <mergeCell ref="AV71:AX71"/>
    <mergeCell ref="AY71:BA71"/>
    <mergeCell ref="BB71:BD71"/>
    <mergeCell ref="BE71:BG71"/>
    <mergeCell ref="BH71:BJ71"/>
    <mergeCell ref="AA71:AC71"/>
    <mergeCell ref="AD71:AF71"/>
    <mergeCell ref="AG71:AI71"/>
    <mergeCell ref="AJ71:AL71"/>
    <mergeCell ref="AM71:AO71"/>
    <mergeCell ref="AP71:AR71"/>
    <mergeCell ref="BE70:BG70"/>
    <mergeCell ref="BH70:BJ70"/>
    <mergeCell ref="B71:E71"/>
    <mergeCell ref="F71:H71"/>
    <mergeCell ref="I71:K71"/>
    <mergeCell ref="L71:N71"/>
    <mergeCell ref="O71:Q71"/>
    <mergeCell ref="R71:T71"/>
    <mergeCell ref="U71:W71"/>
    <mergeCell ref="X71:Z71"/>
    <mergeCell ref="AM70:AO70"/>
    <mergeCell ref="AP70:AR70"/>
    <mergeCell ref="AS70:AU70"/>
    <mergeCell ref="AV70:AX70"/>
    <mergeCell ref="AY70:BA70"/>
    <mergeCell ref="BB70:BD70"/>
    <mergeCell ref="U70:W70"/>
    <mergeCell ref="X70:Z70"/>
    <mergeCell ref="AA70:AC70"/>
    <mergeCell ref="AD70:AF70"/>
    <mergeCell ref="AG70:AI70"/>
    <mergeCell ref="AJ70:AL70"/>
    <mergeCell ref="B70:E70"/>
    <mergeCell ref="F70:H70"/>
    <mergeCell ref="I70:K70"/>
    <mergeCell ref="L70:N70"/>
    <mergeCell ref="O70:Q70"/>
    <mergeCell ref="R70:T70"/>
    <mergeCell ref="AS69:AU69"/>
    <mergeCell ref="AV69:AX69"/>
    <mergeCell ref="AY69:BA69"/>
    <mergeCell ref="BB69:BD69"/>
    <mergeCell ref="BE69:BG69"/>
    <mergeCell ref="BH69:BJ69"/>
    <mergeCell ref="AA69:AC69"/>
    <mergeCell ref="AD69:AF69"/>
    <mergeCell ref="AG69:AI69"/>
    <mergeCell ref="AJ69:AL69"/>
    <mergeCell ref="AM69:AO69"/>
    <mergeCell ref="AP69:AR69"/>
    <mergeCell ref="BE68:BG68"/>
    <mergeCell ref="BH68:BJ68"/>
    <mergeCell ref="B69:E69"/>
    <mergeCell ref="F69:H69"/>
    <mergeCell ref="I69:K69"/>
    <mergeCell ref="L69:N69"/>
    <mergeCell ref="O69:Q69"/>
    <mergeCell ref="R69:T69"/>
    <mergeCell ref="U69:W69"/>
    <mergeCell ref="X69:Z69"/>
    <mergeCell ref="AM68:AO68"/>
    <mergeCell ref="AP68:AR68"/>
    <mergeCell ref="AS68:AU68"/>
    <mergeCell ref="AV68:AX68"/>
    <mergeCell ref="AY68:BA68"/>
    <mergeCell ref="BB68:BD68"/>
    <mergeCell ref="U68:W68"/>
    <mergeCell ref="X68:Z68"/>
    <mergeCell ref="AA68:AC68"/>
    <mergeCell ref="AD68:AF68"/>
    <mergeCell ref="AG68:AI68"/>
    <mergeCell ref="AJ68:AL68"/>
    <mergeCell ref="B68:E68"/>
    <mergeCell ref="F68:H68"/>
    <mergeCell ref="I68:K68"/>
    <mergeCell ref="L68:N68"/>
    <mergeCell ref="O68:Q68"/>
    <mergeCell ref="R68:T68"/>
    <mergeCell ref="AS67:AU67"/>
    <mergeCell ref="AV67:AX67"/>
    <mergeCell ref="AY67:BA67"/>
    <mergeCell ref="BB67:BD67"/>
    <mergeCell ref="BE67:BG67"/>
    <mergeCell ref="BH67:BJ67"/>
    <mergeCell ref="BE66:BG66"/>
    <mergeCell ref="BH66:BJ66"/>
    <mergeCell ref="B67:H67"/>
    <mergeCell ref="I67:K67"/>
    <mergeCell ref="L67:N67"/>
    <mergeCell ref="O67:Q67"/>
    <mergeCell ref="R67:T67"/>
    <mergeCell ref="U67:W67"/>
    <mergeCell ref="X67:Z67"/>
    <mergeCell ref="AA67:AR67"/>
    <mergeCell ref="AM66:AO66"/>
    <mergeCell ref="AP66:AR66"/>
    <mergeCell ref="AS66:AU66"/>
    <mergeCell ref="AV66:AX66"/>
    <mergeCell ref="AY66:BA66"/>
    <mergeCell ref="BB66:BD66"/>
    <mergeCell ref="U66:W66"/>
    <mergeCell ref="X66:Z66"/>
    <mergeCell ref="AA66:AC66"/>
    <mergeCell ref="AD66:AF66"/>
    <mergeCell ref="AG66:AI66"/>
    <mergeCell ref="AJ66:AL66"/>
    <mergeCell ref="BF61:BJ61"/>
    <mergeCell ref="AP62:AU62"/>
    <mergeCell ref="AV62:AZ62"/>
    <mergeCell ref="BA62:BE62"/>
    <mergeCell ref="BF62:BJ62"/>
    <mergeCell ref="B66:H66"/>
    <mergeCell ref="I66:K66"/>
    <mergeCell ref="L66:N66"/>
    <mergeCell ref="O66:Q66"/>
    <mergeCell ref="R66:T66"/>
    <mergeCell ref="B61:E61"/>
    <mergeCell ref="F61:J61"/>
    <mergeCell ref="K61:O61"/>
    <mergeCell ref="P61:T61"/>
    <mergeCell ref="U61:Y61"/>
    <mergeCell ref="Z61:AD61"/>
    <mergeCell ref="Z60:AD60"/>
    <mergeCell ref="AE60:AI60"/>
    <mergeCell ref="AJ60:AN60"/>
    <mergeCell ref="AV60:AZ60"/>
    <mergeCell ref="BA60:BE60"/>
    <mergeCell ref="BF60:BJ60"/>
    <mergeCell ref="AE59:AI59"/>
    <mergeCell ref="AJ59:AN59"/>
    <mergeCell ref="AP59:AU61"/>
    <mergeCell ref="AV59:AZ59"/>
    <mergeCell ref="BA59:BE59"/>
    <mergeCell ref="BF59:BJ59"/>
    <mergeCell ref="AE61:AI61"/>
    <mergeCell ref="AJ61:AN61"/>
    <mergeCell ref="AV61:AZ61"/>
    <mergeCell ref="BA61:BE61"/>
    <mergeCell ref="B59:E60"/>
    <mergeCell ref="F59:J59"/>
    <mergeCell ref="K59:O59"/>
    <mergeCell ref="P59:T59"/>
    <mergeCell ref="U59:Y59"/>
    <mergeCell ref="Z59:AD59"/>
    <mergeCell ref="F60:J60"/>
    <mergeCell ref="K60:O60"/>
    <mergeCell ref="P60:T60"/>
    <mergeCell ref="U60:Y60"/>
    <mergeCell ref="AE58:AI58"/>
    <mergeCell ref="AJ58:AN58"/>
    <mergeCell ref="AP58:AU58"/>
    <mergeCell ref="AV58:AZ58"/>
    <mergeCell ref="BA58:BE58"/>
    <mergeCell ref="BF58:BJ58"/>
    <mergeCell ref="B58:E58"/>
    <mergeCell ref="F58:J58"/>
    <mergeCell ref="K58:O58"/>
    <mergeCell ref="P58:T58"/>
    <mergeCell ref="U58:Y58"/>
    <mergeCell ref="Z58:AD58"/>
    <mergeCell ref="B53:D54"/>
    <mergeCell ref="E53:I54"/>
    <mergeCell ref="J53:M54"/>
    <mergeCell ref="N53:AC54"/>
    <mergeCell ref="AD53:BJ54"/>
    <mergeCell ref="B55:BJ55"/>
    <mergeCell ref="B45:D48"/>
    <mergeCell ref="E45:I48"/>
    <mergeCell ref="J45:M48"/>
    <mergeCell ref="N45:AC48"/>
    <mergeCell ref="AD45:BJ48"/>
    <mergeCell ref="B49:D52"/>
    <mergeCell ref="E49:I52"/>
    <mergeCell ref="J49:M52"/>
    <mergeCell ref="N49:AC52"/>
    <mergeCell ref="AD49:BJ52"/>
    <mergeCell ref="B37:D40"/>
    <mergeCell ref="E37:I40"/>
    <mergeCell ref="J37:M40"/>
    <mergeCell ref="N37:AC40"/>
    <mergeCell ref="AD37:BJ40"/>
    <mergeCell ref="B41:D44"/>
    <mergeCell ref="E41:I44"/>
    <mergeCell ref="J41:M44"/>
    <mergeCell ref="N41:AC44"/>
    <mergeCell ref="AD41:BJ44"/>
    <mergeCell ref="M34:AW34"/>
    <mergeCell ref="B35:D36"/>
    <mergeCell ref="E35:I36"/>
    <mergeCell ref="J35:M36"/>
    <mergeCell ref="N35:AC36"/>
    <mergeCell ref="AD35:BJ36"/>
    <mergeCell ref="AQ31:AR31"/>
    <mergeCell ref="AS31:AU31"/>
    <mergeCell ref="AV31:AW31"/>
    <mergeCell ref="AX31:AZ31"/>
    <mergeCell ref="B32:C32"/>
    <mergeCell ref="D32:BJ33"/>
    <mergeCell ref="B31:Q31"/>
    <mergeCell ref="S31:T31"/>
    <mergeCell ref="U31:W31"/>
    <mergeCell ref="X31:Y31"/>
    <mergeCell ref="Z31:AB31"/>
    <mergeCell ref="AC31:AP31"/>
    <mergeCell ref="L30:Q30"/>
    <mergeCell ref="S30:Z30"/>
    <mergeCell ref="AA30:AK30"/>
    <mergeCell ref="AL30:AM30"/>
    <mergeCell ref="AN30:AP30"/>
    <mergeCell ref="AQ30:BJ30"/>
    <mergeCell ref="S29:Z29"/>
    <mergeCell ref="AA29:AI29"/>
    <mergeCell ref="AJ29:AP29"/>
    <mergeCell ref="AS29:BA29"/>
    <mergeCell ref="BB29:BH29"/>
    <mergeCell ref="BI29:BJ29"/>
    <mergeCell ref="AR28:AU28"/>
    <mergeCell ref="AV28:AW28"/>
    <mergeCell ref="AX28:AY28"/>
    <mergeCell ref="AZ28:BF28"/>
    <mergeCell ref="BG28:BH28"/>
    <mergeCell ref="BI28:BJ28"/>
    <mergeCell ref="BH27:BJ27"/>
    <mergeCell ref="B28:K30"/>
    <mergeCell ref="L28:Q29"/>
    <mergeCell ref="S28:U28"/>
    <mergeCell ref="V28:AA28"/>
    <mergeCell ref="AB28:AD28"/>
    <mergeCell ref="AE28:AI28"/>
    <mergeCell ref="AJ28:AL28"/>
    <mergeCell ref="AM28:AN28"/>
    <mergeCell ref="AO28:AQ28"/>
    <mergeCell ref="BH25:BJ25"/>
    <mergeCell ref="S26:T26"/>
    <mergeCell ref="AH26:AJ26"/>
    <mergeCell ref="AK26:AS26"/>
    <mergeCell ref="AT26:AV26"/>
    <mergeCell ref="AW26:BC26"/>
    <mergeCell ref="BD26:BF26"/>
    <mergeCell ref="BG26:BJ26"/>
    <mergeCell ref="B25:Q27"/>
    <mergeCell ref="S25:T25"/>
    <mergeCell ref="AD25:AK25"/>
    <mergeCell ref="AL25:AM25"/>
    <mergeCell ref="AN25:AO25"/>
    <mergeCell ref="AZ25:BG25"/>
    <mergeCell ref="S27:T27"/>
    <mergeCell ref="AA27:BG27"/>
    <mergeCell ref="BF23:BG23"/>
    <mergeCell ref="BH23:BJ23"/>
    <mergeCell ref="B24:Q24"/>
    <mergeCell ref="S24:X24"/>
    <mergeCell ref="Y24:AC24"/>
    <mergeCell ref="AD24:AK24"/>
    <mergeCell ref="AL24:AP24"/>
    <mergeCell ref="AQ24:BC24"/>
    <mergeCell ref="BD24:BG24"/>
    <mergeCell ref="BH24:BJ24"/>
    <mergeCell ref="AG22:AS22"/>
    <mergeCell ref="AW22:BC22"/>
    <mergeCell ref="BD22:BJ22"/>
    <mergeCell ref="B23:Q23"/>
    <mergeCell ref="S23:T23"/>
    <mergeCell ref="U23:AG23"/>
    <mergeCell ref="AH23:AI23"/>
    <mergeCell ref="AJ23:AT23"/>
    <mergeCell ref="AU23:AV23"/>
    <mergeCell ref="AW23:BD23"/>
    <mergeCell ref="AG21:AH21"/>
    <mergeCell ref="AJ21:AK21"/>
    <mergeCell ref="AL21:AQ21"/>
    <mergeCell ref="AR21:AS21"/>
    <mergeCell ref="B22:Q22"/>
    <mergeCell ref="S22:U22"/>
    <mergeCell ref="V22:Z22"/>
    <mergeCell ref="AA22:AB22"/>
    <mergeCell ref="AC22:AD22"/>
    <mergeCell ref="AE22:AF22"/>
    <mergeCell ref="BA20:BB20"/>
    <mergeCell ref="BC20:BE20"/>
    <mergeCell ref="BF20:BG20"/>
    <mergeCell ref="BH20:BJ20"/>
    <mergeCell ref="B21:Q21"/>
    <mergeCell ref="S21:U21"/>
    <mergeCell ref="V21:X21"/>
    <mergeCell ref="Y21:Z21"/>
    <mergeCell ref="AA21:AC21"/>
    <mergeCell ref="AD21:AE21"/>
    <mergeCell ref="B20:Q20"/>
    <mergeCell ref="S20:T20"/>
    <mergeCell ref="U20:W20"/>
    <mergeCell ref="X20:Y20"/>
    <mergeCell ref="Z20:AA20"/>
    <mergeCell ref="AB20:AZ20"/>
    <mergeCell ref="AL19:AP19"/>
    <mergeCell ref="AQ19:AS19"/>
    <mergeCell ref="AT19:AU19"/>
    <mergeCell ref="AV19:BD19"/>
    <mergeCell ref="BE19:BF19"/>
    <mergeCell ref="BG19:BJ19"/>
    <mergeCell ref="B19:Q19"/>
    <mergeCell ref="S19:U19"/>
    <mergeCell ref="V19:X19"/>
    <mergeCell ref="Y19:Z19"/>
    <mergeCell ref="AA19:AC19"/>
    <mergeCell ref="AD19:AE19"/>
    <mergeCell ref="AM18:AQ18"/>
    <mergeCell ref="AR18:AV18"/>
    <mergeCell ref="AW18:AX18"/>
    <mergeCell ref="AY18:BC18"/>
    <mergeCell ref="BD18:BH18"/>
    <mergeCell ref="BI18:BJ18"/>
    <mergeCell ref="BD17:BH17"/>
    <mergeCell ref="BI17:BJ17"/>
    <mergeCell ref="B18:Q18"/>
    <mergeCell ref="S18:T18"/>
    <mergeCell ref="U18:X18"/>
    <mergeCell ref="Y18:Z18"/>
    <mergeCell ref="AA18:AD18"/>
    <mergeCell ref="AE18:AF18"/>
    <mergeCell ref="AG18:AJ18"/>
    <mergeCell ref="AK18:AL18"/>
    <mergeCell ref="AG17:AJ17"/>
    <mergeCell ref="AK17:AL17"/>
    <mergeCell ref="AM17:AQ17"/>
    <mergeCell ref="AR17:AV17"/>
    <mergeCell ref="AW17:AX17"/>
    <mergeCell ref="AY17:BC17"/>
    <mergeCell ref="B17:Q17"/>
    <mergeCell ref="S17:T17"/>
    <mergeCell ref="U17:X17"/>
    <mergeCell ref="Y17:Z17"/>
    <mergeCell ref="AA17:AD17"/>
    <mergeCell ref="AE17:AF17"/>
    <mergeCell ref="BH15:BJ15"/>
    <mergeCell ref="B16:Q16"/>
    <mergeCell ref="S16:X16"/>
    <mergeCell ref="Y16:AB16"/>
    <mergeCell ref="AC16:AE16"/>
    <mergeCell ref="AG16:AK16"/>
    <mergeCell ref="AL16:BJ16"/>
    <mergeCell ref="B14:Q14"/>
    <mergeCell ref="S14:AF14"/>
    <mergeCell ref="AG14:AJ14"/>
    <mergeCell ref="AK14:BJ14"/>
    <mergeCell ref="B15:Q15"/>
    <mergeCell ref="S15:T15"/>
    <mergeCell ref="U15:W15"/>
    <mergeCell ref="X15:BC15"/>
    <mergeCell ref="BD15:BE15"/>
    <mergeCell ref="BF15:BG15"/>
    <mergeCell ref="BH12:BJ12"/>
    <mergeCell ref="B13:Q13"/>
    <mergeCell ref="S13:T13"/>
    <mergeCell ref="U13:Y13"/>
    <mergeCell ref="Z13:AA13"/>
    <mergeCell ref="AB13:AF13"/>
    <mergeCell ref="AG13:AJ13"/>
    <mergeCell ref="AK13:BJ13"/>
    <mergeCell ref="BE11:BG11"/>
    <mergeCell ref="BH11:BI11"/>
    <mergeCell ref="B12:Q12"/>
    <mergeCell ref="S12:T12"/>
    <mergeCell ref="U12:Z12"/>
    <mergeCell ref="AA12:AB12"/>
    <mergeCell ref="AM12:AZ12"/>
    <mergeCell ref="BA12:BB12"/>
    <mergeCell ref="BC12:BE12"/>
    <mergeCell ref="BF12:BG12"/>
    <mergeCell ref="AQ10:AR10"/>
    <mergeCell ref="AT10:AX10"/>
    <mergeCell ref="AY10:BC10"/>
    <mergeCell ref="BD10:BE10"/>
    <mergeCell ref="S11:W11"/>
    <mergeCell ref="X11:AO11"/>
    <mergeCell ref="AP11:AT11"/>
    <mergeCell ref="AU11:AW11"/>
    <mergeCell ref="AX11:AY11"/>
    <mergeCell ref="AZ11:BD11"/>
    <mergeCell ref="B9:Q9"/>
    <mergeCell ref="S9:AN9"/>
    <mergeCell ref="AO9:BJ9"/>
    <mergeCell ref="B10:Q11"/>
    <mergeCell ref="S10:T10"/>
    <mergeCell ref="U10:Y10"/>
    <mergeCell ref="AA10:AB10"/>
    <mergeCell ref="AC10:AE10"/>
    <mergeCell ref="AG10:AK10"/>
    <mergeCell ref="AL10:AP10"/>
    <mergeCell ref="B7:Q7"/>
    <mergeCell ref="AO7:AX7"/>
    <mergeCell ref="AY7:BH7"/>
    <mergeCell ref="BI7:BJ7"/>
    <mergeCell ref="B8:Q8"/>
    <mergeCell ref="S8:AN8"/>
    <mergeCell ref="AO8:BJ8"/>
    <mergeCell ref="B5:Q5"/>
    <mergeCell ref="S5:AN5"/>
    <mergeCell ref="AO5:AX5"/>
    <mergeCell ref="AY5:BH5"/>
    <mergeCell ref="BI5:BJ5"/>
    <mergeCell ref="B6:Q6"/>
    <mergeCell ref="S6:AN6"/>
    <mergeCell ref="AO6:AX6"/>
    <mergeCell ref="AY6:BH6"/>
    <mergeCell ref="BI6:BJ6"/>
    <mergeCell ref="B1:BJ1"/>
    <mergeCell ref="B2:BJ2"/>
    <mergeCell ref="B3:V3"/>
    <mergeCell ref="W3:BJ3"/>
    <mergeCell ref="B4:Q4"/>
    <mergeCell ref="AO4:AX4"/>
    <mergeCell ref="AY4:BH4"/>
    <mergeCell ref="BI4:BJ4"/>
  </mergeCells>
  <dataValidations count="3">
    <dataValidation type="list" allowBlank="1" showInputMessage="1" showErrorMessage="1" sqref="S21:U21 AQ19:AS19">
      <formula1>"西暦,昭和,平成,令和"</formula1>
    </dataValidation>
    <dataValidation type="list" allowBlank="1" showInputMessage="1" showErrorMessage="1" sqref="S10:T10 AA10:AB10 S12:T13 AA12:AB12 BA12:BB12 BF12:BG12 BF20:BG21 BA20:BB21 AJ21:AK21 AR21:AS21 S23:T23 AH23:AI23 AU23:AV23 BF23:BG23 S31:T31 X31:Y31 AQ31:AR31 AV31:AW31 S25:T27 AN25:AO25 S15:T15 BF15:BG15 Z13:AA13">
      <formula1>"□,☑"</formula1>
    </dataValidation>
    <dataValidation type="list" allowBlank="1" showInputMessage="1" showErrorMessage="1" sqref="S19:U19">
      <formula1>"西暦,昭和,平成,令和,"</formula1>
    </dataValidation>
  </dataValidations>
  <printOptions/>
  <pageMargins left="0.76" right="0.1968503937007874" top="0.3937007874015748" bottom="0.1968503937007874" header="0" footer="0"/>
  <pageSetup horizontalDpi="300" verticalDpi="300" orientation="portrait" paperSize="9" scale="95" r:id="rId2"/>
  <rowBreaks count="1" manualBreakCount="1">
    <brk id="63" max="63" man="1"/>
  </rowBreaks>
  <drawing r:id="rId1"/>
</worksheet>
</file>

<file path=xl/worksheets/sheet2.xml><?xml version="1.0" encoding="utf-8"?>
<worksheet xmlns="http://schemas.openxmlformats.org/spreadsheetml/2006/main" xmlns:r="http://schemas.openxmlformats.org/officeDocument/2006/relationships">
  <sheetPr>
    <tabColor indexed="41"/>
  </sheetPr>
  <dimension ref="A1:BS153"/>
  <sheetViews>
    <sheetView tabSelected="1" view="pageBreakPreview" zoomScaleSheetLayoutView="100" zoomScalePageLayoutView="0" workbookViewId="0" topLeftCell="A1">
      <selection activeCell="B2" sqref="B2:BJ2"/>
    </sheetView>
  </sheetViews>
  <sheetFormatPr defaultColWidth="9.00390625" defaultRowHeight="22.5" customHeight="1"/>
  <cols>
    <col min="1" max="63" width="1.4921875" style="1" customWidth="1"/>
    <col min="64" max="64" width="1.12109375" style="1" customWidth="1"/>
    <col min="65" max="67" width="1.4921875" style="1" customWidth="1"/>
    <col min="68" max="16384" width="9.00390625" style="1" customWidth="1"/>
  </cols>
  <sheetData>
    <row r="1" spans="2:62" ht="13.5" customHeight="1">
      <c r="B1" s="521" t="s">
        <v>424</v>
      </c>
      <c r="C1" s="521"/>
      <c r="D1" s="521"/>
      <c r="E1" s="521"/>
      <c r="F1" s="521"/>
      <c r="G1" s="521"/>
      <c r="H1" s="521"/>
      <c r="I1" s="521"/>
      <c r="J1" s="521"/>
      <c r="K1" s="521"/>
      <c r="L1" s="521"/>
      <c r="M1" s="521"/>
      <c r="N1" s="521"/>
      <c r="O1" s="521"/>
      <c r="P1" s="521"/>
      <c r="Q1" s="521"/>
      <c r="R1" s="521"/>
      <c r="S1" s="521"/>
      <c r="T1" s="521"/>
      <c r="U1" s="521"/>
      <c r="V1" s="521"/>
      <c r="W1" s="521"/>
      <c r="X1" s="521"/>
      <c r="Y1" s="521"/>
      <c r="Z1" s="521"/>
      <c r="AA1" s="521"/>
      <c r="AB1" s="521"/>
      <c r="AC1" s="521"/>
      <c r="AD1" s="521"/>
      <c r="AE1" s="521"/>
      <c r="AF1" s="521"/>
      <c r="AG1" s="521"/>
      <c r="AH1" s="521"/>
      <c r="AI1" s="521"/>
      <c r="AJ1" s="521"/>
      <c r="AK1" s="521"/>
      <c r="AL1" s="521"/>
      <c r="AM1" s="521"/>
      <c r="AN1" s="521"/>
      <c r="AO1" s="521"/>
      <c r="AP1" s="521"/>
      <c r="AQ1" s="521"/>
      <c r="AR1" s="521"/>
      <c r="AS1" s="521"/>
      <c r="AT1" s="521"/>
      <c r="AU1" s="521"/>
      <c r="AV1" s="521"/>
      <c r="AW1" s="521"/>
      <c r="AX1" s="521"/>
      <c r="AY1" s="521"/>
      <c r="AZ1" s="521"/>
      <c r="BA1" s="521"/>
      <c r="BB1" s="521"/>
      <c r="BC1" s="521"/>
      <c r="BD1" s="521"/>
      <c r="BE1" s="521"/>
      <c r="BF1" s="521"/>
      <c r="BG1" s="521"/>
      <c r="BH1" s="521"/>
      <c r="BI1" s="521"/>
      <c r="BJ1" s="521"/>
    </row>
    <row r="2" spans="2:62" ht="19.5" customHeight="1">
      <c r="B2" s="522" t="s">
        <v>10</v>
      </c>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c r="BG2" s="522"/>
      <c r="BH2" s="522"/>
      <c r="BI2" s="522"/>
      <c r="BJ2" s="522"/>
    </row>
    <row r="3" spans="2:63" ht="22.5" customHeight="1">
      <c r="B3" s="523"/>
      <c r="C3" s="523"/>
      <c r="D3" s="523"/>
      <c r="E3" s="523"/>
      <c r="F3" s="523"/>
      <c r="G3" s="523"/>
      <c r="H3" s="523"/>
      <c r="I3" s="523"/>
      <c r="J3" s="523"/>
      <c r="K3" s="523"/>
      <c r="L3" s="523"/>
      <c r="M3" s="523"/>
      <c r="N3" s="523"/>
      <c r="O3" s="523"/>
      <c r="P3" s="523"/>
      <c r="Q3" s="523"/>
      <c r="R3" s="523"/>
      <c r="S3" s="523"/>
      <c r="T3" s="523"/>
      <c r="U3" s="523"/>
      <c r="V3" s="523"/>
      <c r="W3" s="524" t="s">
        <v>141</v>
      </c>
      <c r="X3" s="524"/>
      <c r="Y3" s="524"/>
      <c r="Z3" s="524"/>
      <c r="AA3" s="524"/>
      <c r="AB3" s="524"/>
      <c r="AC3" s="524"/>
      <c r="AD3" s="524"/>
      <c r="AE3" s="524"/>
      <c r="AF3" s="524"/>
      <c r="AG3" s="524"/>
      <c r="AH3" s="524"/>
      <c r="AI3" s="524"/>
      <c r="AJ3" s="524"/>
      <c r="AK3" s="524"/>
      <c r="AL3" s="524"/>
      <c r="AM3" s="524"/>
      <c r="AN3" s="524"/>
      <c r="AO3" s="524"/>
      <c r="AP3" s="524"/>
      <c r="AQ3" s="524"/>
      <c r="AR3" s="524"/>
      <c r="AS3" s="524"/>
      <c r="AT3" s="524"/>
      <c r="AU3" s="524"/>
      <c r="AV3" s="524"/>
      <c r="AW3" s="524"/>
      <c r="AX3" s="524"/>
      <c r="AY3" s="524"/>
      <c r="AZ3" s="524"/>
      <c r="BA3" s="524"/>
      <c r="BB3" s="524"/>
      <c r="BC3" s="524"/>
      <c r="BD3" s="524"/>
      <c r="BE3" s="524"/>
      <c r="BF3" s="524"/>
      <c r="BG3" s="524"/>
      <c r="BH3" s="524"/>
      <c r="BI3" s="524"/>
      <c r="BJ3" s="524"/>
      <c r="BK3" s="43"/>
    </row>
    <row r="4" spans="2:62" ht="16.5" customHeight="1">
      <c r="B4" s="417" t="s">
        <v>410</v>
      </c>
      <c r="C4" s="418"/>
      <c r="D4" s="418"/>
      <c r="E4" s="418"/>
      <c r="F4" s="418"/>
      <c r="G4" s="418"/>
      <c r="H4" s="418"/>
      <c r="I4" s="418"/>
      <c r="J4" s="418"/>
      <c r="K4" s="418"/>
      <c r="L4" s="418"/>
      <c r="M4" s="418"/>
      <c r="N4" s="418"/>
      <c r="O4" s="418"/>
      <c r="P4" s="418"/>
      <c r="Q4" s="418"/>
      <c r="R4" s="57" t="s">
        <v>421</v>
      </c>
      <c r="S4" s="55"/>
      <c r="T4" s="55"/>
      <c r="U4" s="55"/>
      <c r="V4" s="55"/>
      <c r="W4" s="55"/>
      <c r="X4" s="55"/>
      <c r="Y4" s="55"/>
      <c r="Z4" s="55"/>
      <c r="AA4" s="55"/>
      <c r="AB4" s="55"/>
      <c r="AC4" s="55"/>
      <c r="AD4" s="55"/>
      <c r="AE4" s="55"/>
      <c r="AF4" s="55"/>
      <c r="AG4" s="55"/>
      <c r="AH4" s="55"/>
      <c r="AI4" s="55"/>
      <c r="AJ4" s="55"/>
      <c r="AK4" s="55"/>
      <c r="AL4" s="55"/>
      <c r="AM4" s="55"/>
      <c r="AN4" s="55"/>
      <c r="AO4" s="520"/>
      <c r="AP4" s="520"/>
      <c r="AQ4" s="520"/>
      <c r="AR4" s="520"/>
      <c r="AS4" s="520"/>
      <c r="AT4" s="520"/>
      <c r="AU4" s="520"/>
      <c r="AV4" s="520"/>
      <c r="AW4" s="520"/>
      <c r="AX4" s="520"/>
      <c r="AY4" s="520"/>
      <c r="AZ4" s="520"/>
      <c r="BA4" s="520"/>
      <c r="BB4" s="520"/>
      <c r="BC4" s="520"/>
      <c r="BD4" s="520"/>
      <c r="BE4" s="520"/>
      <c r="BF4" s="520"/>
      <c r="BG4" s="520"/>
      <c r="BH4" s="520"/>
      <c r="BI4" s="614"/>
      <c r="BJ4" s="615"/>
    </row>
    <row r="5" spans="2:62" ht="16.5" customHeight="1">
      <c r="B5" s="516" t="s">
        <v>420</v>
      </c>
      <c r="C5" s="517"/>
      <c r="D5" s="517"/>
      <c r="E5" s="517"/>
      <c r="F5" s="517"/>
      <c r="G5" s="517"/>
      <c r="H5" s="517"/>
      <c r="I5" s="517"/>
      <c r="J5" s="517"/>
      <c r="K5" s="517"/>
      <c r="L5" s="517"/>
      <c r="M5" s="517"/>
      <c r="N5" s="517"/>
      <c r="O5" s="517"/>
      <c r="P5" s="517"/>
      <c r="Q5" s="517"/>
      <c r="R5" s="57"/>
      <c r="S5" s="520"/>
      <c r="T5" s="520"/>
      <c r="U5" s="520"/>
      <c r="V5" s="520"/>
      <c r="W5" s="520"/>
      <c r="X5" s="520"/>
      <c r="Y5" s="520"/>
      <c r="Z5" s="520"/>
      <c r="AA5" s="520"/>
      <c r="AB5" s="520"/>
      <c r="AC5" s="520"/>
      <c r="AD5" s="520"/>
      <c r="AE5" s="520"/>
      <c r="AF5" s="520"/>
      <c r="AG5" s="520"/>
      <c r="AH5" s="520"/>
      <c r="AI5" s="520"/>
      <c r="AJ5" s="520"/>
      <c r="AK5" s="520"/>
      <c r="AL5" s="520"/>
      <c r="AM5" s="520"/>
      <c r="AN5" s="520"/>
      <c r="AO5" s="520"/>
      <c r="AP5" s="520"/>
      <c r="AQ5" s="520"/>
      <c r="AR5" s="520"/>
      <c r="AS5" s="520"/>
      <c r="AT5" s="520"/>
      <c r="AU5" s="520"/>
      <c r="AV5" s="520"/>
      <c r="AW5" s="520"/>
      <c r="AX5" s="520"/>
      <c r="AY5" s="520"/>
      <c r="AZ5" s="520"/>
      <c r="BA5" s="520"/>
      <c r="BB5" s="520"/>
      <c r="BC5" s="520"/>
      <c r="BD5" s="520"/>
      <c r="BE5" s="520"/>
      <c r="BF5" s="520"/>
      <c r="BG5" s="520"/>
      <c r="BH5" s="520"/>
      <c r="BI5" s="614"/>
      <c r="BJ5" s="615"/>
    </row>
    <row r="6" spans="2:63" ht="16.5" customHeight="1">
      <c r="B6" s="516" t="s">
        <v>416</v>
      </c>
      <c r="C6" s="517"/>
      <c r="D6" s="517"/>
      <c r="E6" s="517"/>
      <c r="F6" s="517"/>
      <c r="G6" s="517"/>
      <c r="H6" s="517"/>
      <c r="I6" s="517"/>
      <c r="J6" s="517"/>
      <c r="K6" s="517"/>
      <c r="L6" s="517"/>
      <c r="M6" s="517"/>
      <c r="N6" s="517"/>
      <c r="O6" s="517"/>
      <c r="P6" s="517"/>
      <c r="Q6" s="518"/>
      <c r="R6" s="62"/>
      <c r="S6" s="519"/>
      <c r="T6" s="519"/>
      <c r="U6" s="519"/>
      <c r="V6" s="519"/>
      <c r="W6" s="519"/>
      <c r="X6" s="519"/>
      <c r="Y6" s="519"/>
      <c r="Z6" s="519"/>
      <c r="AA6" s="519"/>
      <c r="AB6" s="519"/>
      <c r="AC6" s="519"/>
      <c r="AD6" s="519"/>
      <c r="AE6" s="519"/>
      <c r="AF6" s="519"/>
      <c r="AG6" s="519"/>
      <c r="AH6" s="519"/>
      <c r="AI6" s="519"/>
      <c r="AJ6" s="519"/>
      <c r="AK6" s="519"/>
      <c r="AL6" s="519"/>
      <c r="AM6" s="519"/>
      <c r="AN6" s="519"/>
      <c r="AO6" s="519"/>
      <c r="AP6" s="519"/>
      <c r="AQ6" s="519"/>
      <c r="AR6" s="519"/>
      <c r="AS6" s="519"/>
      <c r="AT6" s="519"/>
      <c r="AU6" s="519"/>
      <c r="AV6" s="519"/>
      <c r="AW6" s="519"/>
      <c r="AX6" s="519"/>
      <c r="AY6" s="519"/>
      <c r="AZ6" s="519"/>
      <c r="BA6" s="519"/>
      <c r="BB6" s="519"/>
      <c r="BC6" s="519"/>
      <c r="BD6" s="519"/>
      <c r="BE6" s="519"/>
      <c r="BF6" s="519"/>
      <c r="BG6" s="519"/>
      <c r="BH6" s="519"/>
      <c r="BI6" s="612"/>
      <c r="BJ6" s="613"/>
      <c r="BK6" s="2"/>
    </row>
    <row r="7" spans="2:63" ht="16.5" customHeight="1">
      <c r="B7" s="516" t="s">
        <v>417</v>
      </c>
      <c r="C7" s="517"/>
      <c r="D7" s="517"/>
      <c r="E7" s="517"/>
      <c r="F7" s="517"/>
      <c r="G7" s="517"/>
      <c r="H7" s="517"/>
      <c r="I7" s="517"/>
      <c r="J7" s="517"/>
      <c r="K7" s="517"/>
      <c r="L7" s="517"/>
      <c r="M7" s="517"/>
      <c r="N7" s="517"/>
      <c r="O7" s="517"/>
      <c r="P7" s="517"/>
      <c r="Q7" s="518"/>
      <c r="R7" s="62"/>
      <c r="S7" s="55"/>
      <c r="T7" s="55"/>
      <c r="U7" s="55"/>
      <c r="V7" s="55"/>
      <c r="W7" s="55"/>
      <c r="X7" s="55"/>
      <c r="Y7" s="55"/>
      <c r="Z7" s="55"/>
      <c r="AA7" s="55"/>
      <c r="AB7" s="55"/>
      <c r="AC7" s="55"/>
      <c r="AD7" s="55"/>
      <c r="AE7" s="55"/>
      <c r="AF7" s="55"/>
      <c r="AG7" s="55"/>
      <c r="AH7" s="55"/>
      <c r="AI7" s="55"/>
      <c r="AJ7" s="55"/>
      <c r="AK7" s="55"/>
      <c r="AL7" s="55"/>
      <c r="AM7" s="55"/>
      <c r="AN7" s="55"/>
      <c r="AO7" s="519"/>
      <c r="AP7" s="519"/>
      <c r="AQ7" s="519"/>
      <c r="AR7" s="519"/>
      <c r="AS7" s="519"/>
      <c r="AT7" s="519"/>
      <c r="AU7" s="519"/>
      <c r="AV7" s="519"/>
      <c r="AW7" s="519"/>
      <c r="AX7" s="519"/>
      <c r="AY7" s="519"/>
      <c r="AZ7" s="519"/>
      <c r="BA7" s="519"/>
      <c r="BB7" s="519"/>
      <c r="BC7" s="519"/>
      <c r="BD7" s="519"/>
      <c r="BE7" s="519"/>
      <c r="BF7" s="519"/>
      <c r="BG7" s="519"/>
      <c r="BH7" s="519"/>
      <c r="BI7" s="612"/>
      <c r="BJ7" s="613"/>
      <c r="BK7" s="11"/>
    </row>
    <row r="8" spans="2:63" ht="16.5" customHeight="1">
      <c r="B8" s="447" t="s">
        <v>231</v>
      </c>
      <c r="C8" s="448"/>
      <c r="D8" s="448"/>
      <c r="E8" s="448"/>
      <c r="F8" s="448"/>
      <c r="G8" s="448"/>
      <c r="H8" s="448"/>
      <c r="I8" s="448"/>
      <c r="J8" s="448"/>
      <c r="K8" s="448"/>
      <c r="L8" s="448"/>
      <c r="M8" s="448"/>
      <c r="N8" s="448"/>
      <c r="O8" s="448"/>
      <c r="P8" s="448"/>
      <c r="Q8" s="448"/>
      <c r="R8" s="57"/>
      <c r="S8" s="502"/>
      <c r="T8" s="502"/>
      <c r="U8" s="502"/>
      <c r="V8" s="502"/>
      <c r="W8" s="502"/>
      <c r="X8" s="502"/>
      <c r="Y8" s="502"/>
      <c r="Z8" s="502"/>
      <c r="AA8" s="502"/>
      <c r="AB8" s="502"/>
      <c r="AC8" s="502"/>
      <c r="AD8" s="502"/>
      <c r="AE8" s="502"/>
      <c r="AF8" s="502"/>
      <c r="AG8" s="502"/>
      <c r="AH8" s="502"/>
      <c r="AI8" s="502"/>
      <c r="AJ8" s="502"/>
      <c r="AK8" s="502"/>
      <c r="AL8" s="502"/>
      <c r="AM8" s="502"/>
      <c r="AN8" s="502"/>
      <c r="AO8" s="502"/>
      <c r="AP8" s="502"/>
      <c r="AQ8" s="502"/>
      <c r="AR8" s="502"/>
      <c r="AS8" s="502"/>
      <c r="AT8" s="502"/>
      <c r="AU8" s="502"/>
      <c r="AV8" s="502"/>
      <c r="AW8" s="502"/>
      <c r="AX8" s="502"/>
      <c r="AY8" s="502"/>
      <c r="AZ8" s="502"/>
      <c r="BA8" s="502"/>
      <c r="BB8" s="502"/>
      <c r="BC8" s="502"/>
      <c r="BD8" s="502"/>
      <c r="BE8" s="502"/>
      <c r="BF8" s="502"/>
      <c r="BG8" s="502"/>
      <c r="BH8" s="502"/>
      <c r="BI8" s="502"/>
      <c r="BJ8" s="503"/>
      <c r="BK8" s="11"/>
    </row>
    <row r="9" spans="2:62" ht="16.5" customHeight="1">
      <c r="B9" s="447" t="s">
        <v>232</v>
      </c>
      <c r="C9" s="448"/>
      <c r="D9" s="448"/>
      <c r="E9" s="448"/>
      <c r="F9" s="448"/>
      <c r="G9" s="448"/>
      <c r="H9" s="448"/>
      <c r="I9" s="448"/>
      <c r="J9" s="448"/>
      <c r="K9" s="448"/>
      <c r="L9" s="448"/>
      <c r="M9" s="448"/>
      <c r="N9" s="448"/>
      <c r="O9" s="448"/>
      <c r="P9" s="448"/>
      <c r="Q9" s="464"/>
      <c r="R9" s="60"/>
      <c r="S9" s="502"/>
      <c r="T9" s="502"/>
      <c r="U9" s="502"/>
      <c r="V9" s="502"/>
      <c r="W9" s="502"/>
      <c r="X9" s="502"/>
      <c r="Y9" s="502"/>
      <c r="Z9" s="502"/>
      <c r="AA9" s="502"/>
      <c r="AB9" s="502"/>
      <c r="AC9" s="502"/>
      <c r="AD9" s="502"/>
      <c r="AE9" s="502"/>
      <c r="AF9" s="502"/>
      <c r="AG9" s="502"/>
      <c r="AH9" s="502"/>
      <c r="AI9" s="502"/>
      <c r="AJ9" s="502"/>
      <c r="AK9" s="502"/>
      <c r="AL9" s="502"/>
      <c r="AM9" s="502"/>
      <c r="AN9" s="502"/>
      <c r="AO9" s="502"/>
      <c r="AP9" s="502"/>
      <c r="AQ9" s="502"/>
      <c r="AR9" s="502"/>
      <c r="AS9" s="502"/>
      <c r="AT9" s="502"/>
      <c r="AU9" s="502"/>
      <c r="AV9" s="502"/>
      <c r="AW9" s="502"/>
      <c r="AX9" s="502"/>
      <c r="AY9" s="502"/>
      <c r="AZ9" s="502"/>
      <c r="BA9" s="502"/>
      <c r="BB9" s="502"/>
      <c r="BC9" s="502"/>
      <c r="BD9" s="502"/>
      <c r="BE9" s="502"/>
      <c r="BF9" s="502"/>
      <c r="BG9" s="502"/>
      <c r="BH9" s="502"/>
      <c r="BI9" s="502"/>
      <c r="BJ9" s="503"/>
    </row>
    <row r="10" spans="2:63" ht="16.5" customHeight="1">
      <c r="B10" s="511" t="s">
        <v>241</v>
      </c>
      <c r="C10" s="479"/>
      <c r="D10" s="479"/>
      <c r="E10" s="479"/>
      <c r="F10" s="479"/>
      <c r="G10" s="479"/>
      <c r="H10" s="479"/>
      <c r="I10" s="479"/>
      <c r="J10" s="479"/>
      <c r="K10" s="479"/>
      <c r="L10" s="479"/>
      <c r="M10" s="479"/>
      <c r="N10" s="479"/>
      <c r="O10" s="479"/>
      <c r="P10" s="479"/>
      <c r="Q10" s="512"/>
      <c r="R10" s="62"/>
      <c r="S10" s="450" t="s">
        <v>233</v>
      </c>
      <c r="T10" s="450"/>
      <c r="U10" s="413" t="s">
        <v>234</v>
      </c>
      <c r="V10" s="413"/>
      <c r="W10" s="413"/>
      <c r="X10" s="413"/>
      <c r="Y10" s="413"/>
      <c r="Z10" s="58"/>
      <c r="AA10" s="450" t="s">
        <v>233</v>
      </c>
      <c r="AB10" s="450"/>
      <c r="AC10" s="413" t="s">
        <v>235</v>
      </c>
      <c r="AD10" s="413"/>
      <c r="AE10" s="413"/>
      <c r="AF10" s="58"/>
      <c r="AG10" s="508" t="s">
        <v>236</v>
      </c>
      <c r="AH10" s="508"/>
      <c r="AI10" s="508"/>
      <c r="AJ10" s="508"/>
      <c r="AK10" s="508"/>
      <c r="AL10" s="509"/>
      <c r="AM10" s="509"/>
      <c r="AN10" s="509"/>
      <c r="AO10" s="509"/>
      <c r="AP10" s="509"/>
      <c r="AQ10" s="413" t="s">
        <v>227</v>
      </c>
      <c r="AR10" s="413"/>
      <c r="AS10" s="58"/>
      <c r="AT10" s="508" t="s">
        <v>237</v>
      </c>
      <c r="AU10" s="508"/>
      <c r="AV10" s="508"/>
      <c r="AW10" s="508"/>
      <c r="AX10" s="508"/>
      <c r="AY10" s="509"/>
      <c r="AZ10" s="509"/>
      <c r="BA10" s="509"/>
      <c r="BB10" s="509"/>
      <c r="BC10" s="509"/>
      <c r="BD10" s="413" t="s">
        <v>227</v>
      </c>
      <c r="BE10" s="413"/>
      <c r="BF10" s="58"/>
      <c r="BG10" s="58"/>
      <c r="BH10" s="58"/>
      <c r="BI10" s="58"/>
      <c r="BJ10" s="59"/>
      <c r="BK10" s="2"/>
    </row>
    <row r="11" spans="2:63" ht="16.5" customHeight="1">
      <c r="B11" s="513"/>
      <c r="C11" s="514"/>
      <c r="D11" s="514"/>
      <c r="E11" s="514"/>
      <c r="F11" s="514"/>
      <c r="G11" s="514"/>
      <c r="H11" s="514"/>
      <c r="I11" s="514"/>
      <c r="J11" s="514"/>
      <c r="K11" s="514"/>
      <c r="L11" s="514"/>
      <c r="M11" s="514"/>
      <c r="N11" s="514"/>
      <c r="O11" s="514"/>
      <c r="P11" s="514"/>
      <c r="Q11" s="515"/>
      <c r="R11" s="60"/>
      <c r="S11" s="479" t="s">
        <v>238</v>
      </c>
      <c r="T11" s="479"/>
      <c r="U11" s="479"/>
      <c r="V11" s="479"/>
      <c r="W11" s="479"/>
      <c r="X11" s="510"/>
      <c r="Y11" s="510"/>
      <c r="Z11" s="510"/>
      <c r="AA11" s="510"/>
      <c r="AB11" s="510"/>
      <c r="AC11" s="510"/>
      <c r="AD11" s="510"/>
      <c r="AE11" s="510"/>
      <c r="AF11" s="510"/>
      <c r="AG11" s="510"/>
      <c r="AH11" s="510"/>
      <c r="AI11" s="510"/>
      <c r="AJ11" s="510"/>
      <c r="AK11" s="510"/>
      <c r="AL11" s="510"/>
      <c r="AM11" s="510"/>
      <c r="AN11" s="510"/>
      <c r="AO11" s="510"/>
      <c r="AP11" s="479" t="s">
        <v>240</v>
      </c>
      <c r="AQ11" s="479"/>
      <c r="AR11" s="479"/>
      <c r="AS11" s="479"/>
      <c r="AT11" s="479"/>
      <c r="AU11" s="507"/>
      <c r="AV11" s="507"/>
      <c r="AW11" s="507"/>
      <c r="AX11" s="479" t="s">
        <v>247</v>
      </c>
      <c r="AY11" s="479"/>
      <c r="AZ11" s="479" t="s">
        <v>239</v>
      </c>
      <c r="BA11" s="479"/>
      <c r="BB11" s="479"/>
      <c r="BC11" s="479"/>
      <c r="BD11" s="479"/>
      <c r="BE11" s="507"/>
      <c r="BF11" s="507"/>
      <c r="BG11" s="507"/>
      <c r="BH11" s="479" t="s">
        <v>247</v>
      </c>
      <c r="BI11" s="479"/>
      <c r="BJ11" s="64"/>
      <c r="BK11" s="2"/>
    </row>
    <row r="12" spans="2:63" s="78" customFormat="1" ht="16.5" customHeight="1">
      <c r="B12" s="493" t="s">
        <v>256</v>
      </c>
      <c r="C12" s="413"/>
      <c r="D12" s="413"/>
      <c r="E12" s="413"/>
      <c r="F12" s="413"/>
      <c r="G12" s="413"/>
      <c r="H12" s="413"/>
      <c r="I12" s="413"/>
      <c r="J12" s="413"/>
      <c r="K12" s="413"/>
      <c r="L12" s="413"/>
      <c r="M12" s="413"/>
      <c r="N12" s="413"/>
      <c r="O12" s="413"/>
      <c r="P12" s="413"/>
      <c r="Q12" s="419"/>
      <c r="R12" s="62"/>
      <c r="S12" s="412" t="s">
        <v>233</v>
      </c>
      <c r="T12" s="412"/>
      <c r="U12" s="413" t="s">
        <v>251</v>
      </c>
      <c r="V12" s="413"/>
      <c r="W12" s="413"/>
      <c r="X12" s="413"/>
      <c r="Y12" s="413"/>
      <c r="Z12" s="413"/>
      <c r="AA12" s="412" t="s">
        <v>233</v>
      </c>
      <c r="AB12" s="412"/>
      <c r="AC12" s="63" t="s">
        <v>252</v>
      </c>
      <c r="AD12" s="63"/>
      <c r="AE12" s="63"/>
      <c r="AF12" s="63"/>
      <c r="AG12" s="63"/>
      <c r="AH12" s="58"/>
      <c r="AI12" s="58"/>
      <c r="AJ12" s="58"/>
      <c r="AK12" s="58"/>
      <c r="AL12" s="58"/>
      <c r="AM12" s="420" t="s">
        <v>255</v>
      </c>
      <c r="AN12" s="412"/>
      <c r="AO12" s="412"/>
      <c r="AP12" s="412"/>
      <c r="AQ12" s="412"/>
      <c r="AR12" s="412"/>
      <c r="AS12" s="412"/>
      <c r="AT12" s="412"/>
      <c r="AU12" s="412"/>
      <c r="AV12" s="412"/>
      <c r="AW12" s="412"/>
      <c r="AX12" s="412"/>
      <c r="AY12" s="412"/>
      <c r="AZ12" s="506"/>
      <c r="BA12" s="420" t="s">
        <v>233</v>
      </c>
      <c r="BB12" s="412"/>
      <c r="BC12" s="473" t="s">
        <v>254</v>
      </c>
      <c r="BD12" s="473"/>
      <c r="BE12" s="473"/>
      <c r="BF12" s="412" t="s">
        <v>233</v>
      </c>
      <c r="BG12" s="412"/>
      <c r="BH12" s="473" t="s">
        <v>253</v>
      </c>
      <c r="BI12" s="473"/>
      <c r="BJ12" s="501"/>
      <c r="BK12" s="77"/>
    </row>
    <row r="13" spans="2:63" ht="16.5" customHeight="1">
      <c r="B13" s="493" t="s">
        <v>327</v>
      </c>
      <c r="C13" s="413"/>
      <c r="D13" s="413"/>
      <c r="E13" s="413"/>
      <c r="F13" s="413"/>
      <c r="G13" s="413"/>
      <c r="H13" s="413"/>
      <c r="I13" s="413"/>
      <c r="J13" s="413"/>
      <c r="K13" s="413"/>
      <c r="L13" s="413"/>
      <c r="M13" s="413"/>
      <c r="N13" s="413"/>
      <c r="O13" s="413"/>
      <c r="P13" s="413"/>
      <c r="Q13" s="419"/>
      <c r="R13" s="62"/>
      <c r="S13" s="412" t="s">
        <v>233</v>
      </c>
      <c r="T13" s="412"/>
      <c r="U13" s="413" t="s">
        <v>333</v>
      </c>
      <c r="V13" s="413"/>
      <c r="W13" s="413"/>
      <c r="X13" s="413"/>
      <c r="Y13" s="413"/>
      <c r="Z13" s="412" t="s">
        <v>233</v>
      </c>
      <c r="AA13" s="412"/>
      <c r="AB13" s="413" t="s">
        <v>334</v>
      </c>
      <c r="AC13" s="413"/>
      <c r="AD13" s="413"/>
      <c r="AE13" s="413"/>
      <c r="AF13" s="413"/>
      <c r="AG13" s="420" t="s">
        <v>242</v>
      </c>
      <c r="AH13" s="412"/>
      <c r="AI13" s="412"/>
      <c r="AJ13" s="506"/>
      <c r="AK13" s="505"/>
      <c r="AL13" s="502"/>
      <c r="AM13" s="502"/>
      <c r="AN13" s="502"/>
      <c r="AO13" s="502"/>
      <c r="AP13" s="502"/>
      <c r="AQ13" s="502"/>
      <c r="AR13" s="502"/>
      <c r="AS13" s="502"/>
      <c r="AT13" s="502"/>
      <c r="AU13" s="502"/>
      <c r="AV13" s="502"/>
      <c r="AW13" s="502"/>
      <c r="AX13" s="502"/>
      <c r="AY13" s="502"/>
      <c r="AZ13" s="502"/>
      <c r="BA13" s="502"/>
      <c r="BB13" s="502"/>
      <c r="BC13" s="502"/>
      <c r="BD13" s="502"/>
      <c r="BE13" s="502"/>
      <c r="BF13" s="502"/>
      <c r="BG13" s="502"/>
      <c r="BH13" s="502"/>
      <c r="BI13" s="502"/>
      <c r="BJ13" s="503"/>
      <c r="BK13" s="2"/>
    </row>
    <row r="14" spans="2:63" ht="16.5" customHeight="1">
      <c r="B14" s="417" t="s">
        <v>328</v>
      </c>
      <c r="C14" s="418"/>
      <c r="D14" s="418"/>
      <c r="E14" s="418"/>
      <c r="F14" s="418"/>
      <c r="G14" s="418"/>
      <c r="H14" s="418"/>
      <c r="I14" s="418"/>
      <c r="J14" s="418"/>
      <c r="K14" s="418"/>
      <c r="L14" s="418"/>
      <c r="M14" s="418"/>
      <c r="N14" s="418"/>
      <c r="O14" s="418"/>
      <c r="P14" s="418"/>
      <c r="Q14" s="468"/>
      <c r="R14" s="65"/>
      <c r="S14" s="502"/>
      <c r="T14" s="502"/>
      <c r="U14" s="502"/>
      <c r="V14" s="502"/>
      <c r="W14" s="502"/>
      <c r="X14" s="502"/>
      <c r="Y14" s="502"/>
      <c r="Z14" s="502"/>
      <c r="AA14" s="502"/>
      <c r="AB14" s="502"/>
      <c r="AC14" s="502"/>
      <c r="AD14" s="502"/>
      <c r="AE14" s="502"/>
      <c r="AF14" s="503"/>
      <c r="AG14" s="504" t="s">
        <v>242</v>
      </c>
      <c r="AH14" s="450"/>
      <c r="AI14" s="450"/>
      <c r="AJ14" s="451"/>
      <c r="AK14" s="505"/>
      <c r="AL14" s="502"/>
      <c r="AM14" s="502"/>
      <c r="AN14" s="502"/>
      <c r="AO14" s="502"/>
      <c r="AP14" s="502"/>
      <c r="AQ14" s="502"/>
      <c r="AR14" s="502"/>
      <c r="AS14" s="502"/>
      <c r="AT14" s="502"/>
      <c r="AU14" s="502"/>
      <c r="AV14" s="502"/>
      <c r="AW14" s="502"/>
      <c r="AX14" s="502"/>
      <c r="AY14" s="502"/>
      <c r="AZ14" s="502"/>
      <c r="BA14" s="502"/>
      <c r="BB14" s="502"/>
      <c r="BC14" s="502"/>
      <c r="BD14" s="502"/>
      <c r="BE14" s="502"/>
      <c r="BF14" s="502"/>
      <c r="BG14" s="502"/>
      <c r="BH14" s="502"/>
      <c r="BI14" s="502"/>
      <c r="BJ14" s="503"/>
      <c r="BK14" s="2"/>
    </row>
    <row r="15" spans="2:63" ht="16.5" customHeight="1">
      <c r="B15" s="417" t="s">
        <v>332</v>
      </c>
      <c r="C15" s="418"/>
      <c r="D15" s="418"/>
      <c r="E15" s="418"/>
      <c r="F15" s="418"/>
      <c r="G15" s="418"/>
      <c r="H15" s="418"/>
      <c r="I15" s="418"/>
      <c r="J15" s="418"/>
      <c r="K15" s="418"/>
      <c r="L15" s="418"/>
      <c r="M15" s="418"/>
      <c r="N15" s="418"/>
      <c r="O15" s="418"/>
      <c r="P15" s="418"/>
      <c r="Q15" s="468"/>
      <c r="R15" s="65"/>
      <c r="S15" s="412" t="s">
        <v>233</v>
      </c>
      <c r="T15" s="412"/>
      <c r="U15" s="413" t="s">
        <v>331</v>
      </c>
      <c r="V15" s="413"/>
      <c r="W15" s="413"/>
      <c r="X15" s="502"/>
      <c r="Y15" s="502"/>
      <c r="Z15" s="502"/>
      <c r="AA15" s="502"/>
      <c r="AB15" s="502"/>
      <c r="AC15" s="502"/>
      <c r="AD15" s="502"/>
      <c r="AE15" s="502"/>
      <c r="AF15" s="502"/>
      <c r="AG15" s="502"/>
      <c r="AH15" s="502"/>
      <c r="AI15" s="502"/>
      <c r="AJ15" s="502"/>
      <c r="AK15" s="502"/>
      <c r="AL15" s="502"/>
      <c r="AM15" s="502"/>
      <c r="AN15" s="502"/>
      <c r="AO15" s="502"/>
      <c r="AP15" s="502"/>
      <c r="AQ15" s="502"/>
      <c r="AR15" s="502"/>
      <c r="AS15" s="502"/>
      <c r="AT15" s="502"/>
      <c r="AU15" s="502"/>
      <c r="AV15" s="502"/>
      <c r="AW15" s="502"/>
      <c r="AX15" s="502"/>
      <c r="AY15" s="502"/>
      <c r="AZ15" s="502"/>
      <c r="BA15" s="502"/>
      <c r="BB15" s="502"/>
      <c r="BC15" s="502"/>
      <c r="BD15" s="477" t="s">
        <v>56</v>
      </c>
      <c r="BE15" s="477"/>
      <c r="BF15" s="412" t="s">
        <v>233</v>
      </c>
      <c r="BG15" s="412"/>
      <c r="BH15" s="473" t="s">
        <v>253</v>
      </c>
      <c r="BI15" s="473"/>
      <c r="BJ15" s="501"/>
      <c r="BK15" s="11"/>
    </row>
    <row r="16" spans="2:63" ht="16.5" customHeight="1">
      <c r="B16" s="417" t="s">
        <v>91</v>
      </c>
      <c r="C16" s="418"/>
      <c r="D16" s="418"/>
      <c r="E16" s="418"/>
      <c r="F16" s="418"/>
      <c r="G16" s="418"/>
      <c r="H16" s="418"/>
      <c r="I16" s="418"/>
      <c r="J16" s="418"/>
      <c r="K16" s="418"/>
      <c r="L16" s="418"/>
      <c r="M16" s="418"/>
      <c r="N16" s="418"/>
      <c r="O16" s="418"/>
      <c r="P16" s="418"/>
      <c r="Q16" s="468"/>
      <c r="R16" s="62"/>
      <c r="S16" s="413" t="s">
        <v>397</v>
      </c>
      <c r="T16" s="413"/>
      <c r="U16" s="413"/>
      <c r="V16" s="413"/>
      <c r="W16" s="413"/>
      <c r="X16" s="413"/>
      <c r="Y16" s="502"/>
      <c r="Z16" s="502"/>
      <c r="AA16" s="502"/>
      <c r="AB16" s="502"/>
      <c r="AC16" s="413" t="s">
        <v>244</v>
      </c>
      <c r="AD16" s="413"/>
      <c r="AE16" s="413"/>
      <c r="AF16" s="55"/>
      <c r="AG16" s="413" t="s">
        <v>400</v>
      </c>
      <c r="AH16" s="413"/>
      <c r="AI16" s="413"/>
      <c r="AJ16" s="413"/>
      <c r="AK16" s="413"/>
      <c r="AL16" s="502"/>
      <c r="AM16" s="502"/>
      <c r="AN16" s="502"/>
      <c r="AO16" s="502"/>
      <c r="AP16" s="502"/>
      <c r="AQ16" s="502"/>
      <c r="AR16" s="502"/>
      <c r="AS16" s="502"/>
      <c r="AT16" s="502"/>
      <c r="AU16" s="502"/>
      <c r="AV16" s="502"/>
      <c r="AW16" s="502"/>
      <c r="AX16" s="502"/>
      <c r="AY16" s="502"/>
      <c r="AZ16" s="502"/>
      <c r="BA16" s="502"/>
      <c r="BB16" s="502"/>
      <c r="BC16" s="502"/>
      <c r="BD16" s="502"/>
      <c r="BE16" s="502"/>
      <c r="BF16" s="502"/>
      <c r="BG16" s="502"/>
      <c r="BH16" s="502"/>
      <c r="BI16" s="502"/>
      <c r="BJ16" s="503"/>
      <c r="BK16" s="11"/>
    </row>
    <row r="17" spans="2:65" ht="16.5" customHeight="1">
      <c r="B17" s="500" t="s">
        <v>248</v>
      </c>
      <c r="C17" s="500"/>
      <c r="D17" s="500"/>
      <c r="E17" s="500"/>
      <c r="F17" s="500"/>
      <c r="G17" s="500"/>
      <c r="H17" s="500"/>
      <c r="I17" s="500"/>
      <c r="J17" s="500"/>
      <c r="K17" s="500"/>
      <c r="L17" s="500"/>
      <c r="M17" s="500"/>
      <c r="N17" s="500"/>
      <c r="O17" s="500"/>
      <c r="P17" s="500"/>
      <c r="Q17" s="500"/>
      <c r="R17" s="62"/>
      <c r="S17" s="498" t="s">
        <v>245</v>
      </c>
      <c r="T17" s="498"/>
      <c r="U17" s="497"/>
      <c r="V17" s="497"/>
      <c r="W17" s="497"/>
      <c r="X17" s="497"/>
      <c r="Y17" s="498" t="s">
        <v>243</v>
      </c>
      <c r="Z17" s="498"/>
      <c r="AA17" s="497"/>
      <c r="AB17" s="497"/>
      <c r="AC17" s="497"/>
      <c r="AD17" s="497"/>
      <c r="AE17" s="498" t="s">
        <v>246</v>
      </c>
      <c r="AF17" s="498"/>
      <c r="AG17" s="497"/>
      <c r="AH17" s="497"/>
      <c r="AI17" s="497"/>
      <c r="AJ17" s="497"/>
      <c r="AK17" s="498" t="s">
        <v>227</v>
      </c>
      <c r="AL17" s="498"/>
      <c r="AM17" s="496" t="s">
        <v>250</v>
      </c>
      <c r="AN17" s="496"/>
      <c r="AO17" s="496"/>
      <c r="AP17" s="496"/>
      <c r="AQ17" s="496"/>
      <c r="AR17" s="497"/>
      <c r="AS17" s="497"/>
      <c r="AT17" s="497"/>
      <c r="AU17" s="497"/>
      <c r="AV17" s="497"/>
      <c r="AW17" s="498" t="s">
        <v>227</v>
      </c>
      <c r="AX17" s="498"/>
      <c r="AY17" s="496" t="s">
        <v>92</v>
      </c>
      <c r="AZ17" s="496"/>
      <c r="BA17" s="496"/>
      <c r="BB17" s="496"/>
      <c r="BC17" s="496"/>
      <c r="BD17" s="497"/>
      <c r="BE17" s="497"/>
      <c r="BF17" s="497"/>
      <c r="BG17" s="497"/>
      <c r="BH17" s="497"/>
      <c r="BI17" s="498" t="s">
        <v>227</v>
      </c>
      <c r="BJ17" s="499"/>
      <c r="BK17" s="11"/>
      <c r="BL17" s="11"/>
      <c r="BM17" s="11"/>
    </row>
    <row r="18" spans="2:65" ht="16.5" customHeight="1">
      <c r="B18" s="500" t="s">
        <v>249</v>
      </c>
      <c r="C18" s="500"/>
      <c r="D18" s="500"/>
      <c r="E18" s="500"/>
      <c r="F18" s="500"/>
      <c r="G18" s="500"/>
      <c r="H18" s="500"/>
      <c r="I18" s="500"/>
      <c r="J18" s="500"/>
      <c r="K18" s="500"/>
      <c r="L18" s="500"/>
      <c r="M18" s="500"/>
      <c r="N18" s="500"/>
      <c r="O18" s="500"/>
      <c r="P18" s="500"/>
      <c r="Q18" s="500"/>
      <c r="R18" s="62"/>
      <c r="S18" s="498" t="s">
        <v>245</v>
      </c>
      <c r="T18" s="498"/>
      <c r="U18" s="497"/>
      <c r="V18" s="497"/>
      <c r="W18" s="497"/>
      <c r="X18" s="497"/>
      <c r="Y18" s="498" t="s">
        <v>243</v>
      </c>
      <c r="Z18" s="498"/>
      <c r="AA18" s="497"/>
      <c r="AB18" s="497"/>
      <c r="AC18" s="497"/>
      <c r="AD18" s="497"/>
      <c r="AE18" s="498" t="s">
        <v>246</v>
      </c>
      <c r="AF18" s="498"/>
      <c r="AG18" s="497"/>
      <c r="AH18" s="497"/>
      <c r="AI18" s="497"/>
      <c r="AJ18" s="497"/>
      <c r="AK18" s="498" t="s">
        <v>227</v>
      </c>
      <c r="AL18" s="498"/>
      <c r="AM18" s="496" t="s">
        <v>250</v>
      </c>
      <c r="AN18" s="496"/>
      <c r="AO18" s="496"/>
      <c r="AP18" s="496"/>
      <c r="AQ18" s="496"/>
      <c r="AR18" s="497"/>
      <c r="AS18" s="497"/>
      <c r="AT18" s="497"/>
      <c r="AU18" s="497"/>
      <c r="AV18" s="497"/>
      <c r="AW18" s="498" t="s">
        <v>227</v>
      </c>
      <c r="AX18" s="498"/>
      <c r="AY18" s="496" t="s">
        <v>92</v>
      </c>
      <c r="AZ18" s="496"/>
      <c r="BA18" s="496"/>
      <c r="BB18" s="496"/>
      <c r="BC18" s="496"/>
      <c r="BD18" s="497"/>
      <c r="BE18" s="497"/>
      <c r="BF18" s="497"/>
      <c r="BG18" s="497"/>
      <c r="BH18" s="497"/>
      <c r="BI18" s="498" t="s">
        <v>227</v>
      </c>
      <c r="BJ18" s="499"/>
      <c r="BK18" s="28"/>
      <c r="BL18" s="11"/>
      <c r="BM18" s="11"/>
    </row>
    <row r="19" spans="2:65" ht="16.5" customHeight="1">
      <c r="B19" s="493" t="s">
        <v>257</v>
      </c>
      <c r="C19" s="413"/>
      <c r="D19" s="413"/>
      <c r="E19" s="413"/>
      <c r="F19" s="413"/>
      <c r="G19" s="413"/>
      <c r="H19" s="413"/>
      <c r="I19" s="413"/>
      <c r="J19" s="413"/>
      <c r="K19" s="413"/>
      <c r="L19" s="413"/>
      <c r="M19" s="413"/>
      <c r="N19" s="413"/>
      <c r="O19" s="413"/>
      <c r="P19" s="413"/>
      <c r="Q19" s="419"/>
      <c r="R19" s="57"/>
      <c r="S19" s="322" t="s">
        <v>425</v>
      </c>
      <c r="T19" s="322"/>
      <c r="U19" s="322"/>
      <c r="V19" s="494"/>
      <c r="W19" s="494"/>
      <c r="X19" s="494"/>
      <c r="Y19" s="495" t="s">
        <v>1</v>
      </c>
      <c r="Z19" s="495"/>
      <c r="AA19" s="494"/>
      <c r="AB19" s="494"/>
      <c r="AC19" s="494"/>
      <c r="AD19" s="478" t="s">
        <v>3</v>
      </c>
      <c r="AE19" s="478"/>
      <c r="AF19" s="93"/>
      <c r="AG19" s="76" t="s">
        <v>329</v>
      </c>
      <c r="AH19" s="76"/>
      <c r="AI19" s="76"/>
      <c r="AJ19" s="76"/>
      <c r="AK19" s="75"/>
      <c r="AL19" s="487" t="s">
        <v>261</v>
      </c>
      <c r="AM19" s="488"/>
      <c r="AN19" s="488"/>
      <c r="AO19" s="488"/>
      <c r="AP19" s="489"/>
      <c r="AQ19" s="322" t="s">
        <v>425</v>
      </c>
      <c r="AR19" s="322"/>
      <c r="AS19" s="322"/>
      <c r="AT19" s="480"/>
      <c r="AU19" s="480"/>
      <c r="AV19" s="490" t="s">
        <v>259</v>
      </c>
      <c r="AW19" s="490"/>
      <c r="AX19" s="490"/>
      <c r="AY19" s="490"/>
      <c r="AZ19" s="490"/>
      <c r="BA19" s="490"/>
      <c r="BB19" s="490"/>
      <c r="BC19" s="490"/>
      <c r="BD19" s="490"/>
      <c r="BE19" s="480"/>
      <c r="BF19" s="480"/>
      <c r="BG19" s="491" t="s">
        <v>258</v>
      </c>
      <c r="BH19" s="491"/>
      <c r="BI19" s="491"/>
      <c r="BJ19" s="492"/>
      <c r="BK19" s="28"/>
      <c r="BL19" s="11"/>
      <c r="BM19" s="11"/>
    </row>
    <row r="20" spans="2:65" ht="16.5" customHeight="1">
      <c r="B20" s="417" t="s">
        <v>2</v>
      </c>
      <c r="C20" s="418"/>
      <c r="D20" s="418"/>
      <c r="E20" s="418"/>
      <c r="F20" s="418"/>
      <c r="G20" s="418"/>
      <c r="H20" s="418"/>
      <c r="I20" s="418"/>
      <c r="J20" s="418"/>
      <c r="K20" s="418"/>
      <c r="L20" s="418"/>
      <c r="M20" s="418"/>
      <c r="N20" s="418"/>
      <c r="O20" s="418"/>
      <c r="P20" s="418"/>
      <c r="Q20" s="468"/>
      <c r="R20" s="66"/>
      <c r="S20" s="480"/>
      <c r="T20" s="480"/>
      <c r="U20" s="413" t="s">
        <v>0</v>
      </c>
      <c r="V20" s="413"/>
      <c r="W20" s="413"/>
      <c r="X20" s="480"/>
      <c r="Y20" s="480"/>
      <c r="Z20" s="413" t="s">
        <v>1</v>
      </c>
      <c r="AA20" s="413"/>
      <c r="AB20" s="486" t="s">
        <v>473</v>
      </c>
      <c r="AC20" s="486"/>
      <c r="AD20" s="486"/>
      <c r="AE20" s="486"/>
      <c r="AF20" s="486"/>
      <c r="AG20" s="486"/>
      <c r="AH20" s="486"/>
      <c r="AI20" s="486"/>
      <c r="AJ20" s="486"/>
      <c r="AK20" s="486"/>
      <c r="AL20" s="486"/>
      <c r="AM20" s="486"/>
      <c r="AN20" s="486"/>
      <c r="AO20" s="486"/>
      <c r="AP20" s="486"/>
      <c r="AQ20" s="486"/>
      <c r="AR20" s="486"/>
      <c r="AS20" s="486"/>
      <c r="AT20" s="486"/>
      <c r="AU20" s="486"/>
      <c r="AV20" s="486"/>
      <c r="AW20" s="486"/>
      <c r="AX20" s="486"/>
      <c r="AY20" s="486"/>
      <c r="AZ20" s="486"/>
      <c r="BA20" s="412" t="s">
        <v>233</v>
      </c>
      <c r="BB20" s="412"/>
      <c r="BC20" s="413" t="s">
        <v>254</v>
      </c>
      <c r="BD20" s="413"/>
      <c r="BE20" s="413"/>
      <c r="BF20" s="412" t="s">
        <v>233</v>
      </c>
      <c r="BG20" s="412"/>
      <c r="BH20" s="413" t="s">
        <v>253</v>
      </c>
      <c r="BI20" s="413"/>
      <c r="BJ20" s="419"/>
      <c r="BK20" s="2"/>
      <c r="BL20" s="11"/>
      <c r="BM20" s="11"/>
    </row>
    <row r="21" spans="2:65" ht="16.5" customHeight="1">
      <c r="B21" s="417" t="s">
        <v>263</v>
      </c>
      <c r="C21" s="418"/>
      <c r="D21" s="418"/>
      <c r="E21" s="418"/>
      <c r="F21" s="418"/>
      <c r="G21" s="418"/>
      <c r="H21" s="418"/>
      <c r="I21" s="418"/>
      <c r="J21" s="418"/>
      <c r="K21" s="418"/>
      <c r="L21" s="418"/>
      <c r="M21" s="418"/>
      <c r="N21" s="418"/>
      <c r="O21" s="418"/>
      <c r="P21" s="418"/>
      <c r="Q21" s="468"/>
      <c r="R21" s="60"/>
      <c r="S21" s="322" t="s">
        <v>425</v>
      </c>
      <c r="T21" s="322"/>
      <c r="U21" s="322"/>
      <c r="V21" s="482"/>
      <c r="W21" s="482"/>
      <c r="X21" s="482"/>
      <c r="Y21" s="483" t="s">
        <v>1</v>
      </c>
      <c r="Z21" s="483"/>
      <c r="AA21" s="484"/>
      <c r="AB21" s="484"/>
      <c r="AC21" s="484"/>
      <c r="AD21" s="485" t="s">
        <v>3</v>
      </c>
      <c r="AE21" s="485"/>
      <c r="AF21" s="106"/>
      <c r="AG21" s="478"/>
      <c r="AH21" s="478"/>
      <c r="AI21" s="61"/>
      <c r="AJ21" s="450" t="s">
        <v>233</v>
      </c>
      <c r="AK21" s="450"/>
      <c r="AL21" s="479" t="s">
        <v>264</v>
      </c>
      <c r="AM21" s="479"/>
      <c r="AN21" s="479"/>
      <c r="AO21" s="479"/>
      <c r="AP21" s="479"/>
      <c r="AQ21" s="479"/>
      <c r="AR21" s="450" t="s">
        <v>233</v>
      </c>
      <c r="AS21" s="450"/>
      <c r="AT21" s="61" t="s">
        <v>265</v>
      </c>
      <c r="AU21" s="61"/>
      <c r="AV21" s="61"/>
      <c r="AW21" s="61"/>
      <c r="AX21" s="61"/>
      <c r="AY21" s="61"/>
      <c r="AZ21" s="61"/>
      <c r="BA21" s="56"/>
      <c r="BB21" s="56"/>
      <c r="BC21" s="61"/>
      <c r="BD21" s="61"/>
      <c r="BE21" s="61"/>
      <c r="BF21" s="56"/>
      <c r="BG21" s="56"/>
      <c r="BH21" s="61"/>
      <c r="BI21" s="61"/>
      <c r="BJ21" s="61"/>
      <c r="BK21" s="2"/>
      <c r="BL21" s="11"/>
      <c r="BM21" s="11"/>
    </row>
    <row r="22" spans="2:64" ht="16.5" customHeight="1">
      <c r="B22" s="417" t="s">
        <v>266</v>
      </c>
      <c r="C22" s="418"/>
      <c r="D22" s="418"/>
      <c r="E22" s="418"/>
      <c r="F22" s="418"/>
      <c r="G22" s="418"/>
      <c r="H22" s="418"/>
      <c r="I22" s="418"/>
      <c r="J22" s="418"/>
      <c r="K22" s="418"/>
      <c r="L22" s="418"/>
      <c r="M22" s="418"/>
      <c r="N22" s="418"/>
      <c r="O22" s="418"/>
      <c r="P22" s="418"/>
      <c r="Q22" s="418"/>
      <c r="R22" s="62"/>
      <c r="S22" s="480"/>
      <c r="T22" s="480"/>
      <c r="U22" s="480"/>
      <c r="V22" s="413" t="s">
        <v>267</v>
      </c>
      <c r="W22" s="413"/>
      <c r="X22" s="413"/>
      <c r="Y22" s="413"/>
      <c r="Z22" s="413"/>
      <c r="AA22" s="480"/>
      <c r="AB22" s="480"/>
      <c r="AC22" s="481" t="s">
        <v>1</v>
      </c>
      <c r="AD22" s="481"/>
      <c r="AE22" s="480"/>
      <c r="AF22" s="480"/>
      <c r="AG22" s="473" t="s">
        <v>268</v>
      </c>
      <c r="AH22" s="473"/>
      <c r="AI22" s="473"/>
      <c r="AJ22" s="473"/>
      <c r="AK22" s="473"/>
      <c r="AL22" s="473"/>
      <c r="AM22" s="473"/>
      <c r="AN22" s="473"/>
      <c r="AO22" s="473"/>
      <c r="AP22" s="473"/>
      <c r="AQ22" s="473"/>
      <c r="AR22" s="473"/>
      <c r="AS22" s="473"/>
      <c r="AT22" s="58"/>
      <c r="AU22" s="58"/>
      <c r="AV22" s="58"/>
      <c r="AW22" s="412" t="s">
        <v>269</v>
      </c>
      <c r="AX22" s="412"/>
      <c r="AY22" s="412"/>
      <c r="AZ22" s="412"/>
      <c r="BA22" s="412"/>
      <c r="BB22" s="412"/>
      <c r="BC22" s="412"/>
      <c r="BD22" s="474"/>
      <c r="BE22" s="474"/>
      <c r="BF22" s="474"/>
      <c r="BG22" s="474"/>
      <c r="BH22" s="474"/>
      <c r="BI22" s="474"/>
      <c r="BJ22" s="475"/>
      <c r="BK22" s="11"/>
      <c r="BL22" s="11"/>
    </row>
    <row r="23" spans="2:64" ht="16.5" customHeight="1">
      <c r="B23" s="417" t="s">
        <v>270</v>
      </c>
      <c r="C23" s="418"/>
      <c r="D23" s="418"/>
      <c r="E23" s="418"/>
      <c r="F23" s="418"/>
      <c r="G23" s="418"/>
      <c r="H23" s="418"/>
      <c r="I23" s="418"/>
      <c r="J23" s="418"/>
      <c r="K23" s="418"/>
      <c r="L23" s="418"/>
      <c r="M23" s="418"/>
      <c r="N23" s="418"/>
      <c r="O23" s="418"/>
      <c r="P23" s="418"/>
      <c r="Q23" s="418"/>
      <c r="R23" s="66"/>
      <c r="S23" s="412" t="s">
        <v>233</v>
      </c>
      <c r="T23" s="412"/>
      <c r="U23" s="476" t="s">
        <v>271</v>
      </c>
      <c r="V23" s="476"/>
      <c r="W23" s="476"/>
      <c r="X23" s="476"/>
      <c r="Y23" s="476"/>
      <c r="Z23" s="476"/>
      <c r="AA23" s="476"/>
      <c r="AB23" s="476"/>
      <c r="AC23" s="476"/>
      <c r="AD23" s="476"/>
      <c r="AE23" s="476"/>
      <c r="AF23" s="476"/>
      <c r="AG23" s="476"/>
      <c r="AH23" s="412" t="s">
        <v>233</v>
      </c>
      <c r="AI23" s="412"/>
      <c r="AJ23" s="476" t="s">
        <v>272</v>
      </c>
      <c r="AK23" s="476"/>
      <c r="AL23" s="476"/>
      <c r="AM23" s="476"/>
      <c r="AN23" s="476"/>
      <c r="AO23" s="476"/>
      <c r="AP23" s="476"/>
      <c r="AQ23" s="476"/>
      <c r="AR23" s="476"/>
      <c r="AS23" s="476"/>
      <c r="AT23" s="476"/>
      <c r="AU23" s="412" t="s">
        <v>233</v>
      </c>
      <c r="AV23" s="412"/>
      <c r="AW23" s="477" t="s">
        <v>273</v>
      </c>
      <c r="AX23" s="477"/>
      <c r="AY23" s="477"/>
      <c r="AZ23" s="477"/>
      <c r="BA23" s="477"/>
      <c r="BB23" s="477"/>
      <c r="BC23" s="477"/>
      <c r="BD23" s="477"/>
      <c r="BE23" s="79"/>
      <c r="BF23" s="412" t="s">
        <v>233</v>
      </c>
      <c r="BG23" s="412"/>
      <c r="BH23" s="466" t="s">
        <v>253</v>
      </c>
      <c r="BI23" s="466"/>
      <c r="BJ23" s="467"/>
      <c r="BK23" s="11"/>
      <c r="BL23" s="11"/>
    </row>
    <row r="24" spans="2:62" ht="16.5" customHeight="1">
      <c r="B24" s="417" t="s">
        <v>108</v>
      </c>
      <c r="C24" s="418"/>
      <c r="D24" s="418"/>
      <c r="E24" s="418"/>
      <c r="F24" s="418"/>
      <c r="G24" s="418"/>
      <c r="H24" s="418"/>
      <c r="I24" s="418"/>
      <c r="J24" s="418"/>
      <c r="K24" s="418"/>
      <c r="L24" s="418"/>
      <c r="M24" s="418"/>
      <c r="N24" s="418"/>
      <c r="O24" s="418"/>
      <c r="P24" s="418"/>
      <c r="Q24" s="468"/>
      <c r="R24" s="66"/>
      <c r="S24" s="469" t="s">
        <v>139</v>
      </c>
      <c r="T24" s="469"/>
      <c r="U24" s="469"/>
      <c r="V24" s="469"/>
      <c r="W24" s="469"/>
      <c r="X24" s="469"/>
      <c r="Y24" s="470"/>
      <c r="Z24" s="470"/>
      <c r="AA24" s="470"/>
      <c r="AB24" s="470"/>
      <c r="AC24" s="470"/>
      <c r="AD24" s="471" t="s">
        <v>474</v>
      </c>
      <c r="AE24" s="471"/>
      <c r="AF24" s="471"/>
      <c r="AG24" s="471"/>
      <c r="AH24" s="471"/>
      <c r="AI24" s="471"/>
      <c r="AJ24" s="471"/>
      <c r="AK24" s="471"/>
      <c r="AL24" s="470"/>
      <c r="AM24" s="470"/>
      <c r="AN24" s="470"/>
      <c r="AO24" s="470"/>
      <c r="AP24" s="470"/>
      <c r="AQ24" s="471" t="s">
        <v>475</v>
      </c>
      <c r="AR24" s="471"/>
      <c r="AS24" s="471"/>
      <c r="AT24" s="471"/>
      <c r="AU24" s="471"/>
      <c r="AV24" s="471"/>
      <c r="AW24" s="471"/>
      <c r="AX24" s="471"/>
      <c r="AY24" s="471"/>
      <c r="AZ24" s="471"/>
      <c r="BA24" s="471"/>
      <c r="BB24" s="471"/>
      <c r="BC24" s="471"/>
      <c r="BD24" s="472"/>
      <c r="BE24" s="472"/>
      <c r="BF24" s="472"/>
      <c r="BG24" s="472"/>
      <c r="BH24" s="448" t="s">
        <v>99</v>
      </c>
      <c r="BI24" s="448"/>
      <c r="BJ24" s="464"/>
    </row>
    <row r="25" spans="1:64" ht="16.5" customHeight="1">
      <c r="A25" s="8"/>
      <c r="B25" s="444" t="s">
        <v>95</v>
      </c>
      <c r="C25" s="445"/>
      <c r="D25" s="445"/>
      <c r="E25" s="445"/>
      <c r="F25" s="445"/>
      <c r="G25" s="445"/>
      <c r="H25" s="445"/>
      <c r="I25" s="445"/>
      <c r="J25" s="445"/>
      <c r="K25" s="445"/>
      <c r="L25" s="445"/>
      <c r="M25" s="445"/>
      <c r="N25" s="445"/>
      <c r="O25" s="445"/>
      <c r="P25" s="445"/>
      <c r="Q25" s="462"/>
      <c r="R25" s="67"/>
      <c r="S25" s="450" t="s">
        <v>233</v>
      </c>
      <c r="T25" s="450"/>
      <c r="U25" s="92" t="s">
        <v>104</v>
      </c>
      <c r="V25" s="73"/>
      <c r="W25" s="92"/>
      <c r="X25" s="73"/>
      <c r="Y25" s="73"/>
      <c r="Z25" s="73"/>
      <c r="AA25" s="73"/>
      <c r="AB25" s="73"/>
      <c r="AC25" s="73"/>
      <c r="AD25" s="439"/>
      <c r="AE25" s="439"/>
      <c r="AF25" s="439"/>
      <c r="AG25" s="439"/>
      <c r="AH25" s="439"/>
      <c r="AI25" s="439"/>
      <c r="AJ25" s="439"/>
      <c r="AK25" s="439"/>
      <c r="AL25" s="430" t="s">
        <v>56</v>
      </c>
      <c r="AM25" s="430"/>
      <c r="AN25" s="455" t="s">
        <v>233</v>
      </c>
      <c r="AO25" s="455"/>
      <c r="AP25" s="73" t="s">
        <v>105</v>
      </c>
      <c r="AQ25" s="73"/>
      <c r="AR25" s="73"/>
      <c r="AS25" s="73"/>
      <c r="AT25" s="73"/>
      <c r="AU25" s="73"/>
      <c r="AV25" s="73"/>
      <c r="AW25" s="73"/>
      <c r="AX25" s="73"/>
      <c r="AY25" s="73"/>
      <c r="AZ25" s="439"/>
      <c r="BA25" s="439"/>
      <c r="BB25" s="439"/>
      <c r="BC25" s="439"/>
      <c r="BD25" s="439"/>
      <c r="BE25" s="439"/>
      <c r="BF25" s="439"/>
      <c r="BG25" s="439"/>
      <c r="BH25" s="430" t="s">
        <v>56</v>
      </c>
      <c r="BI25" s="430"/>
      <c r="BJ25" s="430"/>
      <c r="BK25" s="41"/>
      <c r="BL25" s="11"/>
    </row>
    <row r="26" spans="1:64" ht="16.5" customHeight="1">
      <c r="A26" s="8"/>
      <c r="B26" s="446"/>
      <c r="C26" s="430"/>
      <c r="D26" s="430"/>
      <c r="E26" s="430"/>
      <c r="F26" s="430"/>
      <c r="G26" s="430"/>
      <c r="H26" s="430"/>
      <c r="I26" s="430"/>
      <c r="J26" s="430"/>
      <c r="K26" s="430"/>
      <c r="L26" s="430"/>
      <c r="M26" s="430"/>
      <c r="N26" s="430"/>
      <c r="O26" s="430"/>
      <c r="P26" s="430"/>
      <c r="Q26" s="463"/>
      <c r="R26" s="69"/>
      <c r="S26" s="431" t="s">
        <v>233</v>
      </c>
      <c r="T26" s="431"/>
      <c r="U26" s="70" t="s">
        <v>162</v>
      </c>
      <c r="V26" s="70"/>
      <c r="W26" s="70"/>
      <c r="X26" s="70"/>
      <c r="Y26" s="70"/>
      <c r="Z26" s="70"/>
      <c r="AA26" s="70"/>
      <c r="AB26" s="70"/>
      <c r="AC26" s="70"/>
      <c r="AD26" s="70"/>
      <c r="AE26" s="70"/>
      <c r="AF26" s="70"/>
      <c r="AG26" s="70"/>
      <c r="AH26" s="459"/>
      <c r="AI26" s="459"/>
      <c r="AJ26" s="459"/>
      <c r="AK26" s="431" t="s">
        <v>102</v>
      </c>
      <c r="AL26" s="431"/>
      <c r="AM26" s="431"/>
      <c r="AN26" s="431"/>
      <c r="AO26" s="431"/>
      <c r="AP26" s="431"/>
      <c r="AQ26" s="431"/>
      <c r="AR26" s="431"/>
      <c r="AS26" s="431"/>
      <c r="AT26" s="459"/>
      <c r="AU26" s="459"/>
      <c r="AV26" s="459"/>
      <c r="AW26" s="431" t="s">
        <v>103</v>
      </c>
      <c r="AX26" s="431"/>
      <c r="AY26" s="431"/>
      <c r="AZ26" s="431"/>
      <c r="BA26" s="431"/>
      <c r="BB26" s="431"/>
      <c r="BC26" s="431"/>
      <c r="BD26" s="459"/>
      <c r="BE26" s="459"/>
      <c r="BF26" s="459"/>
      <c r="BG26" s="460" t="s">
        <v>326</v>
      </c>
      <c r="BH26" s="460"/>
      <c r="BI26" s="460"/>
      <c r="BJ26" s="461"/>
      <c r="BK26" s="2"/>
      <c r="BL26" s="11"/>
    </row>
    <row r="27" spans="1:64" ht="16.5" customHeight="1">
      <c r="A27" s="8"/>
      <c r="B27" s="447"/>
      <c r="C27" s="448"/>
      <c r="D27" s="448"/>
      <c r="E27" s="448"/>
      <c r="F27" s="448"/>
      <c r="G27" s="448"/>
      <c r="H27" s="448"/>
      <c r="I27" s="448"/>
      <c r="J27" s="448"/>
      <c r="K27" s="448"/>
      <c r="L27" s="448"/>
      <c r="M27" s="448"/>
      <c r="N27" s="448"/>
      <c r="O27" s="448"/>
      <c r="P27" s="448"/>
      <c r="Q27" s="464"/>
      <c r="R27" s="71"/>
      <c r="S27" s="424" t="s">
        <v>233</v>
      </c>
      <c r="T27" s="424"/>
      <c r="U27" s="72" t="s">
        <v>330</v>
      </c>
      <c r="V27" s="72"/>
      <c r="W27" s="72"/>
      <c r="X27" s="72"/>
      <c r="Y27" s="72"/>
      <c r="Z27" s="72"/>
      <c r="AA27" s="465"/>
      <c r="AB27" s="465"/>
      <c r="AC27" s="465"/>
      <c r="AD27" s="465"/>
      <c r="AE27" s="465"/>
      <c r="AF27" s="465"/>
      <c r="AG27" s="465"/>
      <c r="AH27" s="465"/>
      <c r="AI27" s="465"/>
      <c r="AJ27" s="465"/>
      <c r="AK27" s="465"/>
      <c r="AL27" s="465"/>
      <c r="AM27" s="465"/>
      <c r="AN27" s="465"/>
      <c r="AO27" s="465"/>
      <c r="AP27" s="465"/>
      <c r="AQ27" s="465"/>
      <c r="AR27" s="465"/>
      <c r="AS27" s="465"/>
      <c r="AT27" s="465"/>
      <c r="AU27" s="465"/>
      <c r="AV27" s="465"/>
      <c r="AW27" s="465"/>
      <c r="AX27" s="465"/>
      <c r="AY27" s="465"/>
      <c r="AZ27" s="465"/>
      <c r="BA27" s="465"/>
      <c r="BB27" s="465"/>
      <c r="BC27" s="465"/>
      <c r="BD27" s="465"/>
      <c r="BE27" s="465"/>
      <c r="BF27" s="465"/>
      <c r="BG27" s="465"/>
      <c r="BH27" s="443" t="s">
        <v>56</v>
      </c>
      <c r="BI27" s="443"/>
      <c r="BJ27" s="443"/>
      <c r="BK27" s="2"/>
      <c r="BL27" s="11"/>
    </row>
    <row r="28" spans="1:63" ht="16.5" customHeight="1">
      <c r="A28" s="8"/>
      <c r="B28" s="444" t="s">
        <v>96</v>
      </c>
      <c r="C28" s="445"/>
      <c r="D28" s="445"/>
      <c r="E28" s="445"/>
      <c r="F28" s="445"/>
      <c r="G28" s="445"/>
      <c r="H28" s="445"/>
      <c r="I28" s="445"/>
      <c r="J28" s="445"/>
      <c r="K28" s="445"/>
      <c r="L28" s="449" t="s">
        <v>97</v>
      </c>
      <c r="M28" s="450"/>
      <c r="N28" s="450"/>
      <c r="O28" s="450"/>
      <c r="P28" s="450"/>
      <c r="Q28" s="451"/>
      <c r="R28" s="68"/>
      <c r="S28" s="455" t="s">
        <v>161</v>
      </c>
      <c r="T28" s="455"/>
      <c r="U28" s="455"/>
      <c r="V28" s="456"/>
      <c r="W28" s="456"/>
      <c r="X28" s="456"/>
      <c r="Y28" s="456"/>
      <c r="Z28" s="456"/>
      <c r="AA28" s="457"/>
      <c r="AB28" s="458" t="s">
        <v>93</v>
      </c>
      <c r="AC28" s="455"/>
      <c r="AD28" s="455"/>
      <c r="AE28" s="442"/>
      <c r="AF28" s="442"/>
      <c r="AG28" s="442"/>
      <c r="AH28" s="442"/>
      <c r="AI28" s="442"/>
      <c r="AJ28" s="458"/>
      <c r="AK28" s="455"/>
      <c r="AL28" s="455"/>
      <c r="AM28" s="456"/>
      <c r="AN28" s="456"/>
      <c r="AO28" s="455" t="s">
        <v>0</v>
      </c>
      <c r="AP28" s="455"/>
      <c r="AQ28" s="455"/>
      <c r="AR28" s="437" t="s">
        <v>107</v>
      </c>
      <c r="AS28" s="438"/>
      <c r="AT28" s="438"/>
      <c r="AU28" s="438"/>
      <c r="AV28" s="439"/>
      <c r="AW28" s="439"/>
      <c r="AX28" s="440" t="s">
        <v>99</v>
      </c>
      <c r="AY28" s="441"/>
      <c r="AZ28" s="437" t="s">
        <v>229</v>
      </c>
      <c r="BA28" s="438"/>
      <c r="BB28" s="438"/>
      <c r="BC28" s="438"/>
      <c r="BD28" s="438"/>
      <c r="BE28" s="438"/>
      <c r="BF28" s="438"/>
      <c r="BG28" s="442"/>
      <c r="BH28" s="442"/>
      <c r="BI28" s="440" t="s">
        <v>99</v>
      </c>
      <c r="BJ28" s="440"/>
      <c r="BK28" s="2"/>
    </row>
    <row r="29" spans="1:63" ht="16.5" customHeight="1">
      <c r="A29" s="8"/>
      <c r="B29" s="446"/>
      <c r="C29" s="430"/>
      <c r="D29" s="430"/>
      <c r="E29" s="430"/>
      <c r="F29" s="430"/>
      <c r="G29" s="430"/>
      <c r="H29" s="430"/>
      <c r="I29" s="430"/>
      <c r="J29" s="430"/>
      <c r="K29" s="430"/>
      <c r="L29" s="452"/>
      <c r="M29" s="453"/>
      <c r="N29" s="453"/>
      <c r="O29" s="453"/>
      <c r="P29" s="453"/>
      <c r="Q29" s="454"/>
      <c r="R29" s="74"/>
      <c r="S29" s="431" t="s">
        <v>101</v>
      </c>
      <c r="T29" s="431"/>
      <c r="U29" s="431"/>
      <c r="V29" s="431"/>
      <c r="W29" s="431"/>
      <c r="X29" s="431"/>
      <c r="Y29" s="431"/>
      <c r="Z29" s="431"/>
      <c r="AA29" s="432"/>
      <c r="AB29" s="433"/>
      <c r="AC29" s="433"/>
      <c r="AD29" s="433"/>
      <c r="AE29" s="433"/>
      <c r="AF29" s="433"/>
      <c r="AG29" s="433"/>
      <c r="AH29" s="433"/>
      <c r="AI29" s="433"/>
      <c r="AJ29" s="434"/>
      <c r="AK29" s="435"/>
      <c r="AL29" s="435"/>
      <c r="AM29" s="435"/>
      <c r="AN29" s="435"/>
      <c r="AO29" s="435"/>
      <c r="AP29" s="435"/>
      <c r="AQ29" s="70" t="s">
        <v>227</v>
      </c>
      <c r="AR29" s="70"/>
      <c r="AS29" s="432"/>
      <c r="AT29" s="433"/>
      <c r="AU29" s="433"/>
      <c r="AV29" s="433"/>
      <c r="AW29" s="433"/>
      <c r="AX29" s="433"/>
      <c r="AY29" s="433"/>
      <c r="AZ29" s="433"/>
      <c r="BA29" s="436"/>
      <c r="BB29" s="435"/>
      <c r="BC29" s="435"/>
      <c r="BD29" s="435"/>
      <c r="BE29" s="435"/>
      <c r="BF29" s="435"/>
      <c r="BG29" s="435"/>
      <c r="BH29" s="435"/>
      <c r="BI29" s="431" t="s">
        <v>227</v>
      </c>
      <c r="BJ29" s="431"/>
      <c r="BK29" s="2"/>
    </row>
    <row r="30" spans="1:63" ht="16.5" customHeight="1">
      <c r="A30" s="8"/>
      <c r="B30" s="447"/>
      <c r="C30" s="448"/>
      <c r="D30" s="448"/>
      <c r="E30" s="448"/>
      <c r="F30" s="448"/>
      <c r="G30" s="448"/>
      <c r="H30" s="448"/>
      <c r="I30" s="448"/>
      <c r="J30" s="448"/>
      <c r="K30" s="448"/>
      <c r="L30" s="423" t="s">
        <v>98</v>
      </c>
      <c r="M30" s="424"/>
      <c r="N30" s="424"/>
      <c r="O30" s="424"/>
      <c r="P30" s="424"/>
      <c r="Q30" s="425"/>
      <c r="R30" s="80"/>
      <c r="S30" s="426" t="s">
        <v>106</v>
      </c>
      <c r="T30" s="426"/>
      <c r="U30" s="426"/>
      <c r="V30" s="426"/>
      <c r="W30" s="426"/>
      <c r="X30" s="426"/>
      <c r="Y30" s="426"/>
      <c r="Z30" s="426"/>
      <c r="AA30" s="427"/>
      <c r="AB30" s="428"/>
      <c r="AC30" s="428"/>
      <c r="AD30" s="428"/>
      <c r="AE30" s="428"/>
      <c r="AF30" s="428"/>
      <c r="AG30" s="428"/>
      <c r="AH30" s="428"/>
      <c r="AI30" s="428"/>
      <c r="AJ30" s="428"/>
      <c r="AK30" s="428"/>
      <c r="AL30" s="429" t="s">
        <v>230</v>
      </c>
      <c r="AM30" s="429"/>
      <c r="AN30" s="428"/>
      <c r="AO30" s="428"/>
      <c r="AP30" s="428"/>
      <c r="AQ30" s="430" t="s">
        <v>99</v>
      </c>
      <c r="AR30" s="430"/>
      <c r="AS30" s="430"/>
      <c r="AT30" s="430"/>
      <c r="AU30" s="430"/>
      <c r="AV30" s="430"/>
      <c r="AW30" s="430"/>
      <c r="AX30" s="430"/>
      <c r="AY30" s="430"/>
      <c r="AZ30" s="430"/>
      <c r="BA30" s="430"/>
      <c r="BB30" s="430"/>
      <c r="BC30" s="430"/>
      <c r="BD30" s="430"/>
      <c r="BE30" s="430"/>
      <c r="BF30" s="430"/>
      <c r="BG30" s="430"/>
      <c r="BH30" s="430"/>
      <c r="BI30" s="430"/>
      <c r="BJ30" s="430"/>
      <c r="BK30" s="2"/>
    </row>
    <row r="31" spans="2:63" ht="16.5" customHeight="1">
      <c r="B31" s="417" t="s">
        <v>4</v>
      </c>
      <c r="C31" s="418"/>
      <c r="D31" s="418"/>
      <c r="E31" s="418"/>
      <c r="F31" s="418"/>
      <c r="G31" s="418"/>
      <c r="H31" s="418"/>
      <c r="I31" s="418"/>
      <c r="J31" s="418"/>
      <c r="K31" s="418"/>
      <c r="L31" s="418"/>
      <c r="M31" s="418"/>
      <c r="N31" s="418"/>
      <c r="O31" s="418"/>
      <c r="P31" s="418"/>
      <c r="Q31" s="418"/>
      <c r="R31" s="62"/>
      <c r="S31" s="412" t="s">
        <v>233</v>
      </c>
      <c r="T31" s="412"/>
      <c r="U31" s="413" t="s">
        <v>254</v>
      </c>
      <c r="V31" s="413"/>
      <c r="W31" s="413"/>
      <c r="X31" s="412" t="s">
        <v>233</v>
      </c>
      <c r="Y31" s="412"/>
      <c r="Z31" s="413" t="s">
        <v>253</v>
      </c>
      <c r="AA31" s="413"/>
      <c r="AB31" s="419"/>
      <c r="AC31" s="420" t="s">
        <v>274</v>
      </c>
      <c r="AD31" s="421"/>
      <c r="AE31" s="421"/>
      <c r="AF31" s="421"/>
      <c r="AG31" s="421"/>
      <c r="AH31" s="421"/>
      <c r="AI31" s="421"/>
      <c r="AJ31" s="421"/>
      <c r="AK31" s="421"/>
      <c r="AL31" s="421"/>
      <c r="AM31" s="421"/>
      <c r="AN31" s="421"/>
      <c r="AO31" s="421"/>
      <c r="AP31" s="422"/>
      <c r="AQ31" s="412" t="s">
        <v>233</v>
      </c>
      <c r="AR31" s="412"/>
      <c r="AS31" s="413" t="s">
        <v>254</v>
      </c>
      <c r="AT31" s="413"/>
      <c r="AU31" s="413"/>
      <c r="AV31" s="412" t="s">
        <v>233</v>
      </c>
      <c r="AW31" s="412"/>
      <c r="AX31" s="413" t="s">
        <v>253</v>
      </c>
      <c r="AY31" s="413"/>
      <c r="AZ31" s="413"/>
      <c r="BA31" s="58"/>
      <c r="BB31" s="58"/>
      <c r="BC31" s="58"/>
      <c r="BD31" s="58"/>
      <c r="BE31" s="58"/>
      <c r="BF31" s="58"/>
      <c r="BG31" s="58"/>
      <c r="BH31" s="58"/>
      <c r="BI31" s="58"/>
      <c r="BJ31" s="59"/>
      <c r="BK31" s="11"/>
    </row>
    <row r="32" spans="2:62" ht="16.5" customHeight="1">
      <c r="B32" s="414" t="s">
        <v>471</v>
      </c>
      <c r="C32" s="414"/>
      <c r="D32" s="415" t="s">
        <v>472</v>
      </c>
      <c r="E32" s="415"/>
      <c r="F32" s="415"/>
      <c r="G32" s="415"/>
      <c r="H32" s="415"/>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5"/>
      <c r="AM32" s="415"/>
      <c r="AN32" s="415"/>
      <c r="AO32" s="415"/>
      <c r="AP32" s="415"/>
      <c r="AQ32" s="415"/>
      <c r="AR32" s="415"/>
      <c r="AS32" s="415"/>
      <c r="AT32" s="415"/>
      <c r="AU32" s="415"/>
      <c r="AV32" s="415"/>
      <c r="AW32" s="415"/>
      <c r="AX32" s="415"/>
      <c r="AY32" s="415"/>
      <c r="AZ32" s="415"/>
      <c r="BA32" s="415"/>
      <c r="BB32" s="415"/>
      <c r="BC32" s="415"/>
      <c r="BD32" s="415"/>
      <c r="BE32" s="415"/>
      <c r="BF32" s="415"/>
      <c r="BG32" s="415"/>
      <c r="BH32" s="415"/>
      <c r="BI32" s="415"/>
      <c r="BJ32" s="415"/>
    </row>
    <row r="33" spans="4:62" ht="16.5" customHeight="1">
      <c r="D33" s="416"/>
      <c r="E33" s="416"/>
      <c r="F33" s="416"/>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c r="AG33" s="416"/>
      <c r="AH33" s="416"/>
      <c r="AI33" s="416"/>
      <c r="AJ33" s="416"/>
      <c r="AK33" s="416"/>
      <c r="AL33" s="416"/>
      <c r="AM33" s="416"/>
      <c r="AN33" s="416"/>
      <c r="AO33" s="416"/>
      <c r="AP33" s="416"/>
      <c r="AQ33" s="416"/>
      <c r="AR33" s="416"/>
      <c r="AS33" s="416"/>
      <c r="AT33" s="416"/>
      <c r="AU33" s="416"/>
      <c r="AV33" s="416"/>
      <c r="AW33" s="416"/>
      <c r="AX33" s="416"/>
      <c r="AY33" s="416"/>
      <c r="AZ33" s="416"/>
      <c r="BA33" s="416"/>
      <c r="BB33" s="416"/>
      <c r="BC33" s="416"/>
      <c r="BD33" s="416"/>
      <c r="BE33" s="416"/>
      <c r="BF33" s="416"/>
      <c r="BG33" s="416"/>
      <c r="BH33" s="416"/>
      <c r="BI33" s="416"/>
      <c r="BJ33" s="416"/>
    </row>
    <row r="34" spans="2:51" ht="13.5" customHeight="1">
      <c r="B34" s="95" t="s">
        <v>476</v>
      </c>
      <c r="C34" s="96"/>
      <c r="D34" s="96"/>
      <c r="E34" s="96"/>
      <c r="F34" s="96"/>
      <c r="G34" s="96"/>
      <c r="H34" s="96"/>
      <c r="I34" s="96"/>
      <c r="J34" s="96"/>
      <c r="K34" s="96"/>
      <c r="L34" s="96"/>
      <c r="M34" s="411" t="s">
        <v>477</v>
      </c>
      <c r="N34" s="411"/>
      <c r="O34" s="411"/>
      <c r="P34" s="411"/>
      <c r="Q34" s="411"/>
      <c r="R34" s="411"/>
      <c r="S34" s="411"/>
      <c r="T34" s="411"/>
      <c r="U34" s="411"/>
      <c r="V34" s="411"/>
      <c r="W34" s="411"/>
      <c r="X34" s="411"/>
      <c r="Y34" s="411"/>
      <c r="Z34" s="411"/>
      <c r="AA34" s="411"/>
      <c r="AB34" s="411"/>
      <c r="AC34" s="411"/>
      <c r="AD34" s="411"/>
      <c r="AE34" s="411"/>
      <c r="AF34" s="411"/>
      <c r="AG34" s="411"/>
      <c r="AH34" s="411"/>
      <c r="AI34" s="411"/>
      <c r="AJ34" s="411"/>
      <c r="AK34" s="411"/>
      <c r="AL34" s="411"/>
      <c r="AM34" s="411"/>
      <c r="AN34" s="411"/>
      <c r="AO34" s="411"/>
      <c r="AP34" s="411"/>
      <c r="AQ34" s="411"/>
      <c r="AR34" s="411"/>
      <c r="AS34" s="411"/>
      <c r="AT34" s="411"/>
      <c r="AU34" s="411"/>
      <c r="AV34" s="411"/>
      <c r="AW34" s="411"/>
      <c r="AX34" s="81"/>
      <c r="AY34" s="81"/>
    </row>
    <row r="35" spans="2:62" s="12" customFormat="1" ht="12" customHeight="1">
      <c r="B35" s="303" t="s">
        <v>0</v>
      </c>
      <c r="C35" s="304"/>
      <c r="D35" s="304"/>
      <c r="E35" s="390" t="s">
        <v>430</v>
      </c>
      <c r="F35" s="391"/>
      <c r="G35" s="391"/>
      <c r="H35" s="391"/>
      <c r="I35" s="392"/>
      <c r="J35" s="390" t="s">
        <v>431</v>
      </c>
      <c r="K35" s="391"/>
      <c r="L35" s="391"/>
      <c r="M35" s="392"/>
      <c r="N35" s="390" t="s">
        <v>13</v>
      </c>
      <c r="O35" s="391"/>
      <c r="P35" s="391"/>
      <c r="Q35" s="391"/>
      <c r="R35" s="391"/>
      <c r="S35" s="391"/>
      <c r="T35" s="391"/>
      <c r="U35" s="391"/>
      <c r="V35" s="391"/>
      <c r="W35" s="391"/>
      <c r="X35" s="391"/>
      <c r="Y35" s="391"/>
      <c r="Z35" s="391"/>
      <c r="AA35" s="391"/>
      <c r="AB35" s="391"/>
      <c r="AC35" s="392"/>
      <c r="AD35" s="390" t="s">
        <v>25</v>
      </c>
      <c r="AE35" s="391"/>
      <c r="AF35" s="391"/>
      <c r="AG35" s="391"/>
      <c r="AH35" s="391"/>
      <c r="AI35" s="391"/>
      <c r="AJ35" s="391"/>
      <c r="AK35" s="391"/>
      <c r="AL35" s="391"/>
      <c r="AM35" s="391"/>
      <c r="AN35" s="391"/>
      <c r="AO35" s="391"/>
      <c r="AP35" s="391"/>
      <c r="AQ35" s="391"/>
      <c r="AR35" s="391"/>
      <c r="AS35" s="391"/>
      <c r="AT35" s="391"/>
      <c r="AU35" s="391"/>
      <c r="AV35" s="391"/>
      <c r="AW35" s="391"/>
      <c r="AX35" s="391"/>
      <c r="AY35" s="391"/>
      <c r="AZ35" s="391"/>
      <c r="BA35" s="391"/>
      <c r="BB35" s="391"/>
      <c r="BC35" s="391"/>
      <c r="BD35" s="391"/>
      <c r="BE35" s="391"/>
      <c r="BF35" s="391"/>
      <c r="BG35" s="391"/>
      <c r="BH35" s="391"/>
      <c r="BI35" s="391"/>
      <c r="BJ35" s="392"/>
    </row>
    <row r="36" spans="2:62" s="12" customFormat="1" ht="12" customHeight="1">
      <c r="B36" s="370"/>
      <c r="C36" s="371"/>
      <c r="D36" s="371"/>
      <c r="E36" s="376"/>
      <c r="F36" s="377"/>
      <c r="G36" s="377"/>
      <c r="H36" s="377"/>
      <c r="I36" s="378"/>
      <c r="J36" s="376"/>
      <c r="K36" s="377"/>
      <c r="L36" s="377"/>
      <c r="M36" s="378"/>
      <c r="N36" s="376"/>
      <c r="O36" s="377"/>
      <c r="P36" s="377"/>
      <c r="Q36" s="377"/>
      <c r="R36" s="377"/>
      <c r="S36" s="377"/>
      <c r="T36" s="377"/>
      <c r="U36" s="377"/>
      <c r="V36" s="377"/>
      <c r="W36" s="377"/>
      <c r="X36" s="377"/>
      <c r="Y36" s="377"/>
      <c r="Z36" s="377"/>
      <c r="AA36" s="377"/>
      <c r="AB36" s="377"/>
      <c r="AC36" s="378"/>
      <c r="AD36" s="379"/>
      <c r="AE36" s="380"/>
      <c r="AF36" s="380"/>
      <c r="AG36" s="380"/>
      <c r="AH36" s="380"/>
      <c r="AI36" s="380"/>
      <c r="AJ36" s="380"/>
      <c r="AK36" s="380"/>
      <c r="AL36" s="380"/>
      <c r="AM36" s="380"/>
      <c r="AN36" s="380"/>
      <c r="AO36" s="380"/>
      <c r="AP36" s="380"/>
      <c r="AQ36" s="380"/>
      <c r="AR36" s="380"/>
      <c r="AS36" s="380"/>
      <c r="AT36" s="380"/>
      <c r="AU36" s="380"/>
      <c r="AV36" s="380"/>
      <c r="AW36" s="380"/>
      <c r="AX36" s="380"/>
      <c r="AY36" s="380"/>
      <c r="AZ36" s="380"/>
      <c r="BA36" s="380"/>
      <c r="BB36" s="380"/>
      <c r="BC36" s="380"/>
      <c r="BD36" s="380"/>
      <c r="BE36" s="380"/>
      <c r="BF36" s="380"/>
      <c r="BG36" s="380"/>
      <c r="BH36" s="380"/>
      <c r="BI36" s="380"/>
      <c r="BJ36" s="381"/>
    </row>
    <row r="37" spans="2:65" s="14" customFormat="1" ht="12" customHeight="1">
      <c r="B37" s="386">
        <v>1</v>
      </c>
      <c r="C37" s="387"/>
      <c r="D37" s="387"/>
      <c r="E37" s="390" t="s">
        <v>426</v>
      </c>
      <c r="F37" s="391"/>
      <c r="G37" s="391"/>
      <c r="H37" s="391"/>
      <c r="I37" s="392"/>
      <c r="J37" s="393">
        <v>20</v>
      </c>
      <c r="K37" s="394"/>
      <c r="L37" s="394"/>
      <c r="M37" s="395"/>
      <c r="N37" s="276" t="s">
        <v>433</v>
      </c>
      <c r="O37" s="277"/>
      <c r="P37" s="277"/>
      <c r="Q37" s="277"/>
      <c r="R37" s="277"/>
      <c r="S37" s="277"/>
      <c r="T37" s="277"/>
      <c r="U37" s="277"/>
      <c r="V37" s="277"/>
      <c r="W37" s="277"/>
      <c r="X37" s="277"/>
      <c r="Y37" s="277"/>
      <c r="Z37" s="277"/>
      <c r="AA37" s="277"/>
      <c r="AB37" s="277"/>
      <c r="AC37" s="278"/>
      <c r="AD37" s="276" t="s">
        <v>438</v>
      </c>
      <c r="AE37" s="277"/>
      <c r="AF37" s="277"/>
      <c r="AG37" s="277"/>
      <c r="AH37" s="277"/>
      <c r="AI37" s="277"/>
      <c r="AJ37" s="277"/>
      <c r="AK37" s="277"/>
      <c r="AL37" s="277"/>
      <c r="AM37" s="277"/>
      <c r="AN37" s="277"/>
      <c r="AO37" s="277"/>
      <c r="AP37" s="277"/>
      <c r="AQ37" s="277"/>
      <c r="AR37" s="277"/>
      <c r="AS37" s="277"/>
      <c r="AT37" s="277"/>
      <c r="AU37" s="277"/>
      <c r="AV37" s="277"/>
      <c r="AW37" s="277"/>
      <c r="AX37" s="277"/>
      <c r="AY37" s="277"/>
      <c r="AZ37" s="277"/>
      <c r="BA37" s="277"/>
      <c r="BB37" s="277"/>
      <c r="BC37" s="277"/>
      <c r="BD37" s="277"/>
      <c r="BE37" s="277"/>
      <c r="BF37" s="277"/>
      <c r="BG37" s="277"/>
      <c r="BH37" s="277"/>
      <c r="BI37" s="277"/>
      <c r="BJ37" s="278"/>
      <c r="BM37" s="13"/>
    </row>
    <row r="38" spans="2:65" s="14" customFormat="1" ht="12" customHeight="1">
      <c r="B38" s="388"/>
      <c r="C38" s="389"/>
      <c r="D38" s="389"/>
      <c r="E38" s="376"/>
      <c r="F38" s="377"/>
      <c r="G38" s="377"/>
      <c r="H38" s="377"/>
      <c r="I38" s="378"/>
      <c r="J38" s="396"/>
      <c r="K38" s="397"/>
      <c r="L38" s="397"/>
      <c r="M38" s="398"/>
      <c r="N38" s="286"/>
      <c r="O38" s="260"/>
      <c r="P38" s="260"/>
      <c r="Q38" s="260"/>
      <c r="R38" s="260"/>
      <c r="S38" s="260"/>
      <c r="T38" s="260"/>
      <c r="U38" s="260"/>
      <c r="V38" s="260"/>
      <c r="W38" s="260"/>
      <c r="X38" s="260"/>
      <c r="Y38" s="260"/>
      <c r="Z38" s="260"/>
      <c r="AA38" s="260"/>
      <c r="AB38" s="260"/>
      <c r="AC38" s="261"/>
      <c r="AD38" s="286"/>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c r="BJ38" s="261"/>
      <c r="BM38" s="13"/>
    </row>
    <row r="39" spans="2:62" s="14" customFormat="1" ht="12" customHeight="1">
      <c r="B39" s="388"/>
      <c r="C39" s="389"/>
      <c r="D39" s="389"/>
      <c r="E39" s="376"/>
      <c r="F39" s="377"/>
      <c r="G39" s="377"/>
      <c r="H39" s="377"/>
      <c r="I39" s="378"/>
      <c r="J39" s="396"/>
      <c r="K39" s="397"/>
      <c r="L39" s="397"/>
      <c r="M39" s="398"/>
      <c r="N39" s="286"/>
      <c r="O39" s="260"/>
      <c r="P39" s="260"/>
      <c r="Q39" s="260"/>
      <c r="R39" s="260"/>
      <c r="S39" s="260"/>
      <c r="T39" s="260"/>
      <c r="U39" s="260"/>
      <c r="V39" s="260"/>
      <c r="W39" s="260"/>
      <c r="X39" s="260"/>
      <c r="Y39" s="260"/>
      <c r="Z39" s="260"/>
      <c r="AA39" s="260"/>
      <c r="AB39" s="260"/>
      <c r="AC39" s="261"/>
      <c r="AD39" s="286"/>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0"/>
      <c r="BC39" s="260"/>
      <c r="BD39" s="260"/>
      <c r="BE39" s="260"/>
      <c r="BF39" s="260"/>
      <c r="BG39" s="260"/>
      <c r="BH39" s="260"/>
      <c r="BI39" s="260"/>
      <c r="BJ39" s="261"/>
    </row>
    <row r="40" spans="2:62" s="14" customFormat="1" ht="12" customHeight="1">
      <c r="B40" s="388"/>
      <c r="C40" s="389"/>
      <c r="D40" s="389"/>
      <c r="E40" s="376"/>
      <c r="F40" s="377"/>
      <c r="G40" s="377"/>
      <c r="H40" s="377"/>
      <c r="I40" s="378"/>
      <c r="J40" s="396"/>
      <c r="K40" s="397"/>
      <c r="L40" s="397"/>
      <c r="M40" s="398"/>
      <c r="N40" s="279"/>
      <c r="O40" s="262"/>
      <c r="P40" s="262"/>
      <c r="Q40" s="262"/>
      <c r="R40" s="262"/>
      <c r="S40" s="262"/>
      <c r="T40" s="262"/>
      <c r="U40" s="262"/>
      <c r="V40" s="262"/>
      <c r="W40" s="262"/>
      <c r="X40" s="262"/>
      <c r="Y40" s="262"/>
      <c r="Z40" s="262"/>
      <c r="AA40" s="262"/>
      <c r="AB40" s="262"/>
      <c r="AC40" s="263"/>
      <c r="AD40" s="279"/>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c r="BF40" s="262"/>
      <c r="BG40" s="262"/>
      <c r="BH40" s="262"/>
      <c r="BI40" s="262"/>
      <c r="BJ40" s="263"/>
    </row>
    <row r="41" spans="2:62" s="14" customFormat="1" ht="12" customHeight="1">
      <c r="B41" s="386">
        <v>2</v>
      </c>
      <c r="C41" s="387"/>
      <c r="D41" s="387"/>
      <c r="E41" s="390" t="s">
        <v>427</v>
      </c>
      <c r="F41" s="391"/>
      <c r="G41" s="391"/>
      <c r="H41" s="391"/>
      <c r="I41" s="392"/>
      <c r="J41" s="393">
        <v>35</v>
      </c>
      <c r="K41" s="394"/>
      <c r="L41" s="394"/>
      <c r="M41" s="395"/>
      <c r="N41" s="276" t="s">
        <v>434</v>
      </c>
      <c r="O41" s="277"/>
      <c r="P41" s="277"/>
      <c r="Q41" s="277"/>
      <c r="R41" s="277"/>
      <c r="S41" s="277"/>
      <c r="T41" s="277"/>
      <c r="U41" s="277"/>
      <c r="V41" s="277"/>
      <c r="W41" s="277"/>
      <c r="X41" s="277"/>
      <c r="Y41" s="277"/>
      <c r="Z41" s="277"/>
      <c r="AA41" s="277"/>
      <c r="AB41" s="277"/>
      <c r="AC41" s="278"/>
      <c r="AD41" s="276" t="s">
        <v>439</v>
      </c>
      <c r="AE41" s="277"/>
      <c r="AF41" s="277"/>
      <c r="AG41" s="277"/>
      <c r="AH41" s="277"/>
      <c r="AI41" s="277"/>
      <c r="AJ41" s="277"/>
      <c r="AK41" s="277"/>
      <c r="AL41" s="277"/>
      <c r="AM41" s="277"/>
      <c r="AN41" s="277"/>
      <c r="AO41" s="277"/>
      <c r="AP41" s="277"/>
      <c r="AQ41" s="277"/>
      <c r="AR41" s="277"/>
      <c r="AS41" s="277"/>
      <c r="AT41" s="277"/>
      <c r="AU41" s="277"/>
      <c r="AV41" s="277"/>
      <c r="AW41" s="277"/>
      <c r="AX41" s="277"/>
      <c r="AY41" s="277"/>
      <c r="AZ41" s="277"/>
      <c r="BA41" s="277"/>
      <c r="BB41" s="277"/>
      <c r="BC41" s="277"/>
      <c r="BD41" s="277"/>
      <c r="BE41" s="277"/>
      <c r="BF41" s="277"/>
      <c r="BG41" s="277"/>
      <c r="BH41" s="277"/>
      <c r="BI41" s="277"/>
      <c r="BJ41" s="278"/>
    </row>
    <row r="42" spans="2:62" s="14" customFormat="1" ht="12" customHeight="1">
      <c r="B42" s="388"/>
      <c r="C42" s="389"/>
      <c r="D42" s="389"/>
      <c r="E42" s="376"/>
      <c r="F42" s="377"/>
      <c r="G42" s="377"/>
      <c r="H42" s="377"/>
      <c r="I42" s="378"/>
      <c r="J42" s="396"/>
      <c r="K42" s="397"/>
      <c r="L42" s="397"/>
      <c r="M42" s="398"/>
      <c r="N42" s="286"/>
      <c r="O42" s="260"/>
      <c r="P42" s="260"/>
      <c r="Q42" s="260"/>
      <c r="R42" s="260"/>
      <c r="S42" s="260"/>
      <c r="T42" s="260"/>
      <c r="U42" s="260"/>
      <c r="V42" s="260"/>
      <c r="W42" s="260"/>
      <c r="X42" s="260"/>
      <c r="Y42" s="260"/>
      <c r="Z42" s="260"/>
      <c r="AA42" s="260"/>
      <c r="AB42" s="260"/>
      <c r="AC42" s="261"/>
      <c r="AD42" s="286"/>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1"/>
    </row>
    <row r="43" spans="2:62" s="14" customFormat="1" ht="12" customHeight="1">
      <c r="B43" s="388"/>
      <c r="C43" s="389"/>
      <c r="D43" s="389"/>
      <c r="E43" s="376"/>
      <c r="F43" s="377"/>
      <c r="G43" s="377"/>
      <c r="H43" s="377"/>
      <c r="I43" s="378"/>
      <c r="J43" s="396"/>
      <c r="K43" s="397"/>
      <c r="L43" s="397"/>
      <c r="M43" s="398"/>
      <c r="N43" s="286"/>
      <c r="O43" s="260"/>
      <c r="P43" s="260"/>
      <c r="Q43" s="260"/>
      <c r="R43" s="260"/>
      <c r="S43" s="260"/>
      <c r="T43" s="260"/>
      <c r="U43" s="260"/>
      <c r="V43" s="260"/>
      <c r="W43" s="260"/>
      <c r="X43" s="260"/>
      <c r="Y43" s="260"/>
      <c r="Z43" s="260"/>
      <c r="AA43" s="260"/>
      <c r="AB43" s="260"/>
      <c r="AC43" s="261"/>
      <c r="AD43" s="286"/>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1"/>
    </row>
    <row r="44" spans="2:62" s="14" customFormat="1" ht="12" customHeight="1">
      <c r="B44" s="406"/>
      <c r="C44" s="407"/>
      <c r="D44" s="407"/>
      <c r="E44" s="379"/>
      <c r="F44" s="380"/>
      <c r="G44" s="380"/>
      <c r="H44" s="380"/>
      <c r="I44" s="381"/>
      <c r="J44" s="408"/>
      <c r="K44" s="409"/>
      <c r="L44" s="409"/>
      <c r="M44" s="410"/>
      <c r="N44" s="279"/>
      <c r="O44" s="262"/>
      <c r="P44" s="262"/>
      <c r="Q44" s="262"/>
      <c r="R44" s="262"/>
      <c r="S44" s="262"/>
      <c r="T44" s="262"/>
      <c r="U44" s="262"/>
      <c r="V44" s="262"/>
      <c r="W44" s="262"/>
      <c r="X44" s="262"/>
      <c r="Y44" s="262"/>
      <c r="Z44" s="262"/>
      <c r="AA44" s="262"/>
      <c r="AB44" s="262"/>
      <c r="AC44" s="263"/>
      <c r="AD44" s="279"/>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262"/>
      <c r="BC44" s="262"/>
      <c r="BD44" s="262"/>
      <c r="BE44" s="262"/>
      <c r="BF44" s="262"/>
      <c r="BG44" s="262"/>
      <c r="BH44" s="262"/>
      <c r="BI44" s="262"/>
      <c r="BJ44" s="263"/>
    </row>
    <row r="45" spans="2:62" s="14" customFormat="1" ht="12" customHeight="1">
      <c r="B45" s="388">
        <v>3</v>
      </c>
      <c r="C45" s="389"/>
      <c r="D45" s="389"/>
      <c r="E45" s="376" t="s">
        <v>478</v>
      </c>
      <c r="F45" s="377"/>
      <c r="G45" s="377"/>
      <c r="H45" s="377"/>
      <c r="I45" s="378"/>
      <c r="J45" s="396">
        <v>48</v>
      </c>
      <c r="K45" s="397"/>
      <c r="L45" s="397"/>
      <c r="M45" s="398"/>
      <c r="N45" s="276" t="s">
        <v>435</v>
      </c>
      <c r="O45" s="277"/>
      <c r="P45" s="277"/>
      <c r="Q45" s="277"/>
      <c r="R45" s="277"/>
      <c r="S45" s="277"/>
      <c r="T45" s="277"/>
      <c r="U45" s="277"/>
      <c r="V45" s="277"/>
      <c r="W45" s="277"/>
      <c r="X45" s="277"/>
      <c r="Y45" s="277"/>
      <c r="Z45" s="277"/>
      <c r="AA45" s="277"/>
      <c r="AB45" s="277"/>
      <c r="AC45" s="278"/>
      <c r="AD45" s="276" t="s">
        <v>440</v>
      </c>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8"/>
    </row>
    <row r="46" spans="2:62" s="14" customFormat="1" ht="12" customHeight="1">
      <c r="B46" s="388"/>
      <c r="C46" s="389"/>
      <c r="D46" s="389"/>
      <c r="E46" s="376"/>
      <c r="F46" s="377"/>
      <c r="G46" s="377"/>
      <c r="H46" s="377"/>
      <c r="I46" s="378"/>
      <c r="J46" s="396"/>
      <c r="K46" s="397"/>
      <c r="L46" s="397"/>
      <c r="M46" s="398"/>
      <c r="N46" s="286"/>
      <c r="O46" s="260"/>
      <c r="P46" s="260"/>
      <c r="Q46" s="260"/>
      <c r="R46" s="260"/>
      <c r="S46" s="260"/>
      <c r="T46" s="260"/>
      <c r="U46" s="260"/>
      <c r="V46" s="260"/>
      <c r="W46" s="260"/>
      <c r="X46" s="260"/>
      <c r="Y46" s="260"/>
      <c r="Z46" s="260"/>
      <c r="AA46" s="260"/>
      <c r="AB46" s="260"/>
      <c r="AC46" s="261"/>
      <c r="AD46" s="286"/>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0"/>
      <c r="BH46" s="260"/>
      <c r="BI46" s="260"/>
      <c r="BJ46" s="261"/>
    </row>
    <row r="47" spans="2:62" s="14" customFormat="1" ht="12" customHeight="1">
      <c r="B47" s="388"/>
      <c r="C47" s="389"/>
      <c r="D47" s="389"/>
      <c r="E47" s="376"/>
      <c r="F47" s="377"/>
      <c r="G47" s="377"/>
      <c r="H47" s="377"/>
      <c r="I47" s="378"/>
      <c r="J47" s="396"/>
      <c r="K47" s="397"/>
      <c r="L47" s="397"/>
      <c r="M47" s="398"/>
      <c r="N47" s="286"/>
      <c r="O47" s="260"/>
      <c r="P47" s="260"/>
      <c r="Q47" s="260"/>
      <c r="R47" s="260"/>
      <c r="S47" s="260"/>
      <c r="T47" s="260"/>
      <c r="U47" s="260"/>
      <c r="V47" s="260"/>
      <c r="W47" s="260"/>
      <c r="X47" s="260"/>
      <c r="Y47" s="260"/>
      <c r="Z47" s="260"/>
      <c r="AA47" s="260"/>
      <c r="AB47" s="260"/>
      <c r="AC47" s="261"/>
      <c r="AD47" s="286"/>
      <c r="AE47" s="260"/>
      <c r="AF47" s="260"/>
      <c r="AG47" s="260"/>
      <c r="AH47" s="260"/>
      <c r="AI47" s="260"/>
      <c r="AJ47" s="260"/>
      <c r="AK47" s="260"/>
      <c r="AL47" s="260"/>
      <c r="AM47" s="260"/>
      <c r="AN47" s="260"/>
      <c r="AO47" s="260"/>
      <c r="AP47" s="260"/>
      <c r="AQ47" s="260"/>
      <c r="AR47" s="260"/>
      <c r="AS47" s="260"/>
      <c r="AT47" s="260"/>
      <c r="AU47" s="260"/>
      <c r="AV47" s="260"/>
      <c r="AW47" s="260"/>
      <c r="AX47" s="260"/>
      <c r="AY47" s="260"/>
      <c r="AZ47" s="260"/>
      <c r="BA47" s="260"/>
      <c r="BB47" s="260"/>
      <c r="BC47" s="260"/>
      <c r="BD47" s="260"/>
      <c r="BE47" s="260"/>
      <c r="BF47" s="260"/>
      <c r="BG47" s="260"/>
      <c r="BH47" s="260"/>
      <c r="BI47" s="260"/>
      <c r="BJ47" s="261"/>
    </row>
    <row r="48" spans="2:62" s="14" customFormat="1" ht="12" customHeight="1">
      <c r="B48" s="388"/>
      <c r="C48" s="389"/>
      <c r="D48" s="389"/>
      <c r="E48" s="376"/>
      <c r="F48" s="377"/>
      <c r="G48" s="377"/>
      <c r="H48" s="377"/>
      <c r="I48" s="378"/>
      <c r="J48" s="396"/>
      <c r="K48" s="397"/>
      <c r="L48" s="397"/>
      <c r="M48" s="398"/>
      <c r="N48" s="279"/>
      <c r="O48" s="262"/>
      <c r="P48" s="262"/>
      <c r="Q48" s="262"/>
      <c r="R48" s="262"/>
      <c r="S48" s="262"/>
      <c r="T48" s="262"/>
      <c r="U48" s="262"/>
      <c r="V48" s="262"/>
      <c r="W48" s="262"/>
      <c r="X48" s="262"/>
      <c r="Y48" s="262"/>
      <c r="Z48" s="262"/>
      <c r="AA48" s="262"/>
      <c r="AB48" s="262"/>
      <c r="AC48" s="263"/>
      <c r="AD48" s="279"/>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3"/>
    </row>
    <row r="49" spans="2:62" s="14" customFormat="1" ht="12" customHeight="1">
      <c r="B49" s="386">
        <v>4</v>
      </c>
      <c r="C49" s="387"/>
      <c r="D49" s="387"/>
      <c r="E49" s="390" t="s">
        <v>428</v>
      </c>
      <c r="F49" s="391"/>
      <c r="G49" s="391"/>
      <c r="H49" s="391"/>
      <c r="I49" s="392"/>
      <c r="J49" s="393">
        <v>60</v>
      </c>
      <c r="K49" s="394"/>
      <c r="L49" s="394"/>
      <c r="M49" s="395"/>
      <c r="N49" s="276" t="s">
        <v>436</v>
      </c>
      <c r="O49" s="277"/>
      <c r="P49" s="277"/>
      <c r="Q49" s="277"/>
      <c r="R49" s="277"/>
      <c r="S49" s="277"/>
      <c r="T49" s="277"/>
      <c r="U49" s="277"/>
      <c r="V49" s="277"/>
      <c r="W49" s="277"/>
      <c r="X49" s="277"/>
      <c r="Y49" s="277"/>
      <c r="Z49" s="277"/>
      <c r="AA49" s="277"/>
      <c r="AB49" s="277"/>
      <c r="AC49" s="278"/>
      <c r="AD49" s="276" t="s">
        <v>441</v>
      </c>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8"/>
    </row>
    <row r="50" spans="2:62" s="14" customFormat="1" ht="12" customHeight="1">
      <c r="B50" s="388"/>
      <c r="C50" s="389"/>
      <c r="D50" s="389"/>
      <c r="E50" s="376"/>
      <c r="F50" s="377"/>
      <c r="G50" s="377"/>
      <c r="H50" s="377"/>
      <c r="I50" s="378"/>
      <c r="J50" s="396"/>
      <c r="K50" s="397"/>
      <c r="L50" s="397"/>
      <c r="M50" s="398"/>
      <c r="N50" s="286"/>
      <c r="O50" s="260"/>
      <c r="P50" s="260"/>
      <c r="Q50" s="260"/>
      <c r="R50" s="260"/>
      <c r="S50" s="260"/>
      <c r="T50" s="260"/>
      <c r="U50" s="260"/>
      <c r="V50" s="260"/>
      <c r="W50" s="260"/>
      <c r="X50" s="260"/>
      <c r="Y50" s="260"/>
      <c r="Z50" s="260"/>
      <c r="AA50" s="260"/>
      <c r="AB50" s="260"/>
      <c r="AC50" s="261"/>
      <c r="AD50" s="286"/>
      <c r="AE50" s="260"/>
      <c r="AF50" s="260"/>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260"/>
      <c r="BJ50" s="261"/>
    </row>
    <row r="51" spans="2:62" s="14" customFormat="1" ht="12" customHeight="1">
      <c r="B51" s="388"/>
      <c r="C51" s="389"/>
      <c r="D51" s="389"/>
      <c r="E51" s="376"/>
      <c r="F51" s="377"/>
      <c r="G51" s="377"/>
      <c r="H51" s="377"/>
      <c r="I51" s="378"/>
      <c r="J51" s="396"/>
      <c r="K51" s="397"/>
      <c r="L51" s="397"/>
      <c r="M51" s="398"/>
      <c r="N51" s="286"/>
      <c r="O51" s="260"/>
      <c r="P51" s="260"/>
      <c r="Q51" s="260"/>
      <c r="R51" s="260"/>
      <c r="S51" s="260"/>
      <c r="T51" s="260"/>
      <c r="U51" s="260"/>
      <c r="V51" s="260"/>
      <c r="W51" s="260"/>
      <c r="X51" s="260"/>
      <c r="Y51" s="260"/>
      <c r="Z51" s="260"/>
      <c r="AA51" s="260"/>
      <c r="AB51" s="260"/>
      <c r="AC51" s="261"/>
      <c r="AD51" s="286"/>
      <c r="AE51" s="260"/>
      <c r="AF51" s="260"/>
      <c r="AG51" s="260"/>
      <c r="AH51" s="260"/>
      <c r="AI51" s="260"/>
      <c r="AJ51" s="260"/>
      <c r="AK51" s="260"/>
      <c r="AL51" s="260"/>
      <c r="AM51" s="260"/>
      <c r="AN51" s="260"/>
      <c r="AO51" s="260"/>
      <c r="AP51" s="260"/>
      <c r="AQ51" s="260"/>
      <c r="AR51" s="260"/>
      <c r="AS51" s="260"/>
      <c r="AT51" s="260"/>
      <c r="AU51" s="260"/>
      <c r="AV51" s="260"/>
      <c r="AW51" s="260"/>
      <c r="AX51" s="260"/>
      <c r="AY51" s="260"/>
      <c r="AZ51" s="260"/>
      <c r="BA51" s="260"/>
      <c r="BB51" s="260"/>
      <c r="BC51" s="260"/>
      <c r="BD51" s="260"/>
      <c r="BE51" s="260"/>
      <c r="BF51" s="260"/>
      <c r="BG51" s="260"/>
      <c r="BH51" s="260"/>
      <c r="BI51" s="260"/>
      <c r="BJ51" s="261"/>
    </row>
    <row r="52" spans="2:62" s="14" customFormat="1" ht="12" customHeight="1">
      <c r="B52" s="388"/>
      <c r="C52" s="389"/>
      <c r="D52" s="389"/>
      <c r="E52" s="376"/>
      <c r="F52" s="377"/>
      <c r="G52" s="377"/>
      <c r="H52" s="377"/>
      <c r="I52" s="378"/>
      <c r="J52" s="396"/>
      <c r="K52" s="397"/>
      <c r="L52" s="397"/>
      <c r="M52" s="398"/>
      <c r="N52" s="279"/>
      <c r="O52" s="262"/>
      <c r="P52" s="262"/>
      <c r="Q52" s="262"/>
      <c r="R52" s="262"/>
      <c r="S52" s="262"/>
      <c r="T52" s="262"/>
      <c r="U52" s="262"/>
      <c r="V52" s="262"/>
      <c r="W52" s="262"/>
      <c r="X52" s="262"/>
      <c r="Y52" s="262"/>
      <c r="Z52" s="262"/>
      <c r="AA52" s="262"/>
      <c r="AB52" s="262"/>
      <c r="AC52" s="263"/>
      <c r="AD52" s="279"/>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3"/>
    </row>
    <row r="53" spans="2:62" s="14" customFormat="1" ht="12" customHeight="1">
      <c r="B53" s="386">
        <v>5</v>
      </c>
      <c r="C53" s="387"/>
      <c r="D53" s="387"/>
      <c r="E53" s="390" t="s">
        <v>429</v>
      </c>
      <c r="F53" s="391"/>
      <c r="G53" s="391"/>
      <c r="H53" s="391"/>
      <c r="I53" s="392"/>
      <c r="J53" s="393">
        <v>70</v>
      </c>
      <c r="K53" s="394"/>
      <c r="L53" s="394"/>
      <c r="M53" s="395"/>
      <c r="N53" s="276" t="s">
        <v>437</v>
      </c>
      <c r="O53" s="277"/>
      <c r="P53" s="277"/>
      <c r="Q53" s="277"/>
      <c r="R53" s="277"/>
      <c r="S53" s="277"/>
      <c r="T53" s="277"/>
      <c r="U53" s="277"/>
      <c r="V53" s="277"/>
      <c r="W53" s="277"/>
      <c r="X53" s="277"/>
      <c r="Y53" s="277"/>
      <c r="Z53" s="277"/>
      <c r="AA53" s="277"/>
      <c r="AB53" s="277"/>
      <c r="AC53" s="278"/>
      <c r="AD53" s="399" t="s">
        <v>442</v>
      </c>
      <c r="AE53" s="400"/>
      <c r="AF53" s="400"/>
      <c r="AG53" s="400"/>
      <c r="AH53" s="400"/>
      <c r="AI53" s="400"/>
      <c r="AJ53" s="400"/>
      <c r="AK53" s="400"/>
      <c r="AL53" s="400"/>
      <c r="AM53" s="400"/>
      <c r="AN53" s="400"/>
      <c r="AO53" s="400"/>
      <c r="AP53" s="400"/>
      <c r="AQ53" s="400"/>
      <c r="AR53" s="400"/>
      <c r="AS53" s="400"/>
      <c r="AT53" s="400"/>
      <c r="AU53" s="400"/>
      <c r="AV53" s="400"/>
      <c r="AW53" s="400"/>
      <c r="AX53" s="400"/>
      <c r="AY53" s="400"/>
      <c r="AZ53" s="400"/>
      <c r="BA53" s="400"/>
      <c r="BB53" s="400"/>
      <c r="BC53" s="400"/>
      <c r="BD53" s="400"/>
      <c r="BE53" s="400"/>
      <c r="BF53" s="400"/>
      <c r="BG53" s="400"/>
      <c r="BH53" s="400"/>
      <c r="BI53" s="400"/>
      <c r="BJ53" s="401"/>
    </row>
    <row r="54" spans="2:62" s="14" customFormat="1" ht="12" customHeight="1">
      <c r="B54" s="388"/>
      <c r="C54" s="389"/>
      <c r="D54" s="389"/>
      <c r="E54" s="376"/>
      <c r="F54" s="377"/>
      <c r="G54" s="377"/>
      <c r="H54" s="377"/>
      <c r="I54" s="378"/>
      <c r="J54" s="396"/>
      <c r="K54" s="397"/>
      <c r="L54" s="397"/>
      <c r="M54" s="398"/>
      <c r="N54" s="279"/>
      <c r="O54" s="262"/>
      <c r="P54" s="262"/>
      <c r="Q54" s="262"/>
      <c r="R54" s="262"/>
      <c r="S54" s="262"/>
      <c r="T54" s="262"/>
      <c r="U54" s="262"/>
      <c r="V54" s="262"/>
      <c r="W54" s="262"/>
      <c r="X54" s="262"/>
      <c r="Y54" s="262"/>
      <c r="Z54" s="262"/>
      <c r="AA54" s="262"/>
      <c r="AB54" s="262"/>
      <c r="AC54" s="263"/>
      <c r="AD54" s="402"/>
      <c r="AE54" s="403"/>
      <c r="AF54" s="403"/>
      <c r="AG54" s="403"/>
      <c r="AH54" s="403"/>
      <c r="AI54" s="403"/>
      <c r="AJ54" s="403"/>
      <c r="AK54" s="403"/>
      <c r="AL54" s="403"/>
      <c r="AM54" s="403"/>
      <c r="AN54" s="403"/>
      <c r="AO54" s="403"/>
      <c r="AP54" s="403"/>
      <c r="AQ54" s="403"/>
      <c r="AR54" s="403"/>
      <c r="AS54" s="403"/>
      <c r="AT54" s="403"/>
      <c r="AU54" s="403"/>
      <c r="AV54" s="403"/>
      <c r="AW54" s="403"/>
      <c r="AX54" s="403"/>
      <c r="AY54" s="403"/>
      <c r="AZ54" s="403"/>
      <c r="BA54" s="403"/>
      <c r="BB54" s="403"/>
      <c r="BC54" s="403"/>
      <c r="BD54" s="403"/>
      <c r="BE54" s="403"/>
      <c r="BF54" s="403"/>
      <c r="BG54" s="403"/>
      <c r="BH54" s="403"/>
      <c r="BI54" s="403"/>
      <c r="BJ54" s="404"/>
    </row>
    <row r="55" spans="2:62" s="12" customFormat="1" ht="12" customHeight="1">
      <c r="B55" s="405" t="s">
        <v>479</v>
      </c>
      <c r="C55" s="405"/>
      <c r="D55" s="405"/>
      <c r="E55" s="405"/>
      <c r="F55" s="405"/>
      <c r="G55" s="405"/>
      <c r="H55" s="405"/>
      <c r="I55" s="405"/>
      <c r="J55" s="405"/>
      <c r="K55" s="405"/>
      <c r="L55" s="405"/>
      <c r="M55" s="405"/>
      <c r="N55" s="405"/>
      <c r="O55" s="405"/>
      <c r="P55" s="405"/>
      <c r="Q55" s="405"/>
      <c r="R55" s="405"/>
      <c r="S55" s="405"/>
      <c r="T55" s="405"/>
      <c r="U55" s="405"/>
      <c r="V55" s="405"/>
      <c r="W55" s="405"/>
      <c r="X55" s="405"/>
      <c r="Y55" s="405"/>
      <c r="Z55" s="405"/>
      <c r="AA55" s="405"/>
      <c r="AB55" s="405"/>
      <c r="AC55" s="405"/>
      <c r="AD55" s="405"/>
      <c r="AE55" s="405"/>
      <c r="AF55" s="405"/>
      <c r="AG55" s="405"/>
      <c r="AH55" s="405"/>
      <c r="AI55" s="405"/>
      <c r="AJ55" s="405"/>
      <c r="AK55" s="405"/>
      <c r="AL55" s="405"/>
      <c r="AM55" s="405"/>
      <c r="AN55" s="405"/>
      <c r="AO55" s="405"/>
      <c r="AP55" s="405"/>
      <c r="AQ55" s="405"/>
      <c r="AR55" s="405"/>
      <c r="AS55" s="405"/>
      <c r="AT55" s="405"/>
      <c r="AU55" s="405"/>
      <c r="AV55" s="405"/>
      <c r="AW55" s="405"/>
      <c r="AX55" s="405"/>
      <c r="AY55" s="405"/>
      <c r="AZ55" s="405"/>
      <c r="BA55" s="405"/>
      <c r="BB55" s="405"/>
      <c r="BC55" s="405"/>
      <c r="BD55" s="405"/>
      <c r="BE55" s="405"/>
      <c r="BF55" s="405"/>
      <c r="BG55" s="405"/>
      <c r="BH55" s="405"/>
      <c r="BI55" s="405"/>
      <c r="BJ55" s="405"/>
    </row>
    <row r="56" spans="2:62" s="12" customFormat="1" ht="12" customHeight="1">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row>
    <row r="57" spans="2:62" s="12" customFormat="1" ht="12" customHeight="1">
      <c r="B57" s="82" t="s">
        <v>136</v>
      </c>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2" t="s">
        <v>137</v>
      </c>
      <c r="AQ57" s="83"/>
      <c r="AR57" s="83"/>
      <c r="AS57" s="83"/>
      <c r="AT57" s="83"/>
      <c r="AU57" s="83"/>
      <c r="AV57" s="83"/>
      <c r="AW57" s="83"/>
      <c r="AX57" s="83"/>
      <c r="AY57" s="83"/>
      <c r="AZ57" s="83"/>
      <c r="BA57" s="83"/>
      <c r="BB57" s="83"/>
      <c r="BC57" s="83"/>
      <c r="BD57" s="83"/>
      <c r="BE57" s="83"/>
      <c r="BF57" s="83"/>
      <c r="BG57" s="83"/>
      <c r="BH57" s="83"/>
      <c r="BI57" s="83"/>
      <c r="BJ57" s="83"/>
    </row>
    <row r="58" spans="2:62" s="12" customFormat="1" ht="12" customHeight="1">
      <c r="B58" s="302" t="s">
        <v>131</v>
      </c>
      <c r="C58" s="302"/>
      <c r="D58" s="302"/>
      <c r="E58" s="302"/>
      <c r="F58" s="385" t="s">
        <v>129</v>
      </c>
      <c r="G58" s="302"/>
      <c r="H58" s="302"/>
      <c r="I58" s="302"/>
      <c r="J58" s="383"/>
      <c r="K58" s="382" t="s">
        <v>94</v>
      </c>
      <c r="L58" s="382"/>
      <c r="M58" s="382"/>
      <c r="N58" s="382"/>
      <c r="O58" s="382"/>
      <c r="P58" s="360" t="s">
        <v>130</v>
      </c>
      <c r="Q58" s="382"/>
      <c r="R58" s="382"/>
      <c r="S58" s="382"/>
      <c r="T58" s="358"/>
      <c r="U58" s="302" t="s">
        <v>133</v>
      </c>
      <c r="V58" s="302"/>
      <c r="W58" s="302"/>
      <c r="X58" s="302"/>
      <c r="Y58" s="302"/>
      <c r="Z58" s="360" t="s">
        <v>134</v>
      </c>
      <c r="AA58" s="382"/>
      <c r="AB58" s="382"/>
      <c r="AC58" s="382"/>
      <c r="AD58" s="358"/>
      <c r="AE58" s="382" t="s">
        <v>100</v>
      </c>
      <c r="AF58" s="382"/>
      <c r="AG58" s="382"/>
      <c r="AH58" s="382"/>
      <c r="AI58" s="382"/>
      <c r="AJ58" s="360" t="s">
        <v>135</v>
      </c>
      <c r="AK58" s="382"/>
      <c r="AL58" s="382"/>
      <c r="AM58" s="382"/>
      <c r="AN58" s="382"/>
      <c r="AO58" s="42"/>
      <c r="AP58" s="383" t="s">
        <v>122</v>
      </c>
      <c r="AQ58" s="384"/>
      <c r="AR58" s="384"/>
      <c r="AS58" s="384"/>
      <c r="AT58" s="384"/>
      <c r="AU58" s="385"/>
      <c r="AV58" s="384" t="s">
        <v>129</v>
      </c>
      <c r="AW58" s="384"/>
      <c r="AX58" s="384"/>
      <c r="AY58" s="384"/>
      <c r="AZ58" s="384"/>
      <c r="BA58" s="358" t="s">
        <v>94</v>
      </c>
      <c r="BB58" s="359"/>
      <c r="BC58" s="359"/>
      <c r="BD58" s="359"/>
      <c r="BE58" s="360"/>
      <c r="BF58" s="359" t="s">
        <v>130</v>
      </c>
      <c r="BG58" s="359"/>
      <c r="BH58" s="359"/>
      <c r="BI58" s="359"/>
      <c r="BJ58" s="360"/>
    </row>
    <row r="59" spans="2:62" s="12" customFormat="1" ht="12" customHeight="1">
      <c r="B59" s="376" t="s">
        <v>132</v>
      </c>
      <c r="C59" s="377"/>
      <c r="D59" s="377"/>
      <c r="E59" s="378"/>
      <c r="F59" s="265"/>
      <c r="G59" s="265"/>
      <c r="H59" s="265"/>
      <c r="I59" s="265"/>
      <c r="J59" s="265"/>
      <c r="K59" s="264" t="s">
        <v>112</v>
      </c>
      <c r="L59" s="265"/>
      <c r="M59" s="265"/>
      <c r="N59" s="265"/>
      <c r="O59" s="353"/>
      <c r="P59" s="265" t="s">
        <v>115</v>
      </c>
      <c r="Q59" s="265"/>
      <c r="R59" s="265"/>
      <c r="S59" s="265"/>
      <c r="T59" s="265"/>
      <c r="U59" s="264" t="s">
        <v>116</v>
      </c>
      <c r="V59" s="265"/>
      <c r="W59" s="265"/>
      <c r="X59" s="265"/>
      <c r="Y59" s="353"/>
      <c r="Z59" s="265" t="s">
        <v>117</v>
      </c>
      <c r="AA59" s="265"/>
      <c r="AB59" s="265"/>
      <c r="AC59" s="265"/>
      <c r="AD59" s="265"/>
      <c r="AE59" s="264" t="s">
        <v>118</v>
      </c>
      <c r="AF59" s="265"/>
      <c r="AG59" s="265"/>
      <c r="AH59" s="265"/>
      <c r="AI59" s="353"/>
      <c r="AJ59" s="265" t="s">
        <v>110</v>
      </c>
      <c r="AK59" s="265"/>
      <c r="AL59" s="265"/>
      <c r="AM59" s="265"/>
      <c r="AN59" s="353"/>
      <c r="AO59" s="42"/>
      <c r="AP59" s="370" t="s">
        <v>58</v>
      </c>
      <c r="AQ59" s="371"/>
      <c r="AR59" s="371"/>
      <c r="AS59" s="371"/>
      <c r="AT59" s="371"/>
      <c r="AU59" s="372"/>
      <c r="AV59" s="356" t="s">
        <v>123</v>
      </c>
      <c r="AW59" s="356"/>
      <c r="AX59" s="356"/>
      <c r="AY59" s="356"/>
      <c r="AZ59" s="356"/>
      <c r="BA59" s="373" t="s">
        <v>126</v>
      </c>
      <c r="BB59" s="374"/>
      <c r="BC59" s="374"/>
      <c r="BD59" s="374"/>
      <c r="BE59" s="375"/>
      <c r="BF59" s="356" t="s">
        <v>123</v>
      </c>
      <c r="BG59" s="356"/>
      <c r="BH59" s="356"/>
      <c r="BI59" s="356"/>
      <c r="BJ59" s="357"/>
    </row>
    <row r="60" spans="2:62" s="12" customFormat="1" ht="12" customHeight="1">
      <c r="B60" s="379"/>
      <c r="C60" s="380"/>
      <c r="D60" s="380"/>
      <c r="E60" s="381"/>
      <c r="F60" s="265" t="s">
        <v>111</v>
      </c>
      <c r="G60" s="265"/>
      <c r="H60" s="265"/>
      <c r="I60" s="265"/>
      <c r="J60" s="265"/>
      <c r="K60" s="264" t="s">
        <v>114</v>
      </c>
      <c r="L60" s="265"/>
      <c r="M60" s="265"/>
      <c r="N60" s="265"/>
      <c r="O60" s="353"/>
      <c r="P60" s="265" t="s">
        <v>113</v>
      </c>
      <c r="Q60" s="265"/>
      <c r="R60" s="265"/>
      <c r="S60" s="265"/>
      <c r="T60" s="265"/>
      <c r="U60" s="264" t="s">
        <v>120</v>
      </c>
      <c r="V60" s="265"/>
      <c r="W60" s="265"/>
      <c r="X60" s="265"/>
      <c r="Y60" s="353"/>
      <c r="Z60" s="265" t="s">
        <v>119</v>
      </c>
      <c r="AA60" s="265"/>
      <c r="AB60" s="265"/>
      <c r="AC60" s="265"/>
      <c r="AD60" s="265"/>
      <c r="AE60" s="264" t="s">
        <v>109</v>
      </c>
      <c r="AF60" s="265"/>
      <c r="AG60" s="265"/>
      <c r="AH60" s="265"/>
      <c r="AI60" s="353"/>
      <c r="AJ60" s="265"/>
      <c r="AK60" s="265"/>
      <c r="AL60" s="265"/>
      <c r="AM60" s="265"/>
      <c r="AN60" s="353"/>
      <c r="AO60" s="42"/>
      <c r="AP60" s="370"/>
      <c r="AQ60" s="371"/>
      <c r="AR60" s="371"/>
      <c r="AS60" s="371"/>
      <c r="AT60" s="371"/>
      <c r="AU60" s="372"/>
      <c r="AV60" s="356" t="s">
        <v>124</v>
      </c>
      <c r="AW60" s="356"/>
      <c r="AX60" s="356"/>
      <c r="AY60" s="356"/>
      <c r="AZ60" s="356"/>
      <c r="BA60" s="369" t="s">
        <v>127</v>
      </c>
      <c r="BB60" s="356"/>
      <c r="BC60" s="356"/>
      <c r="BD60" s="356"/>
      <c r="BE60" s="357"/>
      <c r="BF60" s="356" t="s">
        <v>128</v>
      </c>
      <c r="BG60" s="356"/>
      <c r="BH60" s="356"/>
      <c r="BI60" s="356"/>
      <c r="BJ60" s="357"/>
    </row>
    <row r="61" spans="2:62" s="12" customFormat="1" ht="12" customHeight="1">
      <c r="B61" s="302" t="s">
        <v>121</v>
      </c>
      <c r="C61" s="302"/>
      <c r="D61" s="302"/>
      <c r="E61" s="302"/>
      <c r="F61" s="368">
        <v>1.15</v>
      </c>
      <c r="G61" s="368"/>
      <c r="H61" s="368"/>
      <c r="I61" s="368"/>
      <c r="J61" s="362"/>
      <c r="K61" s="368">
        <v>1.1</v>
      </c>
      <c r="L61" s="368"/>
      <c r="M61" s="368"/>
      <c r="N61" s="368"/>
      <c r="O61" s="368"/>
      <c r="P61" s="363">
        <v>1.05</v>
      </c>
      <c r="Q61" s="368"/>
      <c r="R61" s="368"/>
      <c r="S61" s="368"/>
      <c r="T61" s="362"/>
      <c r="U61" s="368">
        <v>1</v>
      </c>
      <c r="V61" s="368"/>
      <c r="W61" s="368"/>
      <c r="X61" s="368"/>
      <c r="Y61" s="368"/>
      <c r="Z61" s="363">
        <v>0.9</v>
      </c>
      <c r="AA61" s="368"/>
      <c r="AB61" s="368"/>
      <c r="AC61" s="368"/>
      <c r="AD61" s="362"/>
      <c r="AE61" s="368">
        <v>0.85</v>
      </c>
      <c r="AF61" s="368"/>
      <c r="AG61" s="368"/>
      <c r="AH61" s="368"/>
      <c r="AI61" s="368"/>
      <c r="AJ61" s="363">
        <v>0.75</v>
      </c>
      <c r="AK61" s="368"/>
      <c r="AL61" s="368"/>
      <c r="AM61" s="368"/>
      <c r="AN61" s="368"/>
      <c r="AO61" s="42"/>
      <c r="AP61" s="370"/>
      <c r="AQ61" s="371"/>
      <c r="AR61" s="371"/>
      <c r="AS61" s="371"/>
      <c r="AT61" s="371"/>
      <c r="AU61" s="372"/>
      <c r="AV61" s="356" t="s">
        <v>125</v>
      </c>
      <c r="AW61" s="356"/>
      <c r="AX61" s="356"/>
      <c r="AY61" s="356"/>
      <c r="AZ61" s="356"/>
      <c r="BA61" s="369" t="s">
        <v>125</v>
      </c>
      <c r="BB61" s="356"/>
      <c r="BC61" s="356"/>
      <c r="BD61" s="356"/>
      <c r="BE61" s="357"/>
      <c r="BF61" s="356" t="s">
        <v>125</v>
      </c>
      <c r="BG61" s="356"/>
      <c r="BH61" s="356"/>
      <c r="BI61" s="356"/>
      <c r="BJ61" s="357"/>
    </row>
    <row r="62" spans="2:62" s="12" customFormat="1" ht="12" customHeight="1">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358" t="s">
        <v>121</v>
      </c>
      <c r="AQ62" s="359"/>
      <c r="AR62" s="359"/>
      <c r="AS62" s="359"/>
      <c r="AT62" s="359"/>
      <c r="AU62" s="360"/>
      <c r="AV62" s="361">
        <v>1</v>
      </c>
      <c r="AW62" s="361"/>
      <c r="AX62" s="361"/>
      <c r="AY62" s="361"/>
      <c r="AZ62" s="361"/>
      <c r="BA62" s="362">
        <v>1.1</v>
      </c>
      <c r="BB62" s="361"/>
      <c r="BC62" s="361"/>
      <c r="BD62" s="361"/>
      <c r="BE62" s="363"/>
      <c r="BF62" s="361">
        <v>1.2</v>
      </c>
      <c r="BG62" s="361"/>
      <c r="BH62" s="361"/>
      <c r="BI62" s="361"/>
      <c r="BJ62" s="363"/>
    </row>
    <row r="63" spans="2:62" s="12" customFormat="1" ht="12" customHeight="1">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row>
    <row r="64" spans="2:62" s="12" customFormat="1" ht="4.5" customHeight="1">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row>
    <row r="65" ht="12" customHeight="1">
      <c r="B65" s="12" t="s">
        <v>51</v>
      </c>
    </row>
    <row r="66" spans="2:63" s="15" customFormat="1" ht="10.5" customHeight="1">
      <c r="B66" s="364" t="s">
        <v>52</v>
      </c>
      <c r="C66" s="365"/>
      <c r="D66" s="365"/>
      <c r="E66" s="365"/>
      <c r="F66" s="365"/>
      <c r="G66" s="365"/>
      <c r="H66" s="366"/>
      <c r="I66" s="367" t="s">
        <v>202</v>
      </c>
      <c r="J66" s="351"/>
      <c r="K66" s="351"/>
      <c r="L66" s="351" t="s">
        <v>35</v>
      </c>
      <c r="M66" s="351"/>
      <c r="N66" s="351"/>
      <c r="O66" s="351" t="s">
        <v>36</v>
      </c>
      <c r="P66" s="351"/>
      <c r="Q66" s="351"/>
      <c r="R66" s="351" t="s">
        <v>37</v>
      </c>
      <c r="S66" s="351"/>
      <c r="T66" s="351"/>
      <c r="U66" s="351" t="s">
        <v>38</v>
      </c>
      <c r="V66" s="351"/>
      <c r="W66" s="351"/>
      <c r="X66" s="351" t="s">
        <v>39</v>
      </c>
      <c r="Y66" s="351"/>
      <c r="Z66" s="351"/>
      <c r="AA66" s="351" t="s">
        <v>203</v>
      </c>
      <c r="AB66" s="351"/>
      <c r="AC66" s="351"/>
      <c r="AD66" s="351" t="s">
        <v>40</v>
      </c>
      <c r="AE66" s="351"/>
      <c r="AF66" s="351"/>
      <c r="AG66" s="351" t="s">
        <v>41</v>
      </c>
      <c r="AH66" s="351"/>
      <c r="AI66" s="351"/>
      <c r="AJ66" s="351" t="s">
        <v>42</v>
      </c>
      <c r="AK66" s="351"/>
      <c r="AL66" s="351"/>
      <c r="AM66" s="351" t="s">
        <v>43</v>
      </c>
      <c r="AN66" s="351"/>
      <c r="AO66" s="351"/>
      <c r="AP66" s="351" t="s">
        <v>44</v>
      </c>
      <c r="AQ66" s="351"/>
      <c r="AR66" s="351"/>
      <c r="AS66" s="351" t="s">
        <v>204</v>
      </c>
      <c r="AT66" s="351"/>
      <c r="AU66" s="351"/>
      <c r="AV66" s="351" t="s">
        <v>45</v>
      </c>
      <c r="AW66" s="351"/>
      <c r="AX66" s="351"/>
      <c r="AY66" s="351" t="s">
        <v>46</v>
      </c>
      <c r="AZ66" s="351"/>
      <c r="BA66" s="351"/>
      <c r="BB66" s="351" t="s">
        <v>47</v>
      </c>
      <c r="BC66" s="351"/>
      <c r="BD66" s="351"/>
      <c r="BE66" s="351" t="s">
        <v>48</v>
      </c>
      <c r="BF66" s="351"/>
      <c r="BG66" s="351"/>
      <c r="BH66" s="351" t="s">
        <v>49</v>
      </c>
      <c r="BI66" s="351"/>
      <c r="BJ66" s="352"/>
      <c r="BK66" s="16"/>
    </row>
    <row r="67" spans="2:63" s="15" customFormat="1" ht="10.5" customHeight="1">
      <c r="B67" s="264" t="s">
        <v>53</v>
      </c>
      <c r="C67" s="265"/>
      <c r="D67" s="265"/>
      <c r="E67" s="265"/>
      <c r="F67" s="265"/>
      <c r="G67" s="265"/>
      <c r="H67" s="353"/>
      <c r="I67" s="349" t="s">
        <v>303</v>
      </c>
      <c r="J67" s="350"/>
      <c r="K67" s="350"/>
      <c r="L67" s="350" t="s">
        <v>303</v>
      </c>
      <c r="M67" s="350"/>
      <c r="N67" s="350"/>
      <c r="O67" s="349" t="s">
        <v>303</v>
      </c>
      <c r="P67" s="350"/>
      <c r="Q67" s="350"/>
      <c r="R67" s="349" t="s">
        <v>303</v>
      </c>
      <c r="S67" s="350"/>
      <c r="T67" s="350"/>
      <c r="U67" s="343" t="s">
        <v>50</v>
      </c>
      <c r="V67" s="343"/>
      <c r="W67" s="343"/>
      <c r="X67" s="343" t="s">
        <v>50</v>
      </c>
      <c r="Y67" s="343"/>
      <c r="Z67" s="343"/>
      <c r="AA67" s="354" t="s">
        <v>304</v>
      </c>
      <c r="AB67" s="355"/>
      <c r="AC67" s="355"/>
      <c r="AD67" s="355"/>
      <c r="AE67" s="355"/>
      <c r="AF67" s="355"/>
      <c r="AG67" s="355"/>
      <c r="AH67" s="355"/>
      <c r="AI67" s="355"/>
      <c r="AJ67" s="355"/>
      <c r="AK67" s="355"/>
      <c r="AL67" s="355"/>
      <c r="AM67" s="355"/>
      <c r="AN67" s="355"/>
      <c r="AO67" s="355"/>
      <c r="AP67" s="355"/>
      <c r="AQ67" s="355"/>
      <c r="AR67" s="349"/>
      <c r="AS67" s="349" t="s">
        <v>303</v>
      </c>
      <c r="AT67" s="350"/>
      <c r="AU67" s="350"/>
      <c r="AV67" s="349" t="s">
        <v>303</v>
      </c>
      <c r="AW67" s="350"/>
      <c r="AX67" s="350"/>
      <c r="AY67" s="349" t="s">
        <v>303</v>
      </c>
      <c r="AZ67" s="350"/>
      <c r="BA67" s="350"/>
      <c r="BB67" s="349" t="s">
        <v>303</v>
      </c>
      <c r="BC67" s="350"/>
      <c r="BD67" s="350"/>
      <c r="BE67" s="349" t="s">
        <v>303</v>
      </c>
      <c r="BF67" s="350"/>
      <c r="BG67" s="350"/>
      <c r="BH67" s="349" t="s">
        <v>303</v>
      </c>
      <c r="BI67" s="350"/>
      <c r="BJ67" s="350"/>
      <c r="BK67" s="16"/>
    </row>
    <row r="68" spans="2:63" s="15" customFormat="1" ht="10.5" customHeight="1">
      <c r="B68" s="345" t="s">
        <v>28</v>
      </c>
      <c r="C68" s="343"/>
      <c r="D68" s="343"/>
      <c r="E68" s="343"/>
      <c r="F68" s="346" t="s">
        <v>306</v>
      </c>
      <c r="G68" s="346"/>
      <c r="H68" s="347"/>
      <c r="I68" s="348">
        <v>150</v>
      </c>
      <c r="J68" s="343"/>
      <c r="K68" s="343"/>
      <c r="L68" s="343">
        <v>150</v>
      </c>
      <c r="M68" s="343"/>
      <c r="N68" s="343"/>
      <c r="O68" s="343">
        <v>120</v>
      </c>
      <c r="P68" s="343"/>
      <c r="Q68" s="343"/>
      <c r="R68" s="343">
        <v>120</v>
      </c>
      <c r="S68" s="343"/>
      <c r="T68" s="343"/>
      <c r="U68" s="343">
        <v>120</v>
      </c>
      <c r="V68" s="343"/>
      <c r="W68" s="343"/>
      <c r="X68" s="343">
        <v>120</v>
      </c>
      <c r="Y68" s="343"/>
      <c r="Z68" s="343"/>
      <c r="AA68" s="343">
        <v>120</v>
      </c>
      <c r="AB68" s="343"/>
      <c r="AC68" s="343"/>
      <c r="AD68" s="343">
        <v>120</v>
      </c>
      <c r="AE68" s="343"/>
      <c r="AF68" s="343"/>
      <c r="AG68" s="343">
        <v>120</v>
      </c>
      <c r="AH68" s="343"/>
      <c r="AI68" s="343"/>
      <c r="AJ68" s="343">
        <v>120</v>
      </c>
      <c r="AK68" s="343"/>
      <c r="AL68" s="343"/>
      <c r="AM68" s="343">
        <v>120</v>
      </c>
      <c r="AN68" s="343"/>
      <c r="AO68" s="343"/>
      <c r="AP68" s="343">
        <v>120</v>
      </c>
      <c r="AQ68" s="343"/>
      <c r="AR68" s="343"/>
      <c r="AS68" s="343">
        <v>150</v>
      </c>
      <c r="AT68" s="343"/>
      <c r="AU68" s="343"/>
      <c r="AV68" s="343">
        <v>150</v>
      </c>
      <c r="AW68" s="343"/>
      <c r="AX68" s="343"/>
      <c r="AY68" s="343">
        <v>150</v>
      </c>
      <c r="AZ68" s="343"/>
      <c r="BA68" s="343"/>
      <c r="BB68" s="343">
        <v>150</v>
      </c>
      <c r="BC68" s="343"/>
      <c r="BD68" s="343"/>
      <c r="BE68" s="343">
        <v>150</v>
      </c>
      <c r="BF68" s="343"/>
      <c r="BG68" s="343"/>
      <c r="BH68" s="343">
        <v>150</v>
      </c>
      <c r="BI68" s="343"/>
      <c r="BJ68" s="344"/>
      <c r="BK68" s="16"/>
    </row>
    <row r="69" spans="2:63" s="15" customFormat="1" ht="10.5" customHeight="1">
      <c r="B69" s="345" t="s">
        <v>29</v>
      </c>
      <c r="C69" s="343"/>
      <c r="D69" s="343"/>
      <c r="E69" s="343"/>
      <c r="F69" s="346" t="s">
        <v>307</v>
      </c>
      <c r="G69" s="346"/>
      <c r="H69" s="347"/>
      <c r="I69" s="348">
        <v>450</v>
      </c>
      <c r="J69" s="343"/>
      <c r="K69" s="343"/>
      <c r="L69" s="343">
        <v>450</v>
      </c>
      <c r="M69" s="343"/>
      <c r="N69" s="343"/>
      <c r="O69" s="343">
        <v>400</v>
      </c>
      <c r="P69" s="343"/>
      <c r="Q69" s="343"/>
      <c r="R69" s="343">
        <v>360</v>
      </c>
      <c r="S69" s="343"/>
      <c r="T69" s="343"/>
      <c r="U69" s="343">
        <v>400</v>
      </c>
      <c r="V69" s="343"/>
      <c r="W69" s="343"/>
      <c r="X69" s="343" t="s">
        <v>305</v>
      </c>
      <c r="Y69" s="343"/>
      <c r="Z69" s="343"/>
      <c r="AA69" s="343">
        <v>450</v>
      </c>
      <c r="AB69" s="343"/>
      <c r="AC69" s="343"/>
      <c r="AD69" s="343">
        <v>450</v>
      </c>
      <c r="AE69" s="343"/>
      <c r="AF69" s="343"/>
      <c r="AG69" s="343">
        <v>450</v>
      </c>
      <c r="AH69" s="343"/>
      <c r="AI69" s="343"/>
      <c r="AJ69" s="343">
        <v>450</v>
      </c>
      <c r="AK69" s="343"/>
      <c r="AL69" s="343"/>
      <c r="AM69" s="343">
        <v>450</v>
      </c>
      <c r="AN69" s="343"/>
      <c r="AO69" s="343"/>
      <c r="AP69" s="343">
        <v>450</v>
      </c>
      <c r="AQ69" s="343"/>
      <c r="AR69" s="343"/>
      <c r="AS69" s="343">
        <v>500</v>
      </c>
      <c r="AT69" s="343"/>
      <c r="AU69" s="343"/>
      <c r="AV69" s="343">
        <v>500</v>
      </c>
      <c r="AW69" s="343"/>
      <c r="AX69" s="343"/>
      <c r="AY69" s="343">
        <v>500</v>
      </c>
      <c r="AZ69" s="343"/>
      <c r="BA69" s="343"/>
      <c r="BB69" s="343">
        <v>600</v>
      </c>
      <c r="BC69" s="343"/>
      <c r="BD69" s="343"/>
      <c r="BE69" s="343">
        <v>600</v>
      </c>
      <c r="BF69" s="343"/>
      <c r="BG69" s="343"/>
      <c r="BH69" s="343">
        <v>600</v>
      </c>
      <c r="BI69" s="343"/>
      <c r="BJ69" s="344"/>
      <c r="BK69" s="16"/>
    </row>
    <row r="70" spans="2:63" s="15" customFormat="1" ht="10.5" customHeight="1">
      <c r="B70" s="345" t="s">
        <v>30</v>
      </c>
      <c r="C70" s="343"/>
      <c r="D70" s="343"/>
      <c r="E70" s="343"/>
      <c r="F70" s="346" t="s">
        <v>308</v>
      </c>
      <c r="G70" s="346"/>
      <c r="H70" s="347"/>
      <c r="I70" s="348">
        <v>450</v>
      </c>
      <c r="J70" s="343"/>
      <c r="K70" s="343"/>
      <c r="L70" s="343">
        <v>300</v>
      </c>
      <c r="M70" s="343"/>
      <c r="N70" s="343"/>
      <c r="O70" s="343">
        <v>300</v>
      </c>
      <c r="P70" s="343"/>
      <c r="Q70" s="343"/>
      <c r="R70" s="343">
        <v>240</v>
      </c>
      <c r="S70" s="343"/>
      <c r="T70" s="343"/>
      <c r="U70" s="343">
        <v>300</v>
      </c>
      <c r="V70" s="343"/>
      <c r="W70" s="343"/>
      <c r="X70" s="343">
        <v>240</v>
      </c>
      <c r="Y70" s="343"/>
      <c r="Z70" s="343"/>
      <c r="AA70" s="343">
        <v>400</v>
      </c>
      <c r="AB70" s="343"/>
      <c r="AC70" s="343"/>
      <c r="AD70" s="343">
        <v>400</v>
      </c>
      <c r="AE70" s="343"/>
      <c r="AF70" s="343"/>
      <c r="AG70" s="343">
        <v>400</v>
      </c>
      <c r="AH70" s="343"/>
      <c r="AI70" s="343"/>
      <c r="AJ70" s="343">
        <v>400</v>
      </c>
      <c r="AK70" s="343"/>
      <c r="AL70" s="343"/>
      <c r="AM70" s="343">
        <v>400</v>
      </c>
      <c r="AN70" s="343"/>
      <c r="AO70" s="343"/>
      <c r="AP70" s="343">
        <v>400</v>
      </c>
      <c r="AQ70" s="343"/>
      <c r="AR70" s="343"/>
      <c r="AS70" s="343">
        <v>400</v>
      </c>
      <c r="AT70" s="343"/>
      <c r="AU70" s="343"/>
      <c r="AV70" s="343">
        <v>400</v>
      </c>
      <c r="AW70" s="343"/>
      <c r="AX70" s="343"/>
      <c r="AY70" s="343">
        <v>400</v>
      </c>
      <c r="AZ70" s="343"/>
      <c r="BA70" s="343"/>
      <c r="BB70" s="343">
        <v>400</v>
      </c>
      <c r="BC70" s="343"/>
      <c r="BD70" s="343"/>
      <c r="BE70" s="343">
        <v>400</v>
      </c>
      <c r="BF70" s="343"/>
      <c r="BG70" s="343"/>
      <c r="BH70" s="343">
        <v>400</v>
      </c>
      <c r="BI70" s="343"/>
      <c r="BJ70" s="344"/>
      <c r="BK70" s="16"/>
    </row>
    <row r="71" spans="2:63" s="15" customFormat="1" ht="10.5" customHeight="1">
      <c r="B71" s="345" t="s">
        <v>55</v>
      </c>
      <c r="C71" s="343"/>
      <c r="D71" s="343"/>
      <c r="E71" s="343"/>
      <c r="F71" s="346" t="s">
        <v>309</v>
      </c>
      <c r="G71" s="346"/>
      <c r="H71" s="347"/>
      <c r="I71" s="348">
        <v>300</v>
      </c>
      <c r="J71" s="343"/>
      <c r="K71" s="343"/>
      <c r="L71" s="343">
        <v>200</v>
      </c>
      <c r="M71" s="343"/>
      <c r="N71" s="343"/>
      <c r="O71" s="343">
        <v>200</v>
      </c>
      <c r="P71" s="343"/>
      <c r="Q71" s="343"/>
      <c r="R71" s="343">
        <v>120</v>
      </c>
      <c r="S71" s="343"/>
      <c r="T71" s="343"/>
      <c r="U71" s="343">
        <v>180</v>
      </c>
      <c r="V71" s="343"/>
      <c r="W71" s="343"/>
      <c r="X71" s="343">
        <v>120</v>
      </c>
      <c r="Y71" s="343"/>
      <c r="Z71" s="343"/>
      <c r="AA71" s="343">
        <v>450</v>
      </c>
      <c r="AB71" s="343"/>
      <c r="AC71" s="343"/>
      <c r="AD71" s="343">
        <v>650</v>
      </c>
      <c r="AE71" s="343"/>
      <c r="AF71" s="343"/>
      <c r="AG71" s="343">
        <v>850</v>
      </c>
      <c r="AH71" s="343"/>
      <c r="AI71" s="343"/>
      <c r="AJ71" s="343">
        <v>1050</v>
      </c>
      <c r="AK71" s="343"/>
      <c r="AL71" s="343"/>
      <c r="AM71" s="343">
        <v>1250</v>
      </c>
      <c r="AN71" s="343"/>
      <c r="AO71" s="343"/>
      <c r="AP71" s="343">
        <v>1450</v>
      </c>
      <c r="AQ71" s="343"/>
      <c r="AR71" s="343"/>
      <c r="AS71" s="343">
        <v>450</v>
      </c>
      <c r="AT71" s="343"/>
      <c r="AU71" s="343"/>
      <c r="AV71" s="343">
        <v>650</v>
      </c>
      <c r="AW71" s="343"/>
      <c r="AX71" s="343"/>
      <c r="AY71" s="343">
        <v>850</v>
      </c>
      <c r="AZ71" s="343"/>
      <c r="BA71" s="343"/>
      <c r="BB71" s="343">
        <v>1050</v>
      </c>
      <c r="BC71" s="343"/>
      <c r="BD71" s="343"/>
      <c r="BE71" s="343">
        <v>1250</v>
      </c>
      <c r="BF71" s="343"/>
      <c r="BG71" s="343"/>
      <c r="BH71" s="343">
        <v>1450</v>
      </c>
      <c r="BI71" s="343"/>
      <c r="BJ71" s="344"/>
      <c r="BK71" s="16"/>
    </row>
    <row r="72" spans="2:63" s="15" customFormat="1" ht="10.5" customHeight="1">
      <c r="B72" s="345" t="s">
        <v>31</v>
      </c>
      <c r="C72" s="343"/>
      <c r="D72" s="343"/>
      <c r="E72" s="343"/>
      <c r="F72" s="346" t="s">
        <v>310</v>
      </c>
      <c r="G72" s="346"/>
      <c r="H72" s="347"/>
      <c r="I72" s="348">
        <v>150</v>
      </c>
      <c r="J72" s="343"/>
      <c r="K72" s="343"/>
      <c r="L72" s="343">
        <v>150</v>
      </c>
      <c r="M72" s="343"/>
      <c r="N72" s="343"/>
      <c r="O72" s="343">
        <v>120</v>
      </c>
      <c r="P72" s="343"/>
      <c r="Q72" s="343"/>
      <c r="R72" s="343">
        <v>120</v>
      </c>
      <c r="S72" s="343"/>
      <c r="T72" s="343"/>
      <c r="U72" s="343">
        <v>120</v>
      </c>
      <c r="V72" s="343"/>
      <c r="W72" s="343"/>
      <c r="X72" s="343" t="s">
        <v>305</v>
      </c>
      <c r="Y72" s="343"/>
      <c r="Z72" s="343"/>
      <c r="AA72" s="343">
        <v>150</v>
      </c>
      <c r="AB72" s="343"/>
      <c r="AC72" s="343"/>
      <c r="AD72" s="343">
        <v>150</v>
      </c>
      <c r="AE72" s="343"/>
      <c r="AF72" s="343"/>
      <c r="AG72" s="343">
        <v>150</v>
      </c>
      <c r="AH72" s="343"/>
      <c r="AI72" s="343"/>
      <c r="AJ72" s="343">
        <v>150</v>
      </c>
      <c r="AK72" s="343"/>
      <c r="AL72" s="343"/>
      <c r="AM72" s="343">
        <v>150</v>
      </c>
      <c r="AN72" s="343"/>
      <c r="AO72" s="343"/>
      <c r="AP72" s="343">
        <v>150</v>
      </c>
      <c r="AQ72" s="343"/>
      <c r="AR72" s="343"/>
      <c r="AS72" s="343">
        <v>150</v>
      </c>
      <c r="AT72" s="343"/>
      <c r="AU72" s="343"/>
      <c r="AV72" s="343">
        <v>150</v>
      </c>
      <c r="AW72" s="343"/>
      <c r="AX72" s="343"/>
      <c r="AY72" s="343">
        <v>150</v>
      </c>
      <c r="AZ72" s="343"/>
      <c r="BA72" s="343"/>
      <c r="BB72" s="343">
        <v>150</v>
      </c>
      <c r="BC72" s="343"/>
      <c r="BD72" s="343"/>
      <c r="BE72" s="343">
        <v>150</v>
      </c>
      <c r="BF72" s="343"/>
      <c r="BG72" s="343"/>
      <c r="BH72" s="343">
        <v>150</v>
      </c>
      <c r="BI72" s="343"/>
      <c r="BJ72" s="344"/>
      <c r="BK72" s="16"/>
    </row>
    <row r="73" spans="2:63" s="15" customFormat="1" ht="10.5" customHeight="1">
      <c r="B73" s="345" t="s">
        <v>54</v>
      </c>
      <c r="C73" s="343"/>
      <c r="D73" s="343"/>
      <c r="E73" s="343"/>
      <c r="F73" s="346" t="s">
        <v>311</v>
      </c>
      <c r="G73" s="346"/>
      <c r="H73" s="347"/>
      <c r="I73" s="340">
        <f>-SUM(I71:K72)</f>
        <v>-450</v>
      </c>
      <c r="J73" s="341"/>
      <c r="K73" s="342"/>
      <c r="L73" s="340">
        <f>-SUM(L71:N72)</f>
        <v>-350</v>
      </c>
      <c r="M73" s="341"/>
      <c r="N73" s="342"/>
      <c r="O73" s="340">
        <f>-SUM(O71:Q72)</f>
        <v>-320</v>
      </c>
      <c r="P73" s="341"/>
      <c r="Q73" s="342"/>
      <c r="R73" s="340">
        <f>-SUM(R71:T72)</f>
        <v>-240</v>
      </c>
      <c r="S73" s="341"/>
      <c r="T73" s="342"/>
      <c r="U73" s="340">
        <f>-SUM(U71:W72)</f>
        <v>-300</v>
      </c>
      <c r="V73" s="341"/>
      <c r="W73" s="342"/>
      <c r="X73" s="340">
        <f>-SUM(X71:Z72)</f>
        <v>-120</v>
      </c>
      <c r="Y73" s="341"/>
      <c r="Z73" s="342"/>
      <c r="AA73" s="340">
        <f>-SUM(AA71:AC72)</f>
        <v>-600</v>
      </c>
      <c r="AB73" s="341"/>
      <c r="AC73" s="342"/>
      <c r="AD73" s="340">
        <f>-SUM(AD71:AF72)</f>
        <v>-800</v>
      </c>
      <c r="AE73" s="341"/>
      <c r="AF73" s="342"/>
      <c r="AG73" s="340">
        <f>-SUM(AG71:AI72)</f>
        <v>-1000</v>
      </c>
      <c r="AH73" s="341"/>
      <c r="AI73" s="342"/>
      <c r="AJ73" s="340">
        <f>-SUM(AJ71:AL72)</f>
        <v>-1200</v>
      </c>
      <c r="AK73" s="341"/>
      <c r="AL73" s="342"/>
      <c r="AM73" s="340">
        <f>-SUM(AM71:AO72)</f>
        <v>-1400</v>
      </c>
      <c r="AN73" s="341"/>
      <c r="AO73" s="342"/>
      <c r="AP73" s="340">
        <f>-SUM(AP71:AR72)</f>
        <v>-1600</v>
      </c>
      <c r="AQ73" s="341"/>
      <c r="AR73" s="342"/>
      <c r="AS73" s="340">
        <f>-SUM(AS71:AU72)</f>
        <v>-600</v>
      </c>
      <c r="AT73" s="341"/>
      <c r="AU73" s="342"/>
      <c r="AV73" s="340">
        <f>-SUM(AV71:AX72)</f>
        <v>-800</v>
      </c>
      <c r="AW73" s="341"/>
      <c r="AX73" s="342"/>
      <c r="AY73" s="340">
        <f>-SUM(AY71:BA72)</f>
        <v>-1000</v>
      </c>
      <c r="AZ73" s="341"/>
      <c r="BA73" s="342"/>
      <c r="BB73" s="340">
        <f>-SUM(BB71:BD72)</f>
        <v>-1200</v>
      </c>
      <c r="BC73" s="341"/>
      <c r="BD73" s="342"/>
      <c r="BE73" s="340">
        <f>-SUM(BE71:BG72)</f>
        <v>-1400</v>
      </c>
      <c r="BF73" s="341"/>
      <c r="BG73" s="342"/>
      <c r="BH73" s="340">
        <f>-SUM(BH71:BJ72)</f>
        <v>-1600</v>
      </c>
      <c r="BI73" s="341"/>
      <c r="BJ73" s="341"/>
      <c r="BK73" s="16"/>
    </row>
    <row r="74" spans="2:63" s="15" customFormat="1" ht="10.5" customHeight="1" hidden="1">
      <c r="B74" s="336" t="s">
        <v>32</v>
      </c>
      <c r="C74" s="334"/>
      <c r="D74" s="334"/>
      <c r="E74" s="334"/>
      <c r="F74" s="337" t="s">
        <v>205</v>
      </c>
      <c r="G74" s="337"/>
      <c r="H74" s="338"/>
      <c r="I74" s="339">
        <v>50</v>
      </c>
      <c r="J74" s="334"/>
      <c r="K74" s="334"/>
      <c r="L74" s="334">
        <v>50</v>
      </c>
      <c r="M74" s="334"/>
      <c r="N74" s="334"/>
      <c r="O74" s="334">
        <v>50</v>
      </c>
      <c r="P74" s="334"/>
      <c r="Q74" s="334"/>
      <c r="R74" s="334">
        <v>50</v>
      </c>
      <c r="S74" s="334"/>
      <c r="T74" s="334"/>
      <c r="U74" s="334">
        <v>50</v>
      </c>
      <c r="V74" s="334"/>
      <c r="W74" s="334"/>
      <c r="X74" s="334">
        <v>50</v>
      </c>
      <c r="Y74" s="334"/>
      <c r="Z74" s="334"/>
      <c r="AA74" s="334">
        <v>50</v>
      </c>
      <c r="AB74" s="334"/>
      <c r="AC74" s="334"/>
      <c r="AD74" s="334">
        <v>50</v>
      </c>
      <c r="AE74" s="334"/>
      <c r="AF74" s="334"/>
      <c r="AG74" s="334">
        <v>50</v>
      </c>
      <c r="AH74" s="334"/>
      <c r="AI74" s="334"/>
      <c r="AJ74" s="334">
        <v>50</v>
      </c>
      <c r="AK74" s="334"/>
      <c r="AL74" s="334"/>
      <c r="AM74" s="334">
        <v>50</v>
      </c>
      <c r="AN74" s="334"/>
      <c r="AO74" s="334"/>
      <c r="AP74" s="334">
        <v>50</v>
      </c>
      <c r="AQ74" s="334"/>
      <c r="AR74" s="334"/>
      <c r="AS74" s="334">
        <v>50</v>
      </c>
      <c r="AT74" s="334"/>
      <c r="AU74" s="334"/>
      <c r="AV74" s="334">
        <v>50</v>
      </c>
      <c r="AW74" s="334"/>
      <c r="AX74" s="334"/>
      <c r="AY74" s="334">
        <v>50</v>
      </c>
      <c r="AZ74" s="334"/>
      <c r="BA74" s="334"/>
      <c r="BB74" s="334">
        <v>50</v>
      </c>
      <c r="BC74" s="334"/>
      <c r="BD74" s="334"/>
      <c r="BE74" s="334">
        <v>50</v>
      </c>
      <c r="BF74" s="334"/>
      <c r="BG74" s="334"/>
      <c r="BH74" s="334">
        <v>50</v>
      </c>
      <c r="BI74" s="334"/>
      <c r="BJ74" s="335"/>
      <c r="BK74" s="16"/>
    </row>
    <row r="75" spans="2:63" s="15" customFormat="1" ht="10.5" customHeight="1" hidden="1">
      <c r="B75" s="336" t="s">
        <v>33</v>
      </c>
      <c r="C75" s="334"/>
      <c r="D75" s="334"/>
      <c r="E75" s="334"/>
      <c r="F75" s="337" t="s">
        <v>206</v>
      </c>
      <c r="G75" s="337"/>
      <c r="H75" s="338"/>
      <c r="I75" s="339">
        <v>120</v>
      </c>
      <c r="J75" s="334"/>
      <c r="K75" s="334"/>
      <c r="L75" s="334">
        <v>120</v>
      </c>
      <c r="M75" s="334"/>
      <c r="N75" s="334"/>
      <c r="O75" s="334">
        <v>120</v>
      </c>
      <c r="P75" s="334"/>
      <c r="Q75" s="334"/>
      <c r="R75" s="334">
        <v>120</v>
      </c>
      <c r="S75" s="334"/>
      <c r="T75" s="334"/>
      <c r="U75" s="334">
        <v>120</v>
      </c>
      <c r="V75" s="334"/>
      <c r="W75" s="334"/>
      <c r="X75" s="334">
        <v>120</v>
      </c>
      <c r="Y75" s="334"/>
      <c r="Z75" s="334"/>
      <c r="AA75" s="334">
        <v>150</v>
      </c>
      <c r="AB75" s="334"/>
      <c r="AC75" s="334"/>
      <c r="AD75" s="334">
        <v>150</v>
      </c>
      <c r="AE75" s="334"/>
      <c r="AF75" s="334"/>
      <c r="AG75" s="334">
        <v>150</v>
      </c>
      <c r="AH75" s="334"/>
      <c r="AI75" s="334"/>
      <c r="AJ75" s="334">
        <v>150</v>
      </c>
      <c r="AK75" s="334"/>
      <c r="AL75" s="334"/>
      <c r="AM75" s="334">
        <v>150</v>
      </c>
      <c r="AN75" s="334"/>
      <c r="AO75" s="334"/>
      <c r="AP75" s="334">
        <v>150</v>
      </c>
      <c r="AQ75" s="334"/>
      <c r="AR75" s="334"/>
      <c r="AS75" s="334">
        <v>150</v>
      </c>
      <c r="AT75" s="334"/>
      <c r="AU75" s="334"/>
      <c r="AV75" s="334">
        <v>150</v>
      </c>
      <c r="AW75" s="334"/>
      <c r="AX75" s="334"/>
      <c r="AY75" s="334">
        <v>150</v>
      </c>
      <c r="AZ75" s="334"/>
      <c r="BA75" s="334"/>
      <c r="BB75" s="334">
        <v>150</v>
      </c>
      <c r="BC75" s="334"/>
      <c r="BD75" s="334"/>
      <c r="BE75" s="334">
        <v>150</v>
      </c>
      <c r="BF75" s="334"/>
      <c r="BG75" s="334"/>
      <c r="BH75" s="334">
        <v>150</v>
      </c>
      <c r="BI75" s="334"/>
      <c r="BJ75" s="335"/>
      <c r="BK75" s="16"/>
    </row>
    <row r="76" spans="2:63" s="12" customFormat="1" ht="10.5" customHeight="1" hidden="1">
      <c r="B76" s="330" t="s">
        <v>34</v>
      </c>
      <c r="C76" s="327"/>
      <c r="D76" s="327"/>
      <c r="E76" s="327"/>
      <c r="F76" s="331" t="s">
        <v>207</v>
      </c>
      <c r="G76" s="331"/>
      <c r="H76" s="332"/>
      <c r="I76" s="333">
        <v>650</v>
      </c>
      <c r="J76" s="327"/>
      <c r="K76" s="327"/>
      <c r="L76" s="327">
        <v>650</v>
      </c>
      <c r="M76" s="327"/>
      <c r="N76" s="327"/>
      <c r="O76" s="327">
        <v>600</v>
      </c>
      <c r="P76" s="327"/>
      <c r="Q76" s="327"/>
      <c r="R76" s="327">
        <v>560</v>
      </c>
      <c r="S76" s="327"/>
      <c r="T76" s="327"/>
      <c r="U76" s="327">
        <v>600</v>
      </c>
      <c r="V76" s="327"/>
      <c r="W76" s="327"/>
      <c r="X76" s="327">
        <v>320</v>
      </c>
      <c r="Y76" s="327"/>
      <c r="Z76" s="327"/>
      <c r="AA76" s="327">
        <v>650</v>
      </c>
      <c r="AB76" s="327"/>
      <c r="AC76" s="327"/>
      <c r="AD76" s="327">
        <v>650</v>
      </c>
      <c r="AE76" s="327"/>
      <c r="AF76" s="327"/>
      <c r="AG76" s="327">
        <v>650</v>
      </c>
      <c r="AH76" s="327"/>
      <c r="AI76" s="327"/>
      <c r="AJ76" s="327">
        <v>650</v>
      </c>
      <c r="AK76" s="327"/>
      <c r="AL76" s="327"/>
      <c r="AM76" s="327">
        <v>650</v>
      </c>
      <c r="AN76" s="327"/>
      <c r="AO76" s="327"/>
      <c r="AP76" s="327">
        <v>650</v>
      </c>
      <c r="AQ76" s="327"/>
      <c r="AR76" s="327"/>
      <c r="AS76" s="327">
        <v>700</v>
      </c>
      <c r="AT76" s="327"/>
      <c r="AU76" s="327"/>
      <c r="AV76" s="327">
        <v>700</v>
      </c>
      <c r="AW76" s="327"/>
      <c r="AX76" s="327"/>
      <c r="AY76" s="327">
        <v>700</v>
      </c>
      <c r="AZ76" s="327"/>
      <c r="BA76" s="327"/>
      <c r="BB76" s="327">
        <v>800</v>
      </c>
      <c r="BC76" s="327"/>
      <c r="BD76" s="327"/>
      <c r="BE76" s="327">
        <v>800</v>
      </c>
      <c r="BF76" s="327"/>
      <c r="BG76" s="327"/>
      <c r="BH76" s="327">
        <v>800</v>
      </c>
      <c r="BI76" s="327"/>
      <c r="BJ76" s="328"/>
      <c r="BK76" s="17"/>
    </row>
    <row r="77" spans="2:62" ht="9" customHeight="1">
      <c r="B77" s="38"/>
      <c r="C77" s="39"/>
      <c r="D77" s="39"/>
      <c r="E77" s="39"/>
      <c r="F77" s="39"/>
      <c r="G77" s="39"/>
      <c r="H77" s="40"/>
      <c r="I77" s="40"/>
      <c r="J77" s="40"/>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row>
    <row r="78" spans="2:10" ht="11.25" customHeight="1">
      <c r="B78" s="12" t="s">
        <v>57</v>
      </c>
      <c r="H78" s="84"/>
      <c r="I78" s="84"/>
      <c r="J78" s="84"/>
    </row>
    <row r="79" spans="2:59" s="15" customFormat="1" ht="10.5" customHeight="1">
      <c r="B79" s="321" t="s">
        <v>0</v>
      </c>
      <c r="C79" s="322"/>
      <c r="D79" s="322"/>
      <c r="E79" s="323"/>
      <c r="F79" s="321" t="s">
        <v>168</v>
      </c>
      <c r="G79" s="322"/>
      <c r="H79" s="322"/>
      <c r="I79" s="322"/>
      <c r="J79" s="322"/>
      <c r="K79" s="322"/>
      <c r="L79" s="322"/>
      <c r="M79" s="322"/>
      <c r="N79" s="322"/>
      <c r="O79" s="322"/>
      <c r="P79" s="322"/>
      <c r="Q79" s="322"/>
      <c r="R79" s="322"/>
      <c r="S79" s="322"/>
      <c r="T79" s="322"/>
      <c r="U79" s="322"/>
      <c r="V79" s="322"/>
      <c r="W79" s="322"/>
      <c r="X79" s="322"/>
      <c r="Y79" s="322"/>
      <c r="Z79" s="322"/>
      <c r="AA79" s="322"/>
      <c r="AB79" s="322"/>
      <c r="AC79" s="322"/>
      <c r="AD79" s="322"/>
      <c r="AE79" s="323"/>
      <c r="AF79" s="16"/>
      <c r="AH79" s="329" t="s">
        <v>59</v>
      </c>
      <c r="AI79" s="329"/>
      <c r="AJ79" s="329"/>
      <c r="AK79" s="329"/>
      <c r="AL79" s="329"/>
      <c r="AM79" s="329"/>
      <c r="AN79" s="329"/>
      <c r="AO79" s="329"/>
      <c r="AP79" s="329"/>
      <c r="AQ79" s="329"/>
      <c r="AR79" s="329"/>
      <c r="AS79" s="329"/>
      <c r="AT79" s="329"/>
      <c r="AU79" s="329"/>
      <c r="AV79" s="329"/>
      <c r="AW79" s="329"/>
      <c r="AX79" s="329"/>
      <c r="AY79" s="329"/>
      <c r="AZ79" s="329"/>
      <c r="BA79" s="329"/>
      <c r="BB79" s="329"/>
      <c r="BC79" s="329"/>
      <c r="BD79" s="329"/>
      <c r="BE79" s="329"/>
      <c r="BF79" s="329"/>
      <c r="BG79" s="329"/>
    </row>
    <row r="80" spans="2:59" s="15" customFormat="1" ht="10.5" customHeight="1">
      <c r="B80" s="324"/>
      <c r="C80" s="325"/>
      <c r="D80" s="325"/>
      <c r="E80" s="326"/>
      <c r="F80" s="324"/>
      <c r="G80" s="325"/>
      <c r="H80" s="325"/>
      <c r="I80" s="325"/>
      <c r="J80" s="325"/>
      <c r="K80" s="325"/>
      <c r="L80" s="325"/>
      <c r="M80" s="325"/>
      <c r="N80" s="325"/>
      <c r="O80" s="325"/>
      <c r="P80" s="325"/>
      <c r="Q80" s="325"/>
      <c r="R80" s="325"/>
      <c r="S80" s="325"/>
      <c r="T80" s="325"/>
      <c r="U80" s="325"/>
      <c r="V80" s="325"/>
      <c r="W80" s="325"/>
      <c r="X80" s="325"/>
      <c r="Y80" s="325"/>
      <c r="Z80" s="325"/>
      <c r="AA80" s="325"/>
      <c r="AB80" s="325"/>
      <c r="AC80" s="325"/>
      <c r="AD80" s="325"/>
      <c r="AE80" s="326"/>
      <c r="AF80" s="16"/>
      <c r="AH80" s="329"/>
      <c r="AI80" s="329"/>
      <c r="AJ80" s="329"/>
      <c r="AK80" s="329"/>
      <c r="AL80" s="329"/>
      <c r="AM80" s="329"/>
      <c r="AN80" s="329"/>
      <c r="AO80" s="329"/>
      <c r="AP80" s="329"/>
      <c r="AQ80" s="329"/>
      <c r="AR80" s="329"/>
      <c r="AS80" s="329"/>
      <c r="AT80" s="329"/>
      <c r="AU80" s="329"/>
      <c r="AV80" s="329"/>
      <c r="AW80" s="329"/>
      <c r="AX80" s="329"/>
      <c r="AY80" s="329"/>
      <c r="AZ80" s="329"/>
      <c r="BA80" s="329"/>
      <c r="BB80" s="329"/>
      <c r="BC80" s="329"/>
      <c r="BD80" s="329"/>
      <c r="BE80" s="329"/>
      <c r="BF80" s="329"/>
      <c r="BG80" s="329"/>
    </row>
    <row r="81" spans="2:59" s="15" customFormat="1" ht="10.5" customHeight="1">
      <c r="B81" s="309">
        <v>1</v>
      </c>
      <c r="C81" s="310"/>
      <c r="D81" s="310"/>
      <c r="E81" s="311"/>
      <c r="F81" s="276" t="s">
        <v>444</v>
      </c>
      <c r="G81" s="277"/>
      <c r="H81" s="277"/>
      <c r="I81" s="277"/>
      <c r="J81" s="277"/>
      <c r="K81" s="277"/>
      <c r="L81" s="277"/>
      <c r="M81" s="277"/>
      <c r="N81" s="277"/>
      <c r="O81" s="277"/>
      <c r="P81" s="277"/>
      <c r="Q81" s="277"/>
      <c r="R81" s="277"/>
      <c r="S81" s="277"/>
      <c r="T81" s="277"/>
      <c r="U81" s="277"/>
      <c r="V81" s="277"/>
      <c r="W81" s="277"/>
      <c r="X81" s="277"/>
      <c r="Y81" s="277"/>
      <c r="Z81" s="277"/>
      <c r="AA81" s="277"/>
      <c r="AB81" s="277"/>
      <c r="AC81" s="277"/>
      <c r="AD81" s="277"/>
      <c r="AE81" s="278"/>
      <c r="AF81" s="16"/>
      <c r="AH81" s="329"/>
      <c r="AI81" s="329"/>
      <c r="AJ81" s="329"/>
      <c r="AK81" s="329"/>
      <c r="AL81" s="329"/>
      <c r="AM81" s="329"/>
      <c r="AN81" s="329"/>
      <c r="AO81" s="329"/>
      <c r="AP81" s="329"/>
      <c r="AQ81" s="329"/>
      <c r="AR81" s="329"/>
      <c r="AS81" s="329"/>
      <c r="AT81" s="329"/>
      <c r="AU81" s="329"/>
      <c r="AV81" s="329"/>
      <c r="AW81" s="329"/>
      <c r="AX81" s="329"/>
      <c r="AY81" s="329"/>
      <c r="AZ81" s="329"/>
      <c r="BA81" s="329"/>
      <c r="BB81" s="329"/>
      <c r="BC81" s="329"/>
      <c r="BD81" s="329"/>
      <c r="BE81" s="329"/>
      <c r="BF81" s="329"/>
      <c r="BG81" s="329"/>
    </row>
    <row r="82" spans="2:32" s="15" customFormat="1" ht="10.5" customHeight="1">
      <c r="B82" s="312"/>
      <c r="C82" s="313"/>
      <c r="D82" s="313"/>
      <c r="E82" s="314"/>
      <c r="F82" s="279"/>
      <c r="G82" s="262"/>
      <c r="H82" s="262"/>
      <c r="I82" s="262"/>
      <c r="J82" s="262"/>
      <c r="K82" s="262"/>
      <c r="L82" s="262"/>
      <c r="M82" s="262"/>
      <c r="N82" s="262"/>
      <c r="O82" s="262"/>
      <c r="P82" s="262"/>
      <c r="Q82" s="262"/>
      <c r="R82" s="262"/>
      <c r="S82" s="262"/>
      <c r="T82" s="262"/>
      <c r="U82" s="262"/>
      <c r="V82" s="262"/>
      <c r="W82" s="262"/>
      <c r="X82" s="262"/>
      <c r="Y82" s="262"/>
      <c r="Z82" s="262"/>
      <c r="AA82" s="262"/>
      <c r="AB82" s="262"/>
      <c r="AC82" s="262"/>
      <c r="AD82" s="262"/>
      <c r="AE82" s="263"/>
      <c r="AF82" s="16"/>
    </row>
    <row r="83" spans="2:62" s="15" customFormat="1" ht="10.5" customHeight="1">
      <c r="B83" s="309">
        <v>2</v>
      </c>
      <c r="C83" s="310"/>
      <c r="D83" s="310"/>
      <c r="E83" s="311"/>
      <c r="F83" s="276" t="s">
        <v>445</v>
      </c>
      <c r="G83" s="277"/>
      <c r="H83" s="277"/>
      <c r="I83" s="277"/>
      <c r="J83" s="277"/>
      <c r="K83" s="277"/>
      <c r="L83" s="277"/>
      <c r="M83" s="277"/>
      <c r="N83" s="277"/>
      <c r="O83" s="277"/>
      <c r="P83" s="277"/>
      <c r="Q83" s="277"/>
      <c r="R83" s="277"/>
      <c r="S83" s="277"/>
      <c r="T83" s="277"/>
      <c r="U83" s="277"/>
      <c r="V83" s="277"/>
      <c r="W83" s="277"/>
      <c r="X83" s="277"/>
      <c r="Y83" s="277"/>
      <c r="Z83" s="277"/>
      <c r="AA83" s="277"/>
      <c r="AB83" s="277"/>
      <c r="AC83" s="277"/>
      <c r="AD83" s="277"/>
      <c r="AE83" s="278"/>
      <c r="AF83" s="16"/>
      <c r="AH83" s="321" t="s">
        <v>60</v>
      </c>
      <c r="AI83" s="322"/>
      <c r="AJ83" s="322"/>
      <c r="AK83" s="322"/>
      <c r="AL83" s="322"/>
      <c r="AM83" s="323"/>
      <c r="AN83" s="321" t="s">
        <v>61</v>
      </c>
      <c r="AO83" s="322"/>
      <c r="AP83" s="322"/>
      <c r="AQ83" s="322"/>
      <c r="AR83" s="322"/>
      <c r="AS83" s="322"/>
      <c r="AT83" s="322"/>
      <c r="AU83" s="322"/>
      <c r="AV83" s="322"/>
      <c r="AW83" s="322"/>
      <c r="AX83" s="322"/>
      <c r="AY83" s="322"/>
      <c r="AZ83" s="322"/>
      <c r="BA83" s="322"/>
      <c r="BB83" s="322"/>
      <c r="BC83" s="322"/>
      <c r="BD83" s="322"/>
      <c r="BE83" s="322"/>
      <c r="BF83" s="322"/>
      <c r="BG83" s="322"/>
      <c r="BH83" s="322"/>
      <c r="BI83" s="322"/>
      <c r="BJ83" s="323"/>
    </row>
    <row r="84" spans="2:62" s="15" customFormat="1" ht="10.5" customHeight="1">
      <c r="B84" s="312"/>
      <c r="C84" s="313"/>
      <c r="D84" s="313"/>
      <c r="E84" s="314"/>
      <c r="F84" s="279"/>
      <c r="G84" s="262"/>
      <c r="H84" s="262"/>
      <c r="I84" s="262"/>
      <c r="J84" s="262"/>
      <c r="K84" s="262"/>
      <c r="L84" s="262"/>
      <c r="M84" s="262"/>
      <c r="N84" s="262"/>
      <c r="O84" s="262"/>
      <c r="P84" s="262"/>
      <c r="Q84" s="262"/>
      <c r="R84" s="262"/>
      <c r="S84" s="262"/>
      <c r="T84" s="262"/>
      <c r="U84" s="262"/>
      <c r="V84" s="262"/>
      <c r="W84" s="262"/>
      <c r="X84" s="262"/>
      <c r="Y84" s="262"/>
      <c r="Z84" s="262"/>
      <c r="AA84" s="262"/>
      <c r="AB84" s="262"/>
      <c r="AC84" s="262"/>
      <c r="AD84" s="262"/>
      <c r="AE84" s="263"/>
      <c r="AF84" s="16"/>
      <c r="AH84" s="324"/>
      <c r="AI84" s="325"/>
      <c r="AJ84" s="325"/>
      <c r="AK84" s="325"/>
      <c r="AL84" s="325"/>
      <c r="AM84" s="326"/>
      <c r="AN84" s="324"/>
      <c r="AO84" s="325"/>
      <c r="AP84" s="325"/>
      <c r="AQ84" s="325"/>
      <c r="AR84" s="325"/>
      <c r="AS84" s="325"/>
      <c r="AT84" s="325"/>
      <c r="AU84" s="325"/>
      <c r="AV84" s="325"/>
      <c r="AW84" s="325"/>
      <c r="AX84" s="325"/>
      <c r="AY84" s="325"/>
      <c r="AZ84" s="325"/>
      <c r="BA84" s="325"/>
      <c r="BB84" s="325"/>
      <c r="BC84" s="325"/>
      <c r="BD84" s="325"/>
      <c r="BE84" s="325"/>
      <c r="BF84" s="325"/>
      <c r="BG84" s="325"/>
      <c r="BH84" s="325"/>
      <c r="BI84" s="325"/>
      <c r="BJ84" s="326"/>
    </row>
    <row r="85" spans="2:62" s="15" customFormat="1" ht="10.5" customHeight="1">
      <c r="B85" s="309">
        <v>3</v>
      </c>
      <c r="C85" s="310"/>
      <c r="D85" s="310"/>
      <c r="E85" s="311"/>
      <c r="F85" s="276" t="s">
        <v>446</v>
      </c>
      <c r="G85" s="277"/>
      <c r="H85" s="277"/>
      <c r="I85" s="277"/>
      <c r="J85" s="277"/>
      <c r="K85" s="277"/>
      <c r="L85" s="277"/>
      <c r="M85" s="277"/>
      <c r="N85" s="277"/>
      <c r="O85" s="277"/>
      <c r="P85" s="277"/>
      <c r="Q85" s="277"/>
      <c r="R85" s="277"/>
      <c r="S85" s="277"/>
      <c r="T85" s="277"/>
      <c r="U85" s="277"/>
      <c r="V85" s="277"/>
      <c r="W85" s="277"/>
      <c r="X85" s="277"/>
      <c r="Y85" s="277"/>
      <c r="Z85" s="277"/>
      <c r="AA85" s="277"/>
      <c r="AB85" s="277"/>
      <c r="AC85" s="277"/>
      <c r="AD85" s="277"/>
      <c r="AE85" s="278"/>
      <c r="AF85" s="16"/>
      <c r="AH85" s="309" t="s">
        <v>208</v>
      </c>
      <c r="AI85" s="310"/>
      <c r="AJ85" s="310"/>
      <c r="AK85" s="310"/>
      <c r="AL85" s="310"/>
      <c r="AM85" s="311"/>
      <c r="AN85" s="315" t="s">
        <v>62</v>
      </c>
      <c r="AO85" s="316"/>
      <c r="AP85" s="316"/>
      <c r="AQ85" s="316"/>
      <c r="AR85" s="316"/>
      <c r="AS85" s="316"/>
      <c r="AT85" s="316"/>
      <c r="AU85" s="316"/>
      <c r="AV85" s="316"/>
      <c r="AW85" s="316"/>
      <c r="AX85" s="316"/>
      <c r="AY85" s="316"/>
      <c r="AZ85" s="316"/>
      <c r="BA85" s="316"/>
      <c r="BB85" s="316"/>
      <c r="BC85" s="316"/>
      <c r="BD85" s="316"/>
      <c r="BE85" s="316"/>
      <c r="BF85" s="316"/>
      <c r="BG85" s="316"/>
      <c r="BH85" s="316"/>
      <c r="BI85" s="316"/>
      <c r="BJ85" s="317"/>
    </row>
    <row r="86" spans="2:62" s="15" customFormat="1" ht="10.5" customHeight="1">
      <c r="B86" s="312"/>
      <c r="C86" s="313"/>
      <c r="D86" s="313"/>
      <c r="E86" s="314"/>
      <c r="F86" s="279"/>
      <c r="G86" s="262"/>
      <c r="H86" s="262"/>
      <c r="I86" s="262"/>
      <c r="J86" s="262"/>
      <c r="K86" s="262"/>
      <c r="L86" s="262"/>
      <c r="M86" s="262"/>
      <c r="N86" s="262"/>
      <c r="O86" s="262"/>
      <c r="P86" s="262"/>
      <c r="Q86" s="262"/>
      <c r="R86" s="262"/>
      <c r="S86" s="262"/>
      <c r="T86" s="262"/>
      <c r="U86" s="262"/>
      <c r="V86" s="262"/>
      <c r="W86" s="262"/>
      <c r="X86" s="262"/>
      <c r="Y86" s="262"/>
      <c r="Z86" s="262"/>
      <c r="AA86" s="262"/>
      <c r="AB86" s="262"/>
      <c r="AC86" s="262"/>
      <c r="AD86" s="262"/>
      <c r="AE86" s="263"/>
      <c r="AF86" s="16"/>
      <c r="AH86" s="312"/>
      <c r="AI86" s="313"/>
      <c r="AJ86" s="313"/>
      <c r="AK86" s="313"/>
      <c r="AL86" s="313"/>
      <c r="AM86" s="314"/>
      <c r="AN86" s="318"/>
      <c r="AO86" s="319"/>
      <c r="AP86" s="319"/>
      <c r="AQ86" s="319"/>
      <c r="AR86" s="319"/>
      <c r="AS86" s="319"/>
      <c r="AT86" s="319"/>
      <c r="AU86" s="319"/>
      <c r="AV86" s="319"/>
      <c r="AW86" s="319"/>
      <c r="AX86" s="319"/>
      <c r="AY86" s="319"/>
      <c r="AZ86" s="319"/>
      <c r="BA86" s="319"/>
      <c r="BB86" s="319"/>
      <c r="BC86" s="319"/>
      <c r="BD86" s="319"/>
      <c r="BE86" s="319"/>
      <c r="BF86" s="319"/>
      <c r="BG86" s="319"/>
      <c r="BH86" s="319"/>
      <c r="BI86" s="319"/>
      <c r="BJ86" s="320"/>
    </row>
    <row r="87" spans="2:62" s="15" customFormat="1" ht="10.5" customHeight="1">
      <c r="B87" s="309">
        <v>4</v>
      </c>
      <c r="C87" s="310"/>
      <c r="D87" s="310"/>
      <c r="E87" s="311"/>
      <c r="F87" s="276" t="s">
        <v>447</v>
      </c>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8"/>
      <c r="AF87" s="16"/>
      <c r="AH87" s="309" t="s">
        <v>209</v>
      </c>
      <c r="AI87" s="310"/>
      <c r="AJ87" s="310"/>
      <c r="AK87" s="310"/>
      <c r="AL87" s="310"/>
      <c r="AM87" s="311"/>
      <c r="AN87" s="315" t="s">
        <v>64</v>
      </c>
      <c r="AO87" s="316"/>
      <c r="AP87" s="316"/>
      <c r="AQ87" s="316"/>
      <c r="AR87" s="316"/>
      <c r="AS87" s="316"/>
      <c r="AT87" s="316"/>
      <c r="AU87" s="316"/>
      <c r="AV87" s="316"/>
      <c r="AW87" s="316"/>
      <c r="AX87" s="316"/>
      <c r="AY87" s="316"/>
      <c r="AZ87" s="316"/>
      <c r="BA87" s="316"/>
      <c r="BB87" s="316"/>
      <c r="BC87" s="316"/>
      <c r="BD87" s="316"/>
      <c r="BE87" s="316"/>
      <c r="BF87" s="316"/>
      <c r="BG87" s="316"/>
      <c r="BH87" s="316"/>
      <c r="BI87" s="316"/>
      <c r="BJ87" s="317"/>
    </row>
    <row r="88" spans="2:62" s="15" customFormat="1" ht="10.5" customHeight="1">
      <c r="B88" s="312"/>
      <c r="C88" s="313"/>
      <c r="D88" s="313"/>
      <c r="E88" s="314"/>
      <c r="F88" s="279"/>
      <c r="G88" s="262"/>
      <c r="H88" s="262"/>
      <c r="I88" s="262"/>
      <c r="J88" s="262"/>
      <c r="K88" s="262"/>
      <c r="L88" s="262"/>
      <c r="M88" s="262"/>
      <c r="N88" s="262"/>
      <c r="O88" s="262"/>
      <c r="P88" s="262"/>
      <c r="Q88" s="262"/>
      <c r="R88" s="262"/>
      <c r="S88" s="262"/>
      <c r="T88" s="262"/>
      <c r="U88" s="262"/>
      <c r="V88" s="262"/>
      <c r="W88" s="262"/>
      <c r="X88" s="262"/>
      <c r="Y88" s="262"/>
      <c r="Z88" s="262"/>
      <c r="AA88" s="262"/>
      <c r="AB88" s="262"/>
      <c r="AC88" s="262"/>
      <c r="AD88" s="262"/>
      <c r="AE88" s="263"/>
      <c r="AF88" s="16"/>
      <c r="AH88" s="312"/>
      <c r="AI88" s="313"/>
      <c r="AJ88" s="313"/>
      <c r="AK88" s="313"/>
      <c r="AL88" s="313"/>
      <c r="AM88" s="314"/>
      <c r="AN88" s="318"/>
      <c r="AO88" s="319"/>
      <c r="AP88" s="319"/>
      <c r="AQ88" s="319"/>
      <c r="AR88" s="319"/>
      <c r="AS88" s="319"/>
      <c r="AT88" s="319"/>
      <c r="AU88" s="319"/>
      <c r="AV88" s="319"/>
      <c r="AW88" s="319"/>
      <c r="AX88" s="319"/>
      <c r="AY88" s="319"/>
      <c r="AZ88" s="319"/>
      <c r="BA88" s="319"/>
      <c r="BB88" s="319"/>
      <c r="BC88" s="319"/>
      <c r="BD88" s="319"/>
      <c r="BE88" s="319"/>
      <c r="BF88" s="319"/>
      <c r="BG88" s="319"/>
      <c r="BH88" s="319"/>
      <c r="BI88" s="319"/>
      <c r="BJ88" s="320"/>
    </row>
    <row r="89" spans="2:62" s="15" customFormat="1" ht="10.5" customHeight="1">
      <c r="B89" s="309">
        <v>5</v>
      </c>
      <c r="C89" s="310"/>
      <c r="D89" s="310"/>
      <c r="E89" s="311"/>
      <c r="F89" s="276" t="s">
        <v>443</v>
      </c>
      <c r="G89" s="277"/>
      <c r="H89" s="277"/>
      <c r="I89" s="277"/>
      <c r="J89" s="277"/>
      <c r="K89" s="277"/>
      <c r="L89" s="277"/>
      <c r="M89" s="277"/>
      <c r="N89" s="277"/>
      <c r="O89" s="277"/>
      <c r="P89" s="277"/>
      <c r="Q89" s="277"/>
      <c r="R89" s="277"/>
      <c r="S89" s="277"/>
      <c r="T89" s="277"/>
      <c r="U89" s="277"/>
      <c r="V89" s="277"/>
      <c r="W89" s="277"/>
      <c r="X89" s="277"/>
      <c r="Y89" s="277"/>
      <c r="Z89" s="277"/>
      <c r="AA89" s="277"/>
      <c r="AB89" s="277"/>
      <c r="AC89" s="277"/>
      <c r="AD89" s="277"/>
      <c r="AE89" s="278"/>
      <c r="AF89" s="16"/>
      <c r="AH89" s="309" t="s">
        <v>210</v>
      </c>
      <c r="AI89" s="310"/>
      <c r="AJ89" s="310"/>
      <c r="AK89" s="310"/>
      <c r="AL89" s="310"/>
      <c r="AM89" s="311"/>
      <c r="AN89" s="315" t="s">
        <v>63</v>
      </c>
      <c r="AO89" s="316"/>
      <c r="AP89" s="316"/>
      <c r="AQ89" s="316"/>
      <c r="AR89" s="316"/>
      <c r="AS89" s="316"/>
      <c r="AT89" s="316"/>
      <c r="AU89" s="316"/>
      <c r="AV89" s="316"/>
      <c r="AW89" s="316"/>
      <c r="AX89" s="316"/>
      <c r="AY89" s="316"/>
      <c r="AZ89" s="316"/>
      <c r="BA89" s="316"/>
      <c r="BB89" s="316"/>
      <c r="BC89" s="316"/>
      <c r="BD89" s="316"/>
      <c r="BE89" s="316"/>
      <c r="BF89" s="316"/>
      <c r="BG89" s="316"/>
      <c r="BH89" s="316"/>
      <c r="BI89" s="316"/>
      <c r="BJ89" s="317"/>
    </row>
    <row r="90" spans="2:62" s="15" customFormat="1" ht="10.5" customHeight="1">
      <c r="B90" s="312"/>
      <c r="C90" s="313"/>
      <c r="D90" s="313"/>
      <c r="E90" s="314"/>
      <c r="F90" s="279"/>
      <c r="G90" s="262"/>
      <c r="H90" s="262"/>
      <c r="I90" s="262"/>
      <c r="J90" s="262"/>
      <c r="K90" s="262"/>
      <c r="L90" s="262"/>
      <c r="M90" s="262"/>
      <c r="N90" s="262"/>
      <c r="O90" s="262"/>
      <c r="P90" s="262"/>
      <c r="Q90" s="262"/>
      <c r="R90" s="262"/>
      <c r="S90" s="262"/>
      <c r="T90" s="262"/>
      <c r="U90" s="262"/>
      <c r="V90" s="262"/>
      <c r="W90" s="262"/>
      <c r="X90" s="262"/>
      <c r="Y90" s="262"/>
      <c r="Z90" s="262"/>
      <c r="AA90" s="262"/>
      <c r="AB90" s="262"/>
      <c r="AC90" s="262"/>
      <c r="AD90" s="262"/>
      <c r="AE90" s="263"/>
      <c r="AF90" s="16"/>
      <c r="AH90" s="312"/>
      <c r="AI90" s="313"/>
      <c r="AJ90" s="313"/>
      <c r="AK90" s="313"/>
      <c r="AL90" s="313"/>
      <c r="AM90" s="314"/>
      <c r="AN90" s="318"/>
      <c r="AO90" s="319"/>
      <c r="AP90" s="319"/>
      <c r="AQ90" s="319"/>
      <c r="AR90" s="319"/>
      <c r="AS90" s="319"/>
      <c r="AT90" s="319"/>
      <c r="AU90" s="319"/>
      <c r="AV90" s="319"/>
      <c r="AW90" s="319"/>
      <c r="AX90" s="319"/>
      <c r="AY90" s="319"/>
      <c r="AZ90" s="319"/>
      <c r="BA90" s="319"/>
      <c r="BB90" s="319"/>
      <c r="BC90" s="319"/>
      <c r="BD90" s="319"/>
      <c r="BE90" s="319"/>
      <c r="BF90" s="319"/>
      <c r="BG90" s="319"/>
      <c r="BH90" s="319"/>
      <c r="BI90" s="319"/>
      <c r="BJ90" s="320"/>
    </row>
    <row r="91" ht="8.25" customHeight="1"/>
    <row r="92" ht="12" customHeight="1">
      <c r="B92" s="12" t="s">
        <v>69</v>
      </c>
    </row>
    <row r="93" spans="2:62" s="15" customFormat="1" ht="10.5" customHeight="1">
      <c r="B93" s="302" t="s">
        <v>451</v>
      </c>
      <c r="C93" s="302"/>
      <c r="D93" s="302"/>
      <c r="E93" s="302"/>
      <c r="F93" s="303" t="s">
        <v>450</v>
      </c>
      <c r="G93" s="304"/>
      <c r="H93" s="304"/>
      <c r="I93" s="304"/>
      <c r="J93" s="304"/>
      <c r="K93" s="304"/>
      <c r="L93" s="304"/>
      <c r="M93" s="304"/>
      <c r="N93" s="304"/>
      <c r="O93" s="304"/>
      <c r="P93" s="304"/>
      <c r="Q93" s="304"/>
      <c r="R93" s="304"/>
      <c r="S93" s="304"/>
      <c r="T93" s="304"/>
      <c r="U93" s="304"/>
      <c r="V93" s="304"/>
      <c r="W93" s="304"/>
      <c r="X93" s="304"/>
      <c r="Y93" s="304"/>
      <c r="Z93" s="305"/>
      <c r="AA93" s="303" t="s">
        <v>449</v>
      </c>
      <c r="AB93" s="304"/>
      <c r="AC93" s="304"/>
      <c r="AD93" s="304"/>
      <c r="AE93" s="304"/>
      <c r="AF93" s="304"/>
      <c r="AG93" s="304"/>
      <c r="AH93" s="304"/>
      <c r="AI93" s="304"/>
      <c r="AJ93" s="304"/>
      <c r="AK93" s="304"/>
      <c r="AL93" s="304"/>
      <c r="AM93" s="304"/>
      <c r="AN93" s="304"/>
      <c r="AO93" s="304"/>
      <c r="AP93" s="304"/>
      <c r="AQ93" s="304"/>
      <c r="AR93" s="305"/>
      <c r="AS93" s="303" t="s">
        <v>448</v>
      </c>
      <c r="AT93" s="304"/>
      <c r="AU93" s="304"/>
      <c r="AV93" s="304"/>
      <c r="AW93" s="304"/>
      <c r="AX93" s="304"/>
      <c r="AY93" s="304"/>
      <c r="AZ93" s="304"/>
      <c r="BA93" s="304"/>
      <c r="BB93" s="304"/>
      <c r="BC93" s="304"/>
      <c r="BD93" s="304"/>
      <c r="BE93" s="304"/>
      <c r="BF93" s="304"/>
      <c r="BG93" s="304"/>
      <c r="BH93" s="304"/>
      <c r="BI93" s="304"/>
      <c r="BJ93" s="305"/>
    </row>
    <row r="94" spans="2:62" s="15" customFormat="1" ht="10.5" customHeight="1">
      <c r="B94" s="302"/>
      <c r="C94" s="302"/>
      <c r="D94" s="302"/>
      <c r="E94" s="302"/>
      <c r="F94" s="306"/>
      <c r="G94" s="307"/>
      <c r="H94" s="307"/>
      <c r="I94" s="307"/>
      <c r="J94" s="307"/>
      <c r="K94" s="307"/>
      <c r="L94" s="307"/>
      <c r="M94" s="307"/>
      <c r="N94" s="307"/>
      <c r="O94" s="307"/>
      <c r="P94" s="307"/>
      <c r="Q94" s="307"/>
      <c r="R94" s="307"/>
      <c r="S94" s="307"/>
      <c r="T94" s="307"/>
      <c r="U94" s="307"/>
      <c r="V94" s="307"/>
      <c r="W94" s="307"/>
      <c r="X94" s="307"/>
      <c r="Y94" s="307"/>
      <c r="Z94" s="308"/>
      <c r="AA94" s="306"/>
      <c r="AB94" s="307"/>
      <c r="AC94" s="307"/>
      <c r="AD94" s="307"/>
      <c r="AE94" s="307"/>
      <c r="AF94" s="307"/>
      <c r="AG94" s="307"/>
      <c r="AH94" s="307"/>
      <c r="AI94" s="307"/>
      <c r="AJ94" s="307"/>
      <c r="AK94" s="307"/>
      <c r="AL94" s="307"/>
      <c r="AM94" s="307"/>
      <c r="AN94" s="307"/>
      <c r="AO94" s="307"/>
      <c r="AP94" s="307"/>
      <c r="AQ94" s="307"/>
      <c r="AR94" s="308"/>
      <c r="AS94" s="306"/>
      <c r="AT94" s="307"/>
      <c r="AU94" s="307"/>
      <c r="AV94" s="307"/>
      <c r="AW94" s="307"/>
      <c r="AX94" s="307"/>
      <c r="AY94" s="307"/>
      <c r="AZ94" s="307"/>
      <c r="BA94" s="307"/>
      <c r="BB94" s="307"/>
      <c r="BC94" s="307"/>
      <c r="BD94" s="307"/>
      <c r="BE94" s="307"/>
      <c r="BF94" s="307"/>
      <c r="BG94" s="307"/>
      <c r="BH94" s="307"/>
      <c r="BI94" s="307"/>
      <c r="BJ94" s="308"/>
    </row>
    <row r="95" spans="2:62" s="18" customFormat="1" ht="10.5" customHeight="1">
      <c r="B95" s="275" t="s">
        <v>211</v>
      </c>
      <c r="C95" s="275"/>
      <c r="D95" s="275"/>
      <c r="E95" s="275"/>
      <c r="F95" s="276" t="s">
        <v>462</v>
      </c>
      <c r="G95" s="277"/>
      <c r="H95" s="277"/>
      <c r="I95" s="277"/>
      <c r="J95" s="277"/>
      <c r="K95" s="277"/>
      <c r="L95" s="277"/>
      <c r="M95" s="277"/>
      <c r="N95" s="277"/>
      <c r="O95" s="277"/>
      <c r="P95" s="277"/>
      <c r="Q95" s="277"/>
      <c r="R95" s="277"/>
      <c r="S95" s="277"/>
      <c r="T95" s="277"/>
      <c r="U95" s="277"/>
      <c r="V95" s="277"/>
      <c r="W95" s="277"/>
      <c r="X95" s="277"/>
      <c r="Y95" s="277"/>
      <c r="Z95" s="278"/>
      <c r="AA95" s="276" t="s">
        <v>463</v>
      </c>
      <c r="AB95" s="277"/>
      <c r="AC95" s="277"/>
      <c r="AD95" s="277"/>
      <c r="AE95" s="277"/>
      <c r="AF95" s="277"/>
      <c r="AG95" s="277"/>
      <c r="AH95" s="277"/>
      <c r="AI95" s="277"/>
      <c r="AJ95" s="277"/>
      <c r="AK95" s="277"/>
      <c r="AL95" s="277"/>
      <c r="AM95" s="277"/>
      <c r="AN95" s="277"/>
      <c r="AO95" s="277"/>
      <c r="AP95" s="277"/>
      <c r="AQ95" s="277"/>
      <c r="AR95" s="278"/>
      <c r="AS95" s="276" t="s">
        <v>464</v>
      </c>
      <c r="AT95" s="277"/>
      <c r="AU95" s="277"/>
      <c r="AV95" s="277"/>
      <c r="AW95" s="277"/>
      <c r="AX95" s="277"/>
      <c r="AY95" s="277"/>
      <c r="AZ95" s="277"/>
      <c r="BA95" s="277"/>
      <c r="BB95" s="277"/>
      <c r="BC95" s="277"/>
      <c r="BD95" s="277"/>
      <c r="BE95" s="277"/>
      <c r="BF95" s="277"/>
      <c r="BG95" s="277"/>
      <c r="BH95" s="277"/>
      <c r="BI95" s="277"/>
      <c r="BJ95" s="278"/>
    </row>
    <row r="96" spans="2:62" s="18" customFormat="1" ht="10.5" customHeight="1">
      <c r="B96" s="275"/>
      <c r="C96" s="275"/>
      <c r="D96" s="275"/>
      <c r="E96" s="275"/>
      <c r="F96" s="286"/>
      <c r="G96" s="260"/>
      <c r="H96" s="260"/>
      <c r="I96" s="260"/>
      <c r="J96" s="260"/>
      <c r="K96" s="260"/>
      <c r="L96" s="260"/>
      <c r="M96" s="260"/>
      <c r="N96" s="260"/>
      <c r="O96" s="260"/>
      <c r="P96" s="260"/>
      <c r="Q96" s="260"/>
      <c r="R96" s="260"/>
      <c r="S96" s="260"/>
      <c r="T96" s="260"/>
      <c r="U96" s="260"/>
      <c r="V96" s="260"/>
      <c r="W96" s="260"/>
      <c r="X96" s="260"/>
      <c r="Y96" s="260"/>
      <c r="Z96" s="261"/>
      <c r="AA96" s="286"/>
      <c r="AB96" s="260"/>
      <c r="AC96" s="260"/>
      <c r="AD96" s="260"/>
      <c r="AE96" s="260"/>
      <c r="AF96" s="260"/>
      <c r="AG96" s="260"/>
      <c r="AH96" s="260"/>
      <c r="AI96" s="260"/>
      <c r="AJ96" s="260"/>
      <c r="AK96" s="260"/>
      <c r="AL96" s="260"/>
      <c r="AM96" s="260"/>
      <c r="AN96" s="260"/>
      <c r="AO96" s="260"/>
      <c r="AP96" s="260"/>
      <c r="AQ96" s="260"/>
      <c r="AR96" s="261"/>
      <c r="AS96" s="286"/>
      <c r="AT96" s="260"/>
      <c r="AU96" s="260"/>
      <c r="AV96" s="260"/>
      <c r="AW96" s="260"/>
      <c r="AX96" s="260"/>
      <c r="AY96" s="260"/>
      <c r="AZ96" s="260"/>
      <c r="BA96" s="260"/>
      <c r="BB96" s="260"/>
      <c r="BC96" s="260"/>
      <c r="BD96" s="260"/>
      <c r="BE96" s="260"/>
      <c r="BF96" s="260"/>
      <c r="BG96" s="260"/>
      <c r="BH96" s="260"/>
      <c r="BI96" s="260"/>
      <c r="BJ96" s="261"/>
    </row>
    <row r="97" spans="2:62" s="18" customFormat="1" ht="10.5" customHeight="1">
      <c r="B97" s="275"/>
      <c r="C97" s="275"/>
      <c r="D97" s="275"/>
      <c r="E97" s="275"/>
      <c r="F97" s="286"/>
      <c r="G97" s="260"/>
      <c r="H97" s="260"/>
      <c r="I97" s="260"/>
      <c r="J97" s="260"/>
      <c r="K97" s="260"/>
      <c r="L97" s="260"/>
      <c r="M97" s="260"/>
      <c r="N97" s="260"/>
      <c r="O97" s="260"/>
      <c r="P97" s="260"/>
      <c r="Q97" s="260"/>
      <c r="R97" s="260"/>
      <c r="S97" s="260"/>
      <c r="T97" s="260"/>
      <c r="U97" s="260"/>
      <c r="V97" s="260"/>
      <c r="W97" s="260"/>
      <c r="X97" s="260"/>
      <c r="Y97" s="260"/>
      <c r="Z97" s="261"/>
      <c r="AA97" s="286"/>
      <c r="AB97" s="260"/>
      <c r="AC97" s="260"/>
      <c r="AD97" s="260"/>
      <c r="AE97" s="260"/>
      <c r="AF97" s="260"/>
      <c r="AG97" s="260"/>
      <c r="AH97" s="260"/>
      <c r="AI97" s="260"/>
      <c r="AJ97" s="260"/>
      <c r="AK97" s="260"/>
      <c r="AL97" s="260"/>
      <c r="AM97" s="260"/>
      <c r="AN97" s="260"/>
      <c r="AO97" s="260"/>
      <c r="AP97" s="260"/>
      <c r="AQ97" s="260"/>
      <c r="AR97" s="261"/>
      <c r="AS97" s="286"/>
      <c r="AT97" s="260"/>
      <c r="AU97" s="260"/>
      <c r="AV97" s="260"/>
      <c r="AW97" s="260"/>
      <c r="AX97" s="260"/>
      <c r="AY97" s="260"/>
      <c r="AZ97" s="260"/>
      <c r="BA97" s="260"/>
      <c r="BB97" s="260"/>
      <c r="BC97" s="260"/>
      <c r="BD97" s="260"/>
      <c r="BE97" s="260"/>
      <c r="BF97" s="260"/>
      <c r="BG97" s="260"/>
      <c r="BH97" s="260"/>
      <c r="BI97" s="260"/>
      <c r="BJ97" s="261"/>
    </row>
    <row r="98" spans="2:62" s="18" customFormat="1" ht="10.5" customHeight="1">
      <c r="B98" s="275"/>
      <c r="C98" s="275"/>
      <c r="D98" s="275"/>
      <c r="E98" s="275"/>
      <c r="F98" s="286"/>
      <c r="G98" s="260"/>
      <c r="H98" s="260"/>
      <c r="I98" s="260"/>
      <c r="J98" s="260"/>
      <c r="K98" s="260"/>
      <c r="L98" s="260"/>
      <c r="M98" s="260"/>
      <c r="N98" s="260"/>
      <c r="O98" s="260"/>
      <c r="P98" s="260"/>
      <c r="Q98" s="260"/>
      <c r="R98" s="260"/>
      <c r="S98" s="260"/>
      <c r="T98" s="260"/>
      <c r="U98" s="260"/>
      <c r="V98" s="260"/>
      <c r="W98" s="260"/>
      <c r="X98" s="260"/>
      <c r="Y98" s="260"/>
      <c r="Z98" s="261"/>
      <c r="AA98" s="286"/>
      <c r="AB98" s="260"/>
      <c r="AC98" s="260"/>
      <c r="AD98" s="260"/>
      <c r="AE98" s="260"/>
      <c r="AF98" s="260"/>
      <c r="AG98" s="260"/>
      <c r="AH98" s="260"/>
      <c r="AI98" s="260"/>
      <c r="AJ98" s="260"/>
      <c r="AK98" s="260"/>
      <c r="AL98" s="260"/>
      <c r="AM98" s="260"/>
      <c r="AN98" s="260"/>
      <c r="AO98" s="260"/>
      <c r="AP98" s="260"/>
      <c r="AQ98" s="260"/>
      <c r="AR98" s="261"/>
      <c r="AS98" s="286"/>
      <c r="AT98" s="260"/>
      <c r="AU98" s="260"/>
      <c r="AV98" s="260"/>
      <c r="AW98" s="260"/>
      <c r="AX98" s="260"/>
      <c r="AY98" s="260"/>
      <c r="AZ98" s="260"/>
      <c r="BA98" s="260"/>
      <c r="BB98" s="260"/>
      <c r="BC98" s="260"/>
      <c r="BD98" s="260"/>
      <c r="BE98" s="260"/>
      <c r="BF98" s="260"/>
      <c r="BG98" s="260"/>
      <c r="BH98" s="260"/>
      <c r="BI98" s="260"/>
      <c r="BJ98" s="261"/>
    </row>
    <row r="99" spans="2:62" s="18" customFormat="1" ht="10.5" customHeight="1">
      <c r="B99" s="275"/>
      <c r="C99" s="275"/>
      <c r="D99" s="275"/>
      <c r="E99" s="275"/>
      <c r="F99" s="279"/>
      <c r="G99" s="262"/>
      <c r="H99" s="262"/>
      <c r="I99" s="262"/>
      <c r="J99" s="262"/>
      <c r="K99" s="262"/>
      <c r="L99" s="262"/>
      <c r="M99" s="262"/>
      <c r="N99" s="262"/>
      <c r="O99" s="262"/>
      <c r="P99" s="262"/>
      <c r="Q99" s="262"/>
      <c r="R99" s="262"/>
      <c r="S99" s="262"/>
      <c r="T99" s="262"/>
      <c r="U99" s="262"/>
      <c r="V99" s="262"/>
      <c r="W99" s="262"/>
      <c r="X99" s="262"/>
      <c r="Y99" s="262"/>
      <c r="Z99" s="263"/>
      <c r="AA99" s="279"/>
      <c r="AB99" s="262"/>
      <c r="AC99" s="262"/>
      <c r="AD99" s="262"/>
      <c r="AE99" s="262"/>
      <c r="AF99" s="262"/>
      <c r="AG99" s="262"/>
      <c r="AH99" s="262"/>
      <c r="AI99" s="262"/>
      <c r="AJ99" s="262"/>
      <c r="AK99" s="262"/>
      <c r="AL99" s="262"/>
      <c r="AM99" s="262"/>
      <c r="AN99" s="262"/>
      <c r="AO99" s="262"/>
      <c r="AP99" s="262"/>
      <c r="AQ99" s="262"/>
      <c r="AR99" s="263"/>
      <c r="AS99" s="279"/>
      <c r="AT99" s="262"/>
      <c r="AU99" s="262"/>
      <c r="AV99" s="262"/>
      <c r="AW99" s="262"/>
      <c r="AX99" s="262"/>
      <c r="AY99" s="262"/>
      <c r="AZ99" s="262"/>
      <c r="BA99" s="262"/>
      <c r="BB99" s="262"/>
      <c r="BC99" s="262"/>
      <c r="BD99" s="262"/>
      <c r="BE99" s="262"/>
      <c r="BF99" s="262"/>
      <c r="BG99" s="262"/>
      <c r="BH99" s="262"/>
      <c r="BI99" s="262"/>
      <c r="BJ99" s="263"/>
    </row>
    <row r="100" spans="2:62" s="18" customFormat="1" ht="10.5" customHeight="1">
      <c r="B100" s="275" t="s">
        <v>213</v>
      </c>
      <c r="C100" s="275"/>
      <c r="D100" s="275"/>
      <c r="E100" s="275"/>
      <c r="F100" s="276" t="s">
        <v>452</v>
      </c>
      <c r="G100" s="277"/>
      <c r="H100" s="277"/>
      <c r="I100" s="277"/>
      <c r="J100" s="277"/>
      <c r="K100" s="277"/>
      <c r="L100" s="277"/>
      <c r="M100" s="277"/>
      <c r="N100" s="277"/>
      <c r="O100" s="277"/>
      <c r="P100" s="277"/>
      <c r="Q100" s="277"/>
      <c r="R100" s="277"/>
      <c r="S100" s="277"/>
      <c r="T100" s="277"/>
      <c r="U100" s="277"/>
      <c r="V100" s="277"/>
      <c r="W100" s="277"/>
      <c r="X100" s="277"/>
      <c r="Y100" s="277"/>
      <c r="Z100" s="278"/>
      <c r="AA100" s="280" t="s">
        <v>459</v>
      </c>
      <c r="AB100" s="281"/>
      <c r="AC100" s="281"/>
      <c r="AD100" s="281"/>
      <c r="AE100" s="281"/>
      <c r="AF100" s="281"/>
      <c r="AG100" s="281"/>
      <c r="AH100" s="281"/>
      <c r="AI100" s="281"/>
      <c r="AJ100" s="281"/>
      <c r="AK100" s="281"/>
      <c r="AL100" s="281"/>
      <c r="AM100" s="281"/>
      <c r="AN100" s="281"/>
      <c r="AO100" s="281"/>
      <c r="AP100" s="281"/>
      <c r="AQ100" s="281"/>
      <c r="AR100" s="282"/>
      <c r="AS100" s="280" t="s">
        <v>459</v>
      </c>
      <c r="AT100" s="281"/>
      <c r="AU100" s="281"/>
      <c r="AV100" s="281"/>
      <c r="AW100" s="281"/>
      <c r="AX100" s="281"/>
      <c r="AY100" s="281"/>
      <c r="AZ100" s="281"/>
      <c r="BA100" s="281"/>
      <c r="BB100" s="281"/>
      <c r="BC100" s="281"/>
      <c r="BD100" s="281"/>
      <c r="BE100" s="281"/>
      <c r="BF100" s="281"/>
      <c r="BG100" s="281"/>
      <c r="BH100" s="281"/>
      <c r="BI100" s="281"/>
      <c r="BJ100" s="282"/>
    </row>
    <row r="101" spans="2:62" s="18" customFormat="1" ht="10.5" customHeight="1">
      <c r="B101" s="275"/>
      <c r="C101" s="275"/>
      <c r="D101" s="275"/>
      <c r="E101" s="275"/>
      <c r="F101" s="279"/>
      <c r="G101" s="262"/>
      <c r="H101" s="262"/>
      <c r="I101" s="262"/>
      <c r="J101" s="262"/>
      <c r="K101" s="262"/>
      <c r="L101" s="262"/>
      <c r="M101" s="262"/>
      <c r="N101" s="262"/>
      <c r="O101" s="262"/>
      <c r="P101" s="262"/>
      <c r="Q101" s="262"/>
      <c r="R101" s="262"/>
      <c r="S101" s="262"/>
      <c r="T101" s="262"/>
      <c r="U101" s="262"/>
      <c r="V101" s="262"/>
      <c r="W101" s="262"/>
      <c r="X101" s="262"/>
      <c r="Y101" s="262"/>
      <c r="Z101" s="263"/>
      <c r="AA101" s="283"/>
      <c r="AB101" s="284"/>
      <c r="AC101" s="284"/>
      <c r="AD101" s="284"/>
      <c r="AE101" s="284"/>
      <c r="AF101" s="284"/>
      <c r="AG101" s="284"/>
      <c r="AH101" s="284"/>
      <c r="AI101" s="284"/>
      <c r="AJ101" s="284"/>
      <c r="AK101" s="284"/>
      <c r="AL101" s="284"/>
      <c r="AM101" s="284"/>
      <c r="AN101" s="284"/>
      <c r="AO101" s="284"/>
      <c r="AP101" s="284"/>
      <c r="AQ101" s="284"/>
      <c r="AR101" s="285"/>
      <c r="AS101" s="283"/>
      <c r="AT101" s="284"/>
      <c r="AU101" s="284"/>
      <c r="AV101" s="284"/>
      <c r="AW101" s="284"/>
      <c r="AX101" s="284"/>
      <c r="AY101" s="284"/>
      <c r="AZ101" s="284"/>
      <c r="BA101" s="284"/>
      <c r="BB101" s="284"/>
      <c r="BC101" s="284"/>
      <c r="BD101" s="284"/>
      <c r="BE101" s="284"/>
      <c r="BF101" s="284"/>
      <c r="BG101" s="284"/>
      <c r="BH101" s="284"/>
      <c r="BI101" s="284"/>
      <c r="BJ101" s="285"/>
    </row>
    <row r="102" spans="2:62" s="18" customFormat="1" ht="10.5" customHeight="1">
      <c r="B102" s="287" t="s">
        <v>215</v>
      </c>
      <c r="C102" s="288"/>
      <c r="D102" s="288"/>
      <c r="E102" s="289"/>
      <c r="F102" s="276" t="s">
        <v>465</v>
      </c>
      <c r="G102" s="277"/>
      <c r="H102" s="277"/>
      <c r="I102" s="277"/>
      <c r="J102" s="277"/>
      <c r="K102" s="277"/>
      <c r="L102" s="277"/>
      <c r="M102" s="277"/>
      <c r="N102" s="277"/>
      <c r="O102" s="277"/>
      <c r="P102" s="277"/>
      <c r="Q102" s="277"/>
      <c r="R102" s="277"/>
      <c r="S102" s="277"/>
      <c r="T102" s="277"/>
      <c r="U102" s="277"/>
      <c r="V102" s="277"/>
      <c r="W102" s="277"/>
      <c r="X102" s="277"/>
      <c r="Y102" s="277"/>
      <c r="Z102" s="278"/>
      <c r="AA102" s="276" t="s">
        <v>466</v>
      </c>
      <c r="AB102" s="277"/>
      <c r="AC102" s="277"/>
      <c r="AD102" s="277"/>
      <c r="AE102" s="277"/>
      <c r="AF102" s="277"/>
      <c r="AG102" s="277"/>
      <c r="AH102" s="277"/>
      <c r="AI102" s="277"/>
      <c r="AJ102" s="277"/>
      <c r="AK102" s="277"/>
      <c r="AL102" s="277"/>
      <c r="AM102" s="277"/>
      <c r="AN102" s="277"/>
      <c r="AO102" s="277"/>
      <c r="AP102" s="277"/>
      <c r="AQ102" s="277"/>
      <c r="AR102" s="278"/>
      <c r="AS102" s="276" t="s">
        <v>467</v>
      </c>
      <c r="AT102" s="277"/>
      <c r="AU102" s="277"/>
      <c r="AV102" s="277"/>
      <c r="AW102" s="277"/>
      <c r="AX102" s="277"/>
      <c r="AY102" s="277"/>
      <c r="AZ102" s="277"/>
      <c r="BA102" s="277"/>
      <c r="BB102" s="277"/>
      <c r="BC102" s="277"/>
      <c r="BD102" s="277"/>
      <c r="BE102" s="277"/>
      <c r="BF102" s="277"/>
      <c r="BG102" s="277"/>
      <c r="BH102" s="277"/>
      <c r="BI102" s="277"/>
      <c r="BJ102" s="278"/>
    </row>
    <row r="103" spans="2:62" s="18" customFormat="1" ht="10.5" customHeight="1">
      <c r="B103" s="290"/>
      <c r="C103" s="291"/>
      <c r="D103" s="291"/>
      <c r="E103" s="292"/>
      <c r="F103" s="286"/>
      <c r="G103" s="260"/>
      <c r="H103" s="260"/>
      <c r="I103" s="260"/>
      <c r="J103" s="260"/>
      <c r="K103" s="260"/>
      <c r="L103" s="260"/>
      <c r="M103" s="260"/>
      <c r="N103" s="260"/>
      <c r="O103" s="260"/>
      <c r="P103" s="260"/>
      <c r="Q103" s="260"/>
      <c r="R103" s="260"/>
      <c r="S103" s="260"/>
      <c r="T103" s="260"/>
      <c r="U103" s="260"/>
      <c r="V103" s="260"/>
      <c r="W103" s="260"/>
      <c r="X103" s="260"/>
      <c r="Y103" s="260"/>
      <c r="Z103" s="261"/>
      <c r="AA103" s="286"/>
      <c r="AB103" s="260"/>
      <c r="AC103" s="260"/>
      <c r="AD103" s="260"/>
      <c r="AE103" s="260"/>
      <c r="AF103" s="260"/>
      <c r="AG103" s="260"/>
      <c r="AH103" s="260"/>
      <c r="AI103" s="260"/>
      <c r="AJ103" s="260"/>
      <c r="AK103" s="260"/>
      <c r="AL103" s="260"/>
      <c r="AM103" s="260"/>
      <c r="AN103" s="260"/>
      <c r="AO103" s="260"/>
      <c r="AP103" s="260"/>
      <c r="AQ103" s="260"/>
      <c r="AR103" s="261"/>
      <c r="AS103" s="286"/>
      <c r="AT103" s="260"/>
      <c r="AU103" s="260"/>
      <c r="AV103" s="260"/>
      <c r="AW103" s="260"/>
      <c r="AX103" s="260"/>
      <c r="AY103" s="260"/>
      <c r="AZ103" s="260"/>
      <c r="BA103" s="260"/>
      <c r="BB103" s="260"/>
      <c r="BC103" s="260"/>
      <c r="BD103" s="260"/>
      <c r="BE103" s="260"/>
      <c r="BF103" s="260"/>
      <c r="BG103" s="260"/>
      <c r="BH103" s="260"/>
      <c r="BI103" s="260"/>
      <c r="BJ103" s="261"/>
    </row>
    <row r="104" spans="2:62" s="18" customFormat="1" ht="10.5" customHeight="1">
      <c r="B104" s="290"/>
      <c r="C104" s="291"/>
      <c r="D104" s="291"/>
      <c r="E104" s="292"/>
      <c r="F104" s="269" t="s">
        <v>453</v>
      </c>
      <c r="G104" s="296"/>
      <c r="H104" s="296"/>
      <c r="I104" s="296"/>
      <c r="J104" s="296"/>
      <c r="K104" s="296"/>
      <c r="L104" s="296"/>
      <c r="M104" s="296"/>
      <c r="N104" s="296"/>
      <c r="O104" s="296"/>
      <c r="P104" s="296"/>
      <c r="Q104" s="296"/>
      <c r="R104" s="296"/>
      <c r="S104" s="296"/>
      <c r="T104" s="296"/>
      <c r="U104" s="296"/>
      <c r="V104" s="296"/>
      <c r="W104" s="296"/>
      <c r="X104" s="296"/>
      <c r="Y104" s="296"/>
      <c r="Z104" s="297"/>
      <c r="AA104" s="269" t="s">
        <v>454</v>
      </c>
      <c r="AB104" s="270"/>
      <c r="AC104" s="270"/>
      <c r="AD104" s="270"/>
      <c r="AE104" s="270"/>
      <c r="AF104" s="270"/>
      <c r="AG104" s="270"/>
      <c r="AH104" s="270"/>
      <c r="AI104" s="270"/>
      <c r="AJ104" s="270"/>
      <c r="AK104" s="270"/>
      <c r="AL104" s="270"/>
      <c r="AM104" s="270"/>
      <c r="AN104" s="270"/>
      <c r="AO104" s="270"/>
      <c r="AP104" s="270"/>
      <c r="AQ104" s="270"/>
      <c r="AR104" s="271"/>
      <c r="AS104" s="269" t="s">
        <v>454</v>
      </c>
      <c r="AT104" s="270"/>
      <c r="AU104" s="270"/>
      <c r="AV104" s="270"/>
      <c r="AW104" s="270"/>
      <c r="AX104" s="270"/>
      <c r="AY104" s="270"/>
      <c r="AZ104" s="270"/>
      <c r="BA104" s="270"/>
      <c r="BB104" s="270"/>
      <c r="BC104" s="270"/>
      <c r="BD104" s="270"/>
      <c r="BE104" s="270"/>
      <c r="BF104" s="270"/>
      <c r="BG104" s="270"/>
      <c r="BH104" s="270"/>
      <c r="BI104" s="270"/>
      <c r="BJ104" s="271"/>
    </row>
    <row r="105" spans="2:62" s="18" customFormat="1" ht="10.5" customHeight="1">
      <c r="B105" s="290"/>
      <c r="C105" s="291"/>
      <c r="D105" s="291"/>
      <c r="E105" s="292"/>
      <c r="F105" s="298"/>
      <c r="G105" s="296"/>
      <c r="H105" s="296"/>
      <c r="I105" s="296"/>
      <c r="J105" s="296"/>
      <c r="K105" s="296"/>
      <c r="L105" s="296"/>
      <c r="M105" s="296"/>
      <c r="N105" s="296"/>
      <c r="O105" s="296"/>
      <c r="P105" s="296"/>
      <c r="Q105" s="296"/>
      <c r="R105" s="296"/>
      <c r="S105" s="296"/>
      <c r="T105" s="296"/>
      <c r="U105" s="296"/>
      <c r="V105" s="296"/>
      <c r="W105" s="296"/>
      <c r="X105" s="296"/>
      <c r="Y105" s="296"/>
      <c r="Z105" s="297"/>
      <c r="AA105" s="269"/>
      <c r="AB105" s="270"/>
      <c r="AC105" s="270"/>
      <c r="AD105" s="270"/>
      <c r="AE105" s="270"/>
      <c r="AF105" s="270"/>
      <c r="AG105" s="270"/>
      <c r="AH105" s="270"/>
      <c r="AI105" s="270"/>
      <c r="AJ105" s="270"/>
      <c r="AK105" s="270"/>
      <c r="AL105" s="270"/>
      <c r="AM105" s="270"/>
      <c r="AN105" s="270"/>
      <c r="AO105" s="270"/>
      <c r="AP105" s="270"/>
      <c r="AQ105" s="270"/>
      <c r="AR105" s="271"/>
      <c r="AS105" s="269"/>
      <c r="AT105" s="270"/>
      <c r="AU105" s="270"/>
      <c r="AV105" s="270"/>
      <c r="AW105" s="270"/>
      <c r="AX105" s="270"/>
      <c r="AY105" s="270"/>
      <c r="AZ105" s="270"/>
      <c r="BA105" s="270"/>
      <c r="BB105" s="270"/>
      <c r="BC105" s="270"/>
      <c r="BD105" s="270"/>
      <c r="BE105" s="270"/>
      <c r="BF105" s="270"/>
      <c r="BG105" s="270"/>
      <c r="BH105" s="270"/>
      <c r="BI105" s="270"/>
      <c r="BJ105" s="271"/>
    </row>
    <row r="106" spans="2:62" s="18" customFormat="1" ht="10.5" customHeight="1">
      <c r="B106" s="290"/>
      <c r="C106" s="291"/>
      <c r="D106" s="291"/>
      <c r="E106" s="292"/>
      <c r="F106" s="298"/>
      <c r="G106" s="296"/>
      <c r="H106" s="296"/>
      <c r="I106" s="296"/>
      <c r="J106" s="296"/>
      <c r="K106" s="296"/>
      <c r="L106" s="296"/>
      <c r="M106" s="296"/>
      <c r="N106" s="296"/>
      <c r="O106" s="296"/>
      <c r="P106" s="296"/>
      <c r="Q106" s="296"/>
      <c r="R106" s="296"/>
      <c r="S106" s="296"/>
      <c r="T106" s="296"/>
      <c r="U106" s="296"/>
      <c r="V106" s="296"/>
      <c r="W106" s="296"/>
      <c r="X106" s="296"/>
      <c r="Y106" s="296"/>
      <c r="Z106" s="297"/>
      <c r="AA106" s="269"/>
      <c r="AB106" s="270"/>
      <c r="AC106" s="270"/>
      <c r="AD106" s="270"/>
      <c r="AE106" s="270"/>
      <c r="AF106" s="270"/>
      <c r="AG106" s="270"/>
      <c r="AH106" s="270"/>
      <c r="AI106" s="270"/>
      <c r="AJ106" s="270"/>
      <c r="AK106" s="270"/>
      <c r="AL106" s="270"/>
      <c r="AM106" s="270"/>
      <c r="AN106" s="270"/>
      <c r="AO106" s="270"/>
      <c r="AP106" s="270"/>
      <c r="AQ106" s="270"/>
      <c r="AR106" s="271"/>
      <c r="AS106" s="269"/>
      <c r="AT106" s="270"/>
      <c r="AU106" s="270"/>
      <c r="AV106" s="270"/>
      <c r="AW106" s="270"/>
      <c r="AX106" s="270"/>
      <c r="AY106" s="270"/>
      <c r="AZ106" s="270"/>
      <c r="BA106" s="270"/>
      <c r="BB106" s="270"/>
      <c r="BC106" s="270"/>
      <c r="BD106" s="270"/>
      <c r="BE106" s="270"/>
      <c r="BF106" s="270"/>
      <c r="BG106" s="270"/>
      <c r="BH106" s="270"/>
      <c r="BI106" s="270"/>
      <c r="BJ106" s="271"/>
    </row>
    <row r="107" spans="2:62" s="18" customFormat="1" ht="10.5" customHeight="1">
      <c r="B107" s="290"/>
      <c r="C107" s="291"/>
      <c r="D107" s="291"/>
      <c r="E107" s="292"/>
      <c r="F107" s="298"/>
      <c r="G107" s="296"/>
      <c r="H107" s="296"/>
      <c r="I107" s="296"/>
      <c r="J107" s="296"/>
      <c r="K107" s="296"/>
      <c r="L107" s="296"/>
      <c r="M107" s="296"/>
      <c r="N107" s="296"/>
      <c r="O107" s="296"/>
      <c r="P107" s="296"/>
      <c r="Q107" s="296"/>
      <c r="R107" s="296"/>
      <c r="S107" s="296"/>
      <c r="T107" s="296"/>
      <c r="U107" s="296"/>
      <c r="V107" s="296"/>
      <c r="W107" s="296"/>
      <c r="X107" s="296"/>
      <c r="Y107" s="296"/>
      <c r="Z107" s="297"/>
      <c r="AA107" s="269"/>
      <c r="AB107" s="270"/>
      <c r="AC107" s="270"/>
      <c r="AD107" s="270"/>
      <c r="AE107" s="270"/>
      <c r="AF107" s="270"/>
      <c r="AG107" s="270"/>
      <c r="AH107" s="270"/>
      <c r="AI107" s="270"/>
      <c r="AJ107" s="270"/>
      <c r="AK107" s="270"/>
      <c r="AL107" s="270"/>
      <c r="AM107" s="270"/>
      <c r="AN107" s="270"/>
      <c r="AO107" s="270"/>
      <c r="AP107" s="270"/>
      <c r="AQ107" s="270"/>
      <c r="AR107" s="271"/>
      <c r="AS107" s="269"/>
      <c r="AT107" s="270"/>
      <c r="AU107" s="270"/>
      <c r="AV107" s="270"/>
      <c r="AW107" s="270"/>
      <c r="AX107" s="270"/>
      <c r="AY107" s="270"/>
      <c r="AZ107" s="270"/>
      <c r="BA107" s="270"/>
      <c r="BB107" s="270"/>
      <c r="BC107" s="270"/>
      <c r="BD107" s="270"/>
      <c r="BE107" s="270"/>
      <c r="BF107" s="270"/>
      <c r="BG107" s="270"/>
      <c r="BH107" s="270"/>
      <c r="BI107" s="270"/>
      <c r="BJ107" s="271"/>
    </row>
    <row r="108" spans="2:62" s="18" customFormat="1" ht="10.5" customHeight="1">
      <c r="B108" s="290"/>
      <c r="C108" s="291"/>
      <c r="D108" s="291"/>
      <c r="E108" s="292"/>
      <c r="F108" s="298"/>
      <c r="G108" s="296"/>
      <c r="H108" s="296"/>
      <c r="I108" s="296"/>
      <c r="J108" s="296"/>
      <c r="K108" s="296"/>
      <c r="L108" s="296"/>
      <c r="M108" s="296"/>
      <c r="N108" s="296"/>
      <c r="O108" s="296"/>
      <c r="P108" s="296"/>
      <c r="Q108" s="296"/>
      <c r="R108" s="296"/>
      <c r="S108" s="296"/>
      <c r="T108" s="296"/>
      <c r="U108" s="296"/>
      <c r="V108" s="296"/>
      <c r="W108" s="296"/>
      <c r="X108" s="296"/>
      <c r="Y108" s="296"/>
      <c r="Z108" s="297"/>
      <c r="AA108" s="269"/>
      <c r="AB108" s="270"/>
      <c r="AC108" s="270"/>
      <c r="AD108" s="270"/>
      <c r="AE108" s="270"/>
      <c r="AF108" s="270"/>
      <c r="AG108" s="270"/>
      <c r="AH108" s="270"/>
      <c r="AI108" s="270"/>
      <c r="AJ108" s="270"/>
      <c r="AK108" s="270"/>
      <c r="AL108" s="270"/>
      <c r="AM108" s="270"/>
      <c r="AN108" s="270"/>
      <c r="AO108" s="270"/>
      <c r="AP108" s="270"/>
      <c r="AQ108" s="270"/>
      <c r="AR108" s="271"/>
      <c r="AS108" s="269"/>
      <c r="AT108" s="270"/>
      <c r="AU108" s="270"/>
      <c r="AV108" s="270"/>
      <c r="AW108" s="270"/>
      <c r="AX108" s="270"/>
      <c r="AY108" s="270"/>
      <c r="AZ108" s="270"/>
      <c r="BA108" s="270"/>
      <c r="BB108" s="270"/>
      <c r="BC108" s="270"/>
      <c r="BD108" s="270"/>
      <c r="BE108" s="270"/>
      <c r="BF108" s="270"/>
      <c r="BG108" s="270"/>
      <c r="BH108" s="270"/>
      <c r="BI108" s="270"/>
      <c r="BJ108" s="271"/>
    </row>
    <row r="109" spans="2:62" s="18" customFormat="1" ht="10.5" customHeight="1">
      <c r="B109" s="290"/>
      <c r="C109" s="291"/>
      <c r="D109" s="291"/>
      <c r="E109" s="292"/>
      <c r="F109" s="298"/>
      <c r="G109" s="296"/>
      <c r="H109" s="296"/>
      <c r="I109" s="296"/>
      <c r="J109" s="296"/>
      <c r="K109" s="296"/>
      <c r="L109" s="296"/>
      <c r="M109" s="296"/>
      <c r="N109" s="296"/>
      <c r="O109" s="296"/>
      <c r="P109" s="296"/>
      <c r="Q109" s="296"/>
      <c r="R109" s="296"/>
      <c r="S109" s="296"/>
      <c r="T109" s="296"/>
      <c r="U109" s="296"/>
      <c r="V109" s="296"/>
      <c r="W109" s="296"/>
      <c r="X109" s="296"/>
      <c r="Y109" s="296"/>
      <c r="Z109" s="297"/>
      <c r="AA109" s="269"/>
      <c r="AB109" s="270"/>
      <c r="AC109" s="270"/>
      <c r="AD109" s="270"/>
      <c r="AE109" s="270"/>
      <c r="AF109" s="270"/>
      <c r="AG109" s="270"/>
      <c r="AH109" s="270"/>
      <c r="AI109" s="270"/>
      <c r="AJ109" s="270"/>
      <c r="AK109" s="270"/>
      <c r="AL109" s="270"/>
      <c r="AM109" s="270"/>
      <c r="AN109" s="270"/>
      <c r="AO109" s="270"/>
      <c r="AP109" s="270"/>
      <c r="AQ109" s="270"/>
      <c r="AR109" s="271"/>
      <c r="AS109" s="269"/>
      <c r="AT109" s="270"/>
      <c r="AU109" s="270"/>
      <c r="AV109" s="270"/>
      <c r="AW109" s="270"/>
      <c r="AX109" s="270"/>
      <c r="AY109" s="270"/>
      <c r="AZ109" s="270"/>
      <c r="BA109" s="270"/>
      <c r="BB109" s="270"/>
      <c r="BC109" s="270"/>
      <c r="BD109" s="270"/>
      <c r="BE109" s="270"/>
      <c r="BF109" s="270"/>
      <c r="BG109" s="270"/>
      <c r="BH109" s="270"/>
      <c r="BI109" s="270"/>
      <c r="BJ109" s="271"/>
    </row>
    <row r="110" spans="2:62" s="18" customFormat="1" ht="10.5" customHeight="1">
      <c r="B110" s="290"/>
      <c r="C110" s="291"/>
      <c r="D110" s="291"/>
      <c r="E110" s="292"/>
      <c r="F110" s="298"/>
      <c r="G110" s="296"/>
      <c r="H110" s="296"/>
      <c r="I110" s="296"/>
      <c r="J110" s="296"/>
      <c r="K110" s="296"/>
      <c r="L110" s="296"/>
      <c r="M110" s="296"/>
      <c r="N110" s="296"/>
      <c r="O110" s="296"/>
      <c r="P110" s="296"/>
      <c r="Q110" s="296"/>
      <c r="R110" s="296"/>
      <c r="S110" s="296"/>
      <c r="T110" s="296"/>
      <c r="U110" s="296"/>
      <c r="V110" s="296"/>
      <c r="W110" s="296"/>
      <c r="X110" s="296"/>
      <c r="Y110" s="296"/>
      <c r="Z110" s="297"/>
      <c r="AA110" s="269"/>
      <c r="AB110" s="270"/>
      <c r="AC110" s="270"/>
      <c r="AD110" s="270"/>
      <c r="AE110" s="270"/>
      <c r="AF110" s="270"/>
      <c r="AG110" s="270"/>
      <c r="AH110" s="270"/>
      <c r="AI110" s="270"/>
      <c r="AJ110" s="270"/>
      <c r="AK110" s="270"/>
      <c r="AL110" s="270"/>
      <c r="AM110" s="270"/>
      <c r="AN110" s="270"/>
      <c r="AO110" s="270"/>
      <c r="AP110" s="270"/>
      <c r="AQ110" s="270"/>
      <c r="AR110" s="271"/>
      <c r="AS110" s="269"/>
      <c r="AT110" s="270"/>
      <c r="AU110" s="270"/>
      <c r="AV110" s="270"/>
      <c r="AW110" s="270"/>
      <c r="AX110" s="270"/>
      <c r="AY110" s="270"/>
      <c r="AZ110" s="270"/>
      <c r="BA110" s="270"/>
      <c r="BB110" s="270"/>
      <c r="BC110" s="270"/>
      <c r="BD110" s="270"/>
      <c r="BE110" s="270"/>
      <c r="BF110" s="270"/>
      <c r="BG110" s="270"/>
      <c r="BH110" s="270"/>
      <c r="BI110" s="270"/>
      <c r="BJ110" s="271"/>
    </row>
    <row r="111" spans="2:62" s="18" customFormat="1" ht="10.5" customHeight="1">
      <c r="B111" s="293"/>
      <c r="C111" s="294"/>
      <c r="D111" s="294"/>
      <c r="E111" s="295"/>
      <c r="F111" s="299"/>
      <c r="G111" s="300"/>
      <c r="H111" s="300"/>
      <c r="I111" s="300"/>
      <c r="J111" s="300"/>
      <c r="K111" s="300"/>
      <c r="L111" s="300"/>
      <c r="M111" s="300"/>
      <c r="N111" s="300"/>
      <c r="O111" s="300"/>
      <c r="P111" s="300"/>
      <c r="Q111" s="300"/>
      <c r="R111" s="300"/>
      <c r="S111" s="300"/>
      <c r="T111" s="300"/>
      <c r="U111" s="300"/>
      <c r="V111" s="300"/>
      <c r="W111" s="300"/>
      <c r="X111" s="300"/>
      <c r="Y111" s="300"/>
      <c r="Z111" s="301"/>
      <c r="AA111" s="272"/>
      <c r="AB111" s="273"/>
      <c r="AC111" s="273"/>
      <c r="AD111" s="273"/>
      <c r="AE111" s="273"/>
      <c r="AF111" s="273"/>
      <c r="AG111" s="273"/>
      <c r="AH111" s="273"/>
      <c r="AI111" s="273"/>
      <c r="AJ111" s="273"/>
      <c r="AK111" s="273"/>
      <c r="AL111" s="273"/>
      <c r="AM111" s="273"/>
      <c r="AN111" s="273"/>
      <c r="AO111" s="273"/>
      <c r="AP111" s="273"/>
      <c r="AQ111" s="273"/>
      <c r="AR111" s="274"/>
      <c r="AS111" s="272"/>
      <c r="AT111" s="273"/>
      <c r="AU111" s="273"/>
      <c r="AV111" s="273"/>
      <c r="AW111" s="273"/>
      <c r="AX111" s="273"/>
      <c r="AY111" s="273"/>
      <c r="AZ111" s="273"/>
      <c r="BA111" s="273"/>
      <c r="BB111" s="273"/>
      <c r="BC111" s="273"/>
      <c r="BD111" s="273"/>
      <c r="BE111" s="273"/>
      <c r="BF111" s="273"/>
      <c r="BG111" s="273"/>
      <c r="BH111" s="273"/>
      <c r="BI111" s="273"/>
      <c r="BJ111" s="274"/>
    </row>
    <row r="112" spans="2:62" s="18" customFormat="1" ht="10.5" customHeight="1">
      <c r="B112" s="275" t="s">
        <v>432</v>
      </c>
      <c r="C112" s="275"/>
      <c r="D112" s="275"/>
      <c r="E112" s="275"/>
      <c r="F112" s="276" t="s">
        <v>468</v>
      </c>
      <c r="G112" s="277"/>
      <c r="H112" s="277"/>
      <c r="I112" s="277"/>
      <c r="J112" s="277"/>
      <c r="K112" s="277"/>
      <c r="L112" s="277"/>
      <c r="M112" s="277"/>
      <c r="N112" s="277"/>
      <c r="O112" s="277"/>
      <c r="P112" s="277"/>
      <c r="Q112" s="277"/>
      <c r="R112" s="277"/>
      <c r="S112" s="277"/>
      <c r="T112" s="277"/>
      <c r="U112" s="277"/>
      <c r="V112" s="277"/>
      <c r="W112" s="277"/>
      <c r="X112" s="277"/>
      <c r="Y112" s="277"/>
      <c r="Z112" s="278"/>
      <c r="AA112" s="280" t="s">
        <v>460</v>
      </c>
      <c r="AB112" s="281"/>
      <c r="AC112" s="281"/>
      <c r="AD112" s="281"/>
      <c r="AE112" s="281"/>
      <c r="AF112" s="281"/>
      <c r="AG112" s="281"/>
      <c r="AH112" s="281"/>
      <c r="AI112" s="281"/>
      <c r="AJ112" s="281"/>
      <c r="AK112" s="281"/>
      <c r="AL112" s="281"/>
      <c r="AM112" s="281"/>
      <c r="AN112" s="281"/>
      <c r="AO112" s="281"/>
      <c r="AP112" s="281"/>
      <c r="AQ112" s="281"/>
      <c r="AR112" s="282"/>
      <c r="AS112" s="280" t="s">
        <v>460</v>
      </c>
      <c r="AT112" s="281"/>
      <c r="AU112" s="281"/>
      <c r="AV112" s="281"/>
      <c r="AW112" s="281"/>
      <c r="AX112" s="281"/>
      <c r="AY112" s="281"/>
      <c r="AZ112" s="281"/>
      <c r="BA112" s="281"/>
      <c r="BB112" s="281"/>
      <c r="BC112" s="281"/>
      <c r="BD112" s="281"/>
      <c r="BE112" s="281"/>
      <c r="BF112" s="281"/>
      <c r="BG112" s="281"/>
      <c r="BH112" s="281"/>
      <c r="BI112" s="281"/>
      <c r="BJ112" s="282"/>
    </row>
    <row r="113" spans="2:62" s="18" customFormat="1" ht="10.5" customHeight="1">
      <c r="B113" s="275"/>
      <c r="C113" s="275"/>
      <c r="D113" s="275"/>
      <c r="E113" s="275"/>
      <c r="F113" s="279"/>
      <c r="G113" s="262"/>
      <c r="H113" s="262"/>
      <c r="I113" s="262"/>
      <c r="J113" s="262"/>
      <c r="K113" s="262"/>
      <c r="L113" s="262"/>
      <c r="M113" s="262"/>
      <c r="N113" s="262"/>
      <c r="O113" s="262"/>
      <c r="P113" s="262"/>
      <c r="Q113" s="262"/>
      <c r="R113" s="262"/>
      <c r="S113" s="262"/>
      <c r="T113" s="262"/>
      <c r="U113" s="262"/>
      <c r="V113" s="262"/>
      <c r="W113" s="262"/>
      <c r="X113" s="262"/>
      <c r="Y113" s="262"/>
      <c r="Z113" s="263"/>
      <c r="AA113" s="283"/>
      <c r="AB113" s="284"/>
      <c r="AC113" s="284"/>
      <c r="AD113" s="284"/>
      <c r="AE113" s="284"/>
      <c r="AF113" s="284"/>
      <c r="AG113" s="284"/>
      <c r="AH113" s="284"/>
      <c r="AI113" s="284"/>
      <c r="AJ113" s="284"/>
      <c r="AK113" s="284"/>
      <c r="AL113" s="284"/>
      <c r="AM113" s="284"/>
      <c r="AN113" s="284"/>
      <c r="AO113" s="284"/>
      <c r="AP113" s="284"/>
      <c r="AQ113" s="284"/>
      <c r="AR113" s="285"/>
      <c r="AS113" s="283"/>
      <c r="AT113" s="284"/>
      <c r="AU113" s="284"/>
      <c r="AV113" s="284"/>
      <c r="AW113" s="284"/>
      <c r="AX113" s="284"/>
      <c r="AY113" s="284"/>
      <c r="AZ113" s="284"/>
      <c r="BA113" s="284"/>
      <c r="BB113" s="284"/>
      <c r="BC113" s="284"/>
      <c r="BD113" s="284"/>
      <c r="BE113" s="284"/>
      <c r="BF113" s="284"/>
      <c r="BG113" s="284"/>
      <c r="BH113" s="284"/>
      <c r="BI113" s="284"/>
      <c r="BJ113" s="285"/>
    </row>
    <row r="114" spans="2:62" s="18" customFormat="1" ht="10.5" customHeight="1">
      <c r="B114" s="275" t="s">
        <v>222</v>
      </c>
      <c r="C114" s="275"/>
      <c r="D114" s="275"/>
      <c r="E114" s="275"/>
      <c r="F114" s="276" t="s">
        <v>469</v>
      </c>
      <c r="G114" s="277"/>
      <c r="H114" s="277"/>
      <c r="I114" s="277"/>
      <c r="J114" s="277"/>
      <c r="K114" s="277"/>
      <c r="L114" s="277"/>
      <c r="M114" s="277"/>
      <c r="N114" s="277"/>
      <c r="O114" s="277"/>
      <c r="P114" s="277"/>
      <c r="Q114" s="277"/>
      <c r="R114" s="277"/>
      <c r="S114" s="277"/>
      <c r="T114" s="277"/>
      <c r="U114" s="277"/>
      <c r="V114" s="277"/>
      <c r="W114" s="277"/>
      <c r="X114" s="277"/>
      <c r="Y114" s="277"/>
      <c r="Z114" s="278"/>
      <c r="AA114" s="276" t="s">
        <v>470</v>
      </c>
      <c r="AB114" s="277"/>
      <c r="AC114" s="277"/>
      <c r="AD114" s="277"/>
      <c r="AE114" s="277"/>
      <c r="AF114" s="277"/>
      <c r="AG114" s="277"/>
      <c r="AH114" s="277"/>
      <c r="AI114" s="277"/>
      <c r="AJ114" s="277"/>
      <c r="AK114" s="277"/>
      <c r="AL114" s="277"/>
      <c r="AM114" s="277"/>
      <c r="AN114" s="277"/>
      <c r="AO114" s="277"/>
      <c r="AP114" s="277"/>
      <c r="AQ114" s="277"/>
      <c r="AR114" s="278"/>
      <c r="AS114" s="276" t="s">
        <v>470</v>
      </c>
      <c r="AT114" s="277"/>
      <c r="AU114" s="277"/>
      <c r="AV114" s="277"/>
      <c r="AW114" s="277"/>
      <c r="AX114" s="277"/>
      <c r="AY114" s="277"/>
      <c r="AZ114" s="277"/>
      <c r="BA114" s="277"/>
      <c r="BB114" s="277"/>
      <c r="BC114" s="277"/>
      <c r="BD114" s="277"/>
      <c r="BE114" s="277"/>
      <c r="BF114" s="277"/>
      <c r="BG114" s="277"/>
      <c r="BH114" s="277"/>
      <c r="BI114" s="277"/>
      <c r="BJ114" s="278"/>
    </row>
    <row r="115" spans="2:62" s="18" customFormat="1" ht="10.5" customHeight="1">
      <c r="B115" s="275"/>
      <c r="C115" s="275"/>
      <c r="D115" s="275"/>
      <c r="E115" s="275"/>
      <c r="F115" s="286"/>
      <c r="G115" s="260"/>
      <c r="H115" s="260"/>
      <c r="I115" s="260"/>
      <c r="J115" s="260"/>
      <c r="K115" s="260"/>
      <c r="L115" s="260"/>
      <c r="M115" s="260"/>
      <c r="N115" s="260"/>
      <c r="O115" s="260"/>
      <c r="P115" s="260"/>
      <c r="Q115" s="260"/>
      <c r="R115" s="260"/>
      <c r="S115" s="260"/>
      <c r="T115" s="260"/>
      <c r="U115" s="260"/>
      <c r="V115" s="260"/>
      <c r="W115" s="260"/>
      <c r="X115" s="260"/>
      <c r="Y115" s="260"/>
      <c r="Z115" s="261"/>
      <c r="AA115" s="286"/>
      <c r="AB115" s="260"/>
      <c r="AC115" s="260"/>
      <c r="AD115" s="260"/>
      <c r="AE115" s="260"/>
      <c r="AF115" s="260"/>
      <c r="AG115" s="260"/>
      <c r="AH115" s="260"/>
      <c r="AI115" s="260"/>
      <c r="AJ115" s="260"/>
      <c r="AK115" s="260"/>
      <c r="AL115" s="260"/>
      <c r="AM115" s="260"/>
      <c r="AN115" s="260"/>
      <c r="AO115" s="260"/>
      <c r="AP115" s="260"/>
      <c r="AQ115" s="260"/>
      <c r="AR115" s="261"/>
      <c r="AS115" s="286"/>
      <c r="AT115" s="260"/>
      <c r="AU115" s="260"/>
      <c r="AV115" s="260"/>
      <c r="AW115" s="260"/>
      <c r="AX115" s="260"/>
      <c r="AY115" s="260"/>
      <c r="AZ115" s="260"/>
      <c r="BA115" s="260"/>
      <c r="BB115" s="260"/>
      <c r="BC115" s="260"/>
      <c r="BD115" s="260"/>
      <c r="BE115" s="260"/>
      <c r="BF115" s="260"/>
      <c r="BG115" s="260"/>
      <c r="BH115" s="260"/>
      <c r="BI115" s="260"/>
      <c r="BJ115" s="261"/>
    </row>
    <row r="116" spans="2:62" s="18" customFormat="1" ht="10.5" customHeight="1">
      <c r="B116" s="275"/>
      <c r="C116" s="275"/>
      <c r="D116" s="275"/>
      <c r="E116" s="275"/>
      <c r="F116" s="286"/>
      <c r="G116" s="260"/>
      <c r="H116" s="260"/>
      <c r="I116" s="260"/>
      <c r="J116" s="260"/>
      <c r="K116" s="260"/>
      <c r="L116" s="260"/>
      <c r="M116" s="260"/>
      <c r="N116" s="260"/>
      <c r="O116" s="260"/>
      <c r="P116" s="260"/>
      <c r="Q116" s="260"/>
      <c r="R116" s="260"/>
      <c r="S116" s="260"/>
      <c r="T116" s="260"/>
      <c r="U116" s="260"/>
      <c r="V116" s="260"/>
      <c r="W116" s="260"/>
      <c r="X116" s="260"/>
      <c r="Y116" s="260"/>
      <c r="Z116" s="261"/>
      <c r="AA116" s="286"/>
      <c r="AB116" s="260"/>
      <c r="AC116" s="260"/>
      <c r="AD116" s="260"/>
      <c r="AE116" s="260"/>
      <c r="AF116" s="260"/>
      <c r="AG116" s="260"/>
      <c r="AH116" s="260"/>
      <c r="AI116" s="260"/>
      <c r="AJ116" s="260"/>
      <c r="AK116" s="260"/>
      <c r="AL116" s="260"/>
      <c r="AM116" s="260"/>
      <c r="AN116" s="260"/>
      <c r="AO116" s="260"/>
      <c r="AP116" s="260"/>
      <c r="AQ116" s="260"/>
      <c r="AR116" s="261"/>
      <c r="AS116" s="286"/>
      <c r="AT116" s="260"/>
      <c r="AU116" s="260"/>
      <c r="AV116" s="260"/>
      <c r="AW116" s="260"/>
      <c r="AX116" s="260"/>
      <c r="AY116" s="260"/>
      <c r="AZ116" s="260"/>
      <c r="BA116" s="260"/>
      <c r="BB116" s="260"/>
      <c r="BC116" s="260"/>
      <c r="BD116" s="260"/>
      <c r="BE116" s="260"/>
      <c r="BF116" s="260"/>
      <c r="BG116" s="260"/>
      <c r="BH116" s="260"/>
      <c r="BI116" s="260"/>
      <c r="BJ116" s="261"/>
    </row>
    <row r="117" spans="2:62" s="18" customFormat="1" ht="10.5" customHeight="1">
      <c r="B117" s="275"/>
      <c r="C117" s="275"/>
      <c r="D117" s="275"/>
      <c r="E117" s="275"/>
      <c r="F117" s="264" t="s">
        <v>455</v>
      </c>
      <c r="G117" s="265"/>
      <c r="H117" s="265"/>
      <c r="I117" s="265"/>
      <c r="J117" s="260" t="s">
        <v>456</v>
      </c>
      <c r="K117" s="260"/>
      <c r="L117" s="260"/>
      <c r="M117" s="260"/>
      <c r="N117" s="260"/>
      <c r="O117" s="260"/>
      <c r="P117" s="260"/>
      <c r="Q117" s="260"/>
      <c r="R117" s="260"/>
      <c r="S117" s="260"/>
      <c r="T117" s="260"/>
      <c r="U117" s="260"/>
      <c r="V117" s="260"/>
      <c r="W117" s="260"/>
      <c r="X117" s="260"/>
      <c r="Y117" s="260"/>
      <c r="Z117" s="261"/>
      <c r="AA117" s="264" t="s">
        <v>457</v>
      </c>
      <c r="AB117" s="265"/>
      <c r="AC117" s="265"/>
      <c r="AD117" s="265"/>
      <c r="AE117" s="260" t="s">
        <v>458</v>
      </c>
      <c r="AF117" s="260"/>
      <c r="AG117" s="260"/>
      <c r="AH117" s="260"/>
      <c r="AI117" s="260"/>
      <c r="AJ117" s="260"/>
      <c r="AK117" s="260"/>
      <c r="AL117" s="260"/>
      <c r="AM117" s="260"/>
      <c r="AN117" s="260"/>
      <c r="AO117" s="260"/>
      <c r="AP117" s="260"/>
      <c r="AQ117" s="260"/>
      <c r="AR117" s="261"/>
      <c r="AS117" s="47"/>
      <c r="AT117" s="48"/>
      <c r="AU117" s="48"/>
      <c r="AV117" s="48"/>
      <c r="AW117" s="48"/>
      <c r="AX117" s="48"/>
      <c r="AY117" s="48"/>
      <c r="AZ117" s="48"/>
      <c r="BA117" s="48"/>
      <c r="BB117" s="48"/>
      <c r="BC117" s="48"/>
      <c r="BD117" s="48"/>
      <c r="BE117" s="48"/>
      <c r="BF117" s="48"/>
      <c r="BG117" s="48"/>
      <c r="BH117" s="48"/>
      <c r="BI117" s="48"/>
      <c r="BJ117" s="49"/>
    </row>
    <row r="118" spans="2:62" s="18" customFormat="1" ht="10.5" customHeight="1">
      <c r="B118" s="275"/>
      <c r="C118" s="275"/>
      <c r="D118" s="275"/>
      <c r="E118" s="275"/>
      <c r="F118" s="107"/>
      <c r="G118" s="108"/>
      <c r="H118" s="108"/>
      <c r="I118" s="108"/>
      <c r="J118" s="262"/>
      <c r="K118" s="262"/>
      <c r="L118" s="262"/>
      <c r="M118" s="262"/>
      <c r="N118" s="262"/>
      <c r="O118" s="262"/>
      <c r="P118" s="262"/>
      <c r="Q118" s="262"/>
      <c r="R118" s="262"/>
      <c r="S118" s="262"/>
      <c r="T118" s="262"/>
      <c r="U118" s="262"/>
      <c r="V118" s="262"/>
      <c r="W118" s="262"/>
      <c r="X118" s="262"/>
      <c r="Y118" s="262"/>
      <c r="Z118" s="263"/>
      <c r="AA118" s="107"/>
      <c r="AB118" s="108"/>
      <c r="AC118" s="108"/>
      <c r="AD118" s="108"/>
      <c r="AE118" s="262"/>
      <c r="AF118" s="262"/>
      <c r="AG118" s="262"/>
      <c r="AH118" s="262"/>
      <c r="AI118" s="262"/>
      <c r="AJ118" s="262"/>
      <c r="AK118" s="262"/>
      <c r="AL118" s="262"/>
      <c r="AM118" s="262"/>
      <c r="AN118" s="262"/>
      <c r="AO118" s="262"/>
      <c r="AP118" s="262"/>
      <c r="AQ118" s="262"/>
      <c r="AR118" s="263"/>
      <c r="AS118" s="50"/>
      <c r="AT118" s="51"/>
      <c r="AU118" s="51"/>
      <c r="AV118" s="51"/>
      <c r="AW118" s="51"/>
      <c r="AX118" s="51"/>
      <c r="AY118" s="51"/>
      <c r="AZ118" s="51"/>
      <c r="BA118" s="51"/>
      <c r="BB118" s="51"/>
      <c r="BC118" s="51"/>
      <c r="BD118" s="51"/>
      <c r="BE118" s="51"/>
      <c r="BF118" s="51"/>
      <c r="BG118" s="51"/>
      <c r="BH118" s="51"/>
      <c r="BI118" s="51"/>
      <c r="BJ118" s="52"/>
    </row>
    <row r="119" spans="6:26" s="18" customFormat="1" ht="8.25" customHeight="1">
      <c r="F119" s="23"/>
      <c r="G119" s="23"/>
      <c r="H119" s="23"/>
      <c r="I119" s="23"/>
      <c r="J119" s="23"/>
      <c r="K119" s="23"/>
      <c r="L119" s="23"/>
      <c r="M119" s="23"/>
      <c r="N119" s="23"/>
      <c r="O119" s="23"/>
      <c r="P119" s="23"/>
      <c r="Q119" s="23"/>
      <c r="R119" s="23"/>
      <c r="S119" s="23"/>
      <c r="T119" s="23"/>
      <c r="U119" s="23"/>
      <c r="V119" s="23"/>
      <c r="W119" s="23"/>
      <c r="X119" s="23"/>
      <c r="Y119" s="23"/>
      <c r="Z119" s="23"/>
    </row>
    <row r="120" spans="2:62" ht="15" customHeight="1">
      <c r="B120" s="109" t="s">
        <v>12</v>
      </c>
      <c r="C120" s="5"/>
      <c r="D120" s="5"/>
      <c r="E120" s="5"/>
      <c r="F120" s="5"/>
      <c r="G120" s="5"/>
      <c r="H120" s="5"/>
      <c r="I120" s="5"/>
      <c r="J120" s="5"/>
      <c r="K120" s="99"/>
      <c r="L120" s="99"/>
      <c r="M120" s="266" t="s">
        <v>461</v>
      </c>
      <c r="N120" s="266"/>
      <c r="O120" s="266"/>
      <c r="P120" s="266"/>
      <c r="Q120" s="266"/>
      <c r="R120" s="266"/>
      <c r="S120" s="266"/>
      <c r="T120" s="266"/>
      <c r="U120" s="266"/>
      <c r="V120" s="266"/>
      <c r="W120" s="266"/>
      <c r="X120" s="266"/>
      <c r="Y120" s="266"/>
      <c r="Z120" s="266"/>
      <c r="AA120" s="266"/>
      <c r="AB120" s="266"/>
      <c r="AC120" s="266"/>
      <c r="AD120" s="266"/>
      <c r="AE120" s="266"/>
      <c r="AF120" s="266"/>
      <c r="AG120" s="266"/>
      <c r="AH120" s="266"/>
      <c r="AI120" s="266"/>
      <c r="AJ120" s="266"/>
      <c r="AK120" s="266"/>
      <c r="AL120" s="266"/>
      <c r="AM120" s="266"/>
      <c r="AN120" s="266"/>
      <c r="AO120" s="266"/>
      <c r="AP120" s="266"/>
      <c r="AQ120" s="266"/>
      <c r="AR120" s="266"/>
      <c r="AS120" s="266"/>
      <c r="AT120" s="266"/>
      <c r="AU120" s="266"/>
      <c r="AV120" s="266"/>
      <c r="AW120" s="266"/>
      <c r="AX120" s="267"/>
      <c r="AY120" s="267"/>
      <c r="AZ120" s="267"/>
      <c r="BA120" s="99"/>
      <c r="BB120" s="99"/>
      <c r="BC120" s="268" t="s">
        <v>415</v>
      </c>
      <c r="BD120" s="268"/>
      <c r="BE120" s="268"/>
      <c r="BF120" s="268"/>
      <c r="BG120" s="611">
        <v>0.009</v>
      </c>
      <c r="BH120" s="611"/>
      <c r="BI120" s="611"/>
      <c r="BJ120" s="98"/>
    </row>
    <row r="121" spans="2:62" s="3" customFormat="1" ht="10.5" customHeight="1">
      <c r="B121" s="139" t="s">
        <v>0</v>
      </c>
      <c r="C121" s="140"/>
      <c r="D121" s="143" t="s">
        <v>5</v>
      </c>
      <c r="E121" s="144"/>
      <c r="F121" s="144"/>
      <c r="G121" s="144"/>
      <c r="H121" s="145"/>
      <c r="I121" s="258">
        <v>0</v>
      </c>
      <c r="J121" s="258"/>
      <c r="K121" s="259"/>
      <c r="L121" s="255">
        <v>1</v>
      </c>
      <c r="M121" s="255"/>
      <c r="N121" s="255"/>
      <c r="O121" s="255">
        <v>2</v>
      </c>
      <c r="P121" s="255"/>
      <c r="Q121" s="255"/>
      <c r="R121" s="255">
        <v>3</v>
      </c>
      <c r="S121" s="255"/>
      <c r="T121" s="255"/>
      <c r="U121" s="255">
        <v>4</v>
      </c>
      <c r="V121" s="255"/>
      <c r="W121" s="255"/>
      <c r="X121" s="138">
        <v>5</v>
      </c>
      <c r="Y121" s="138"/>
      <c r="Z121" s="138"/>
      <c r="AA121" s="255">
        <v>6</v>
      </c>
      <c r="AB121" s="255"/>
      <c r="AC121" s="255"/>
      <c r="AD121" s="255">
        <v>7</v>
      </c>
      <c r="AE121" s="255"/>
      <c r="AF121" s="255"/>
      <c r="AG121" s="255">
        <v>8</v>
      </c>
      <c r="AH121" s="255"/>
      <c r="AI121" s="255"/>
      <c r="AJ121" s="255">
        <v>9</v>
      </c>
      <c r="AK121" s="255"/>
      <c r="AL121" s="255"/>
      <c r="AM121" s="177">
        <v>10</v>
      </c>
      <c r="AN121" s="177"/>
      <c r="AO121" s="177"/>
      <c r="AP121" s="255">
        <v>11</v>
      </c>
      <c r="AQ121" s="255"/>
      <c r="AR121" s="255"/>
      <c r="AS121" s="255">
        <v>12</v>
      </c>
      <c r="AT121" s="255"/>
      <c r="AU121" s="255"/>
      <c r="AV121" s="255">
        <v>13</v>
      </c>
      <c r="AW121" s="255"/>
      <c r="AX121" s="255"/>
      <c r="AY121" s="255">
        <v>14</v>
      </c>
      <c r="AZ121" s="255"/>
      <c r="BA121" s="255"/>
      <c r="BB121" s="244">
        <v>15</v>
      </c>
      <c r="BC121" s="245"/>
      <c r="BD121" s="246"/>
      <c r="BE121" s="250">
        <v>16</v>
      </c>
      <c r="BF121" s="251"/>
      <c r="BG121" s="252"/>
      <c r="BH121" s="255">
        <v>17</v>
      </c>
      <c r="BI121" s="255"/>
      <c r="BJ121" s="250"/>
    </row>
    <row r="122" spans="2:62" s="3" customFormat="1" ht="10.5" customHeight="1" thickBot="1">
      <c r="B122" s="141"/>
      <c r="C122" s="142"/>
      <c r="D122" s="128" t="s">
        <v>6</v>
      </c>
      <c r="E122" s="129"/>
      <c r="F122" s="129"/>
      <c r="G122" s="129"/>
      <c r="H122" s="130"/>
      <c r="I122" s="258"/>
      <c r="J122" s="258"/>
      <c r="K122" s="259"/>
      <c r="L122" s="255"/>
      <c r="M122" s="255"/>
      <c r="N122" s="255"/>
      <c r="O122" s="255"/>
      <c r="P122" s="255"/>
      <c r="Q122" s="255"/>
      <c r="R122" s="255"/>
      <c r="S122" s="255"/>
      <c r="T122" s="255"/>
      <c r="U122" s="255"/>
      <c r="V122" s="255"/>
      <c r="W122" s="255"/>
      <c r="X122" s="138"/>
      <c r="Y122" s="138"/>
      <c r="Z122" s="138"/>
      <c r="AA122" s="255"/>
      <c r="AB122" s="255"/>
      <c r="AC122" s="255"/>
      <c r="AD122" s="255"/>
      <c r="AE122" s="255"/>
      <c r="AF122" s="255"/>
      <c r="AG122" s="255"/>
      <c r="AH122" s="255"/>
      <c r="AI122" s="255"/>
      <c r="AJ122" s="255"/>
      <c r="AK122" s="255"/>
      <c r="AL122" s="255"/>
      <c r="AM122" s="179"/>
      <c r="AN122" s="179"/>
      <c r="AO122" s="179"/>
      <c r="AP122" s="256"/>
      <c r="AQ122" s="256"/>
      <c r="AR122" s="256"/>
      <c r="AS122" s="256"/>
      <c r="AT122" s="256"/>
      <c r="AU122" s="256"/>
      <c r="AV122" s="256"/>
      <c r="AW122" s="256"/>
      <c r="AX122" s="256"/>
      <c r="AY122" s="256"/>
      <c r="AZ122" s="256"/>
      <c r="BA122" s="256"/>
      <c r="BB122" s="247"/>
      <c r="BC122" s="248"/>
      <c r="BD122" s="249"/>
      <c r="BE122" s="253"/>
      <c r="BF122" s="254"/>
      <c r="BG122" s="224"/>
      <c r="BH122" s="256"/>
      <c r="BI122" s="256"/>
      <c r="BJ122" s="253"/>
    </row>
    <row r="123" spans="2:67" s="3" customFormat="1" ht="10.5" customHeight="1" thickBot="1">
      <c r="B123" s="224">
        <v>1</v>
      </c>
      <c r="C123" s="154"/>
      <c r="D123" s="225">
        <v>20</v>
      </c>
      <c r="E123" s="226"/>
      <c r="F123" s="226"/>
      <c r="G123" s="226"/>
      <c r="H123" s="227"/>
      <c r="I123" s="610">
        <f>(1-0.8*I$121/$D123)+(0.8*I$121/$D123)*(1-1/(1+$BG$120)^($D123-I$121))</f>
        <v>1</v>
      </c>
      <c r="J123" s="533"/>
      <c r="K123" s="533"/>
      <c r="L123" s="608">
        <f>(1-0.8*L$121/$D123)+(0.8*L$121/$D123)*(1-1/(1+$BG$120)^($D123-L$121))</f>
        <v>0.9662613397571463</v>
      </c>
      <c r="M123" s="608"/>
      <c r="N123" s="608"/>
      <c r="O123" s="608">
        <f>(1-0.8*O$121/$D123)+(0.8*O$121/$D123)*(1-1/(1+$BG$120)^($D123-O$121))</f>
        <v>0.9319153836299215</v>
      </c>
      <c r="P123" s="608"/>
      <c r="Q123" s="608"/>
      <c r="R123" s="608">
        <f>(1-0.8*R$121/$D123)+(0.8*R$121/$D123)*(1-1/(1+$BG$120)^($D123-R$121))</f>
        <v>0.8969539331238862</v>
      </c>
      <c r="S123" s="608"/>
      <c r="T123" s="608"/>
      <c r="U123" s="608">
        <f>(1-0.8*U$121/$D123)+(0.8*U$121/$D123)*(1-1/(1+$BG$120)^($D123-U$121))</f>
        <v>0.8613686913626681</v>
      </c>
      <c r="V123" s="608"/>
      <c r="W123" s="608"/>
      <c r="X123" s="533">
        <f>(1-0.8*X$121/$D123)+(0.8*X$121/$D123)*(1-1/(1+$BG$120)^($D123-X$121))</f>
        <v>0.8251512619811653</v>
      </c>
      <c r="Y123" s="533"/>
      <c r="Z123" s="533"/>
      <c r="AA123" s="608">
        <f>(1-0.8*AA$121/$D123)+(0.8*AA$121/$D123)*(1-1/(1+$BG$120)^($D123-AA$121))</f>
        <v>0.788293148006795</v>
      </c>
      <c r="AB123" s="608"/>
      <c r="AC123" s="608"/>
      <c r="AD123" s="608">
        <f>(1-0.8*AD$121/$D123)+(0.8*AD$121/$D123)*(1-1/(1+$BG$120)^($D123-AD$121))</f>
        <v>0.7507857507286654</v>
      </c>
      <c r="AE123" s="608"/>
      <c r="AF123" s="608"/>
      <c r="AG123" s="608">
        <f>(1-0.8*AG$121/$D123)+(0.8*AG$121/$D123)*(1-1/(1+$BG$120)^($D123-AG$121))</f>
        <v>0.712620368554541</v>
      </c>
      <c r="AH123" s="608"/>
      <c r="AI123" s="608"/>
      <c r="AJ123" s="608">
        <f>(1-0.8*AJ$121/$D123)+(0.8*AJ$121/$D123)*(1-1/(1+$BG$120)^($D123-AJ$121))</f>
        <v>0.6737881958554733</v>
      </c>
      <c r="AK123" s="608"/>
      <c r="AL123" s="609"/>
      <c r="AM123" s="605">
        <f>(1-0.8*AM$121/$D123+0.2/($D123-$AM$121+1))+(0.8*AM$121/$D123-0.2/($D123-$AM$121+1))*(1-1/(1+$BG$120)^($D123-AM$121+$D123*0.2/($D123-$AM$121+1)))</f>
        <v>0.6520394782866226</v>
      </c>
      <c r="AN123" s="606"/>
      <c r="AO123" s="606"/>
      <c r="AP123" s="603">
        <f>(1-0.8*AP$121/$D123+0.2/($D123-$AM$121+1)*2)+(0.8*AP$121/$D123-0.2/($D123-$AM$121+1)*2)*(1-1/(1+$BG$120)^($D123-AP$121+$D123*0.2/($D123-$AM$121+1)*2))</f>
        <v>0.6300527104767633</v>
      </c>
      <c r="AQ123" s="603"/>
      <c r="AR123" s="603"/>
      <c r="AS123" s="603">
        <f>(1-0.8*AS$121/$D123+0.2/($D123-$AM$121+1)*3)+(0.8*AS$121/$D123-0.2/($D123-$AM$121+1)*3)*(1-1/(1+$BG$120)^($D123-AS$121+$D123*0.2/($D123-$AM$121+1)*3))</f>
        <v>0.6078258811829351</v>
      </c>
      <c r="AT123" s="603"/>
      <c r="AU123" s="603"/>
      <c r="AV123" s="603">
        <f>(1-0.8*AV$121/$D123+0.2/($D123-$AM$121+1)*4)+(0.8*AV$121/$D123-0.2/($D123-$AM$121+1)*4)*(1-1/(1+$BG$120)^($D123-AV$121+$D123*0.2/($D123-$AM$121+1)*4))</f>
        <v>0.5853569639448605</v>
      </c>
      <c r="AW123" s="603"/>
      <c r="AX123" s="603"/>
      <c r="AY123" s="603">
        <f>(1-0.8*AY$121/$D123+0.2/($D123-$AM$121+1)*5)+(0.8*AY$121/$D123-0.2/($D123-$AM$121+1)*5)*(1-1/(1+$BG$120)^($D123-AY$121+$D123*0.2/($D123-$AM$121+1)*5))</f>
        <v>0.562643916976677</v>
      </c>
      <c r="AZ123" s="603"/>
      <c r="BA123" s="603"/>
      <c r="BB123" s="607">
        <f>(1-0.8*BB$121/$D123+0.2/($D123-$AM$121+1)*6)+(0.8*BB$121/$D123-0.2/($D123-$AM$121+1)*6)*(1-1/(1+$BG$120)^($D123-BB$121+$D123*0.2/($D123-$AM$121+1)*6))</f>
        <v>0.5396846830579326</v>
      </c>
      <c r="BC123" s="607"/>
      <c r="BD123" s="607"/>
      <c r="BE123" s="603">
        <f>(1-0.8*BE$121/$D123+0.2/($D123-$AM$121+1)*7)+(0.8*BE$121/$D123-0.2/($D123-$AM$121+1)*7)*(1-1/(1+$BG$120)^($D123-BE$121+$D123*0.2/($D123-$AM$121+1)*7))</f>
        <v>0.5164771894238315</v>
      </c>
      <c r="BF123" s="603"/>
      <c r="BG123" s="603"/>
      <c r="BH123" s="603">
        <f>(1-0.8*BH$121/$D123+0.2/($D123-$AM$121+1)*8)+(0.8*BH$121/$D123-0.2/($D123-$AM$121+1)*8)*(1-1/(1+$BG$120)^($D123-BH$121+$D123*0.2/($D123-$AM$121+1)*8))</f>
        <v>0.4930193476547325</v>
      </c>
      <c r="BI123" s="603"/>
      <c r="BJ123" s="604"/>
      <c r="BK123" s="100"/>
      <c r="BL123"/>
      <c r="BM123"/>
      <c r="BN123"/>
      <c r="BO123"/>
    </row>
    <row r="124" spans="2:67" s="3" customFormat="1" ht="10.5" customHeight="1">
      <c r="B124" s="131">
        <v>2</v>
      </c>
      <c r="C124" s="132"/>
      <c r="D124" s="133">
        <v>35</v>
      </c>
      <c r="E124" s="134"/>
      <c r="F124" s="134"/>
      <c r="G124" s="134"/>
      <c r="H124" s="135"/>
      <c r="I124" s="599">
        <f>(1-0.8*I$121/$D124)+(0.8*I$121/$D124)*(1-1/(1+$BG$120)^($D124-I$121))</f>
        <v>1</v>
      </c>
      <c r="J124" s="598"/>
      <c r="K124" s="598"/>
      <c r="L124" s="596">
        <f>(1-0.8*L$121/$D124)+(0.8*L$121/$D124)*(1-1/(1+$BG$120)^($D124-L$121))</f>
        <v>0.9831452509545452</v>
      </c>
      <c r="M124" s="596"/>
      <c r="N124" s="596"/>
      <c r="O124" s="596">
        <f>(1-0.8*O$121/$D124)+(0.8*O$121/$D124)*(1-1/(1+$BG$120)^($D124-O$121))</f>
        <v>0.9659871164262722</v>
      </c>
      <c r="P124" s="596"/>
      <c r="Q124" s="596"/>
      <c r="R124" s="596">
        <f>(1-0.8*R$121/$D124)+(0.8*R$121/$D124)*(1-1/(1+$BG$120)^($D124-R$121))</f>
        <v>0.9485215007111629</v>
      </c>
      <c r="S124" s="596"/>
      <c r="T124" s="596"/>
      <c r="U124" s="596">
        <f>(1-0.8*U$121/$D124)+(0.8*U$121/$D124)*(1-1/(1+$BG$120)^($D124-U$121))</f>
        <v>0.9307442589567513</v>
      </c>
      <c r="V124" s="596"/>
      <c r="W124" s="596"/>
      <c r="X124" s="598">
        <f>(1-0.8*X$121/$D124)+(0.8*X$121/$D124)*(1-1/(1+$BG$120)^($D124-X$121))</f>
        <v>0.9126511966092025</v>
      </c>
      <c r="Y124" s="598"/>
      <c r="Z124" s="598"/>
      <c r="AA124" s="596">
        <f>(1-0.8*AA$121/$D124)+(0.8*AA$121/$D124)*(1-1/(1+$BG$120)^($D124-AA$121))</f>
        <v>0.8942380688544225</v>
      </c>
      <c r="AB124" s="596"/>
      <c r="AC124" s="596"/>
      <c r="AD124" s="596">
        <f>(1-0.8*AD$121/$D124)+(0.8*AD$121/$D124)*(1-1/(1+$BG$120)^($D124-AD$121))</f>
        <v>0.8755005800531309</v>
      </c>
      <c r="AE124" s="596"/>
      <c r="AF124" s="596"/>
      <c r="AG124" s="596">
        <f>(1-0.8*AG$121/$D124)+(0.8*AG$121/$D124)*(1-1/(1+$BG$120)^($D124-AG$121))</f>
        <v>0.856434383169839</v>
      </c>
      <c r="AH124" s="596"/>
      <c r="AI124" s="596"/>
      <c r="AJ124" s="596">
        <f>(1-0.8*AJ$121/$D124)+(0.8*AJ$121/$D124)*(1-1/(1+$BG$120)^($D124-AJ$121))</f>
        <v>0.8370350791956634</v>
      </c>
      <c r="AK124" s="596"/>
      <c r="AL124" s="596"/>
      <c r="AM124" s="583">
        <f>(1-0.8*AM$121/$D124)+(0.8*AM$121/$D124)*(1-1/(1+$BG$120)^($D124-AM$121))</f>
        <v>0.8172982165649162</v>
      </c>
      <c r="AN124" s="583"/>
      <c r="AO124" s="583"/>
      <c r="AP124" s="600">
        <f>(1-0.8*AP$121/$D124)+(0.8*AP$121/$D124)*(1-1/(1+$BG$120)^($D124-AP$121))</f>
        <v>0.7972192905654004</v>
      </c>
      <c r="AQ124" s="600"/>
      <c r="AR124" s="600"/>
      <c r="AS124" s="600">
        <f>(1-0.8*AS$121/$D124)+(0.8*AS$121/$D124)*(1-1/(1+$BG$120)^($D124-AS$121))</f>
        <v>0.7767937427423517</v>
      </c>
      <c r="AT124" s="600"/>
      <c r="AU124" s="600"/>
      <c r="AV124" s="600">
        <f>(1-0.8*AV$121/$D124)+(0.8*AV$121/$D124)*(1-1/(1+$BG$120)^($D124-AV$121))</f>
        <v>0.7560169602959523</v>
      </c>
      <c r="AW124" s="600"/>
      <c r="AX124" s="600"/>
      <c r="AY124" s="600">
        <f>(1-0.8*AY$121/$D124)+(0.8*AY$121/$D124)*(1-1/(1+$BG$120)^($D124-AY$121))</f>
        <v>0.7348842754723556</v>
      </c>
      <c r="AZ124" s="600"/>
      <c r="BA124" s="600"/>
      <c r="BB124" s="583">
        <f>(1-0.8*BB$121/$D124)+(0.8*BB$121/$D124)*(1-1/(1+$BG$120)^($D124-BB$121))</f>
        <v>0.7133909649481501</v>
      </c>
      <c r="BC124" s="583"/>
      <c r="BD124" s="601"/>
      <c r="BE124" s="587">
        <f>(1-0.8*BE$121/$D132)+(0.8*BE$121/$D132)*(1-1/(1+$BG$120)^($D132-BE$121))</f>
        <v>0.6915322492081958</v>
      </c>
      <c r="BF124" s="587"/>
      <c r="BG124" s="587"/>
      <c r="BH124" s="587">
        <f>(1-0.8*BH$121/$D132)+(0.8*BH$121/$D132)*(1-1/(1+$BG$120)^($D132-BH$121))</f>
        <v>0.6693032919167614</v>
      </c>
      <c r="BI124" s="587"/>
      <c r="BJ124" s="602"/>
      <c r="BK124" s="100"/>
      <c r="BL124"/>
      <c r="BM124"/>
      <c r="BN124"/>
      <c r="BO124"/>
    </row>
    <row r="125" spans="2:67" s="3" customFormat="1" ht="10.5" customHeight="1">
      <c r="B125" s="131">
        <v>3</v>
      </c>
      <c r="C125" s="132"/>
      <c r="D125" s="133">
        <v>48</v>
      </c>
      <c r="E125" s="134"/>
      <c r="F125" s="134"/>
      <c r="G125" s="134"/>
      <c r="H125" s="135"/>
      <c r="I125" s="599">
        <f>(1-0.8*I$121/$D125)+(0.8*I$121/$D125)*(1-1/(1+$BG$120)^($D125-I$121))</f>
        <v>1</v>
      </c>
      <c r="J125" s="598"/>
      <c r="K125" s="598"/>
      <c r="L125" s="596">
        <f>(1-0.8*L$121/$D125)+(0.8*L$121/$D125)*(1-1/(1+$BG$120)^($D125-L$121))</f>
        <v>0.9890613447134902</v>
      </c>
      <c r="M125" s="596"/>
      <c r="N125" s="596"/>
      <c r="O125" s="596">
        <f>(1-0.8*O$121/$D125)+(0.8*O$121/$D125)*(1-1/(1+$BG$120)^($D125-O$121))</f>
        <v>0.9779257936318232</v>
      </c>
      <c r="P125" s="596"/>
      <c r="Q125" s="596"/>
      <c r="R125" s="596">
        <f>(1-0.8*R$121/$D125)+(0.8*R$121/$D125)*(1-1/(1+$BG$120)^($D125-R$121))</f>
        <v>0.9665906886617645</v>
      </c>
      <c r="S125" s="596"/>
      <c r="T125" s="596"/>
      <c r="U125" s="596">
        <f>(1-0.8*U$121/$D125)+(0.8*U$121/$D125)*(1-1/(1+$BG$120)^($D125-U$121))</f>
        <v>0.9550533398129605</v>
      </c>
      <c r="V125" s="596"/>
      <c r="W125" s="596"/>
      <c r="X125" s="598">
        <f>(1-0.8*X$121/$D125)+(0.8*X$121/$D125)*(1-1/(1+$BG$120)^($D125-X$121))</f>
        <v>0.9433110248390963</v>
      </c>
      <c r="Y125" s="598"/>
      <c r="Z125" s="598"/>
      <c r="AA125" s="596">
        <f>(1-0.8*AA$121/$D125)+(0.8*AA$121/$D125)*(1-1/(1+$BG$120)^($D125-AA$121))</f>
        <v>0.9313609888751779</v>
      </c>
      <c r="AB125" s="596"/>
      <c r="AC125" s="596"/>
      <c r="AD125" s="596">
        <f>(1-0.8*AD$121/$D125)+(0.8*AD$121/$D125)*(1-1/(1+$BG$120)^($D125-AD$121))</f>
        <v>0.9192004440708968</v>
      </c>
      <c r="AE125" s="596"/>
      <c r="AF125" s="596"/>
      <c r="AG125" s="596">
        <f>(1-0.8*AG$121/$D125)+(0.8*AG$121/$D125)*(1-1/(1+$BG$120)^($D125-AG$121))</f>
        <v>0.90682656922004</v>
      </c>
      <c r="AH125" s="596"/>
      <c r="AI125" s="596"/>
      <c r="AJ125" s="596">
        <f>(1-0.8*AJ$121/$D125)+(0.8*AJ$121/$D125)*(1-1/(1+$BG$120)^($D125-AJ$121))</f>
        <v>0.8942365093858978</v>
      </c>
      <c r="AK125" s="596"/>
      <c r="AL125" s="596"/>
      <c r="AM125" s="585">
        <f>(1-0.8*AM$121/$D125)+(0.8*AM$121/$D125)*(1-1/(1+$BG$120)^($D125-AM$121))</f>
        <v>0.8814273755226345</v>
      </c>
      <c r="AN125" s="585"/>
      <c r="AO125" s="585"/>
      <c r="AP125" s="596">
        <f>(1-0.8*AP$121/$D125)+(0.8*AP$121/$D125)*(1-1/(1+$BG$120)^($D125-AP$121))</f>
        <v>0.868396244092572</v>
      </c>
      <c r="AQ125" s="596"/>
      <c r="AR125" s="596"/>
      <c r="AS125" s="596">
        <f>(1-0.8*AS$121/$D125)+(0.8*AS$121/$D125)*(1-1/(1+$BG$120)^($D125-AS$121))</f>
        <v>0.8551401566793511</v>
      </c>
      <c r="AT125" s="596"/>
      <c r="AU125" s="596"/>
      <c r="AV125" s="596">
        <f>(1-0.8*AV$121/$D125)+(0.8*AV$121/$D125)*(1-1/(1+$BG$120)^($D125-AV$121))</f>
        <v>0.8416561195969207</v>
      </c>
      <c r="AW125" s="596"/>
      <c r="AX125" s="596"/>
      <c r="AY125" s="596">
        <f>(1-0.8*AY$121/$D125)+(0.8*AY$121/$D125)*(1-1/(1+$BG$120)^($D125-AY$121))</f>
        <v>0.8279411034943154</v>
      </c>
      <c r="AZ125" s="596"/>
      <c r="BA125" s="596"/>
      <c r="BB125" s="585">
        <f>(1-0.8*BB$121/$D125)+(0.8*BB$121/$D125)*(1-1/(1+$BG$120)^($D125-BB$121))</f>
        <v>0.8139920429561761</v>
      </c>
      <c r="BC125" s="585"/>
      <c r="BD125" s="597"/>
      <c r="BE125" s="539">
        <f>(1-0.8*BE$121/$D133)+(0.8*BE$121/$D133)*(1-1/(1+$BG$120)^($D133-BE$121))</f>
        <v>0.7998058360989672</v>
      </c>
      <c r="BF125" s="539"/>
      <c r="BG125" s="539"/>
      <c r="BH125" s="539">
        <f>(1-0.8*BH$121/$D133)+(0.8*BH$121/$D133)*(1-1/(1+$BG$120)^($D133-BH$121))</f>
        <v>0.7853793441628488</v>
      </c>
      <c r="BI125" s="539"/>
      <c r="BJ125" s="540"/>
      <c r="BK125" s="100"/>
      <c r="BL125"/>
      <c r="BM125"/>
      <c r="BN125"/>
      <c r="BO125"/>
    </row>
    <row r="126" spans="2:67" s="3" customFormat="1" ht="10.5" customHeight="1">
      <c r="B126" s="131">
        <v>4</v>
      </c>
      <c r="C126" s="132"/>
      <c r="D126" s="133">
        <v>60</v>
      </c>
      <c r="E126" s="134"/>
      <c r="F126" s="134"/>
      <c r="G126" s="134"/>
      <c r="H126" s="135"/>
      <c r="I126" s="599">
        <f>(1-0.8*I$121/$D126)+(0.8*I$121/$D126)*(1-1/(1+$BG$120)^($D126-I$121))</f>
        <v>1</v>
      </c>
      <c r="J126" s="598"/>
      <c r="K126" s="598"/>
      <c r="L126" s="596">
        <f>(1-0.8*L$121/$D126)+(0.8*L$121/$D126)*(1-1/(1+$BG$120)^($D126-L$121))</f>
        <v>0.9921411331881348</v>
      </c>
      <c r="M126" s="596"/>
      <c r="N126" s="596"/>
      <c r="O126" s="596">
        <f>(1-0.8*O$121/$D126)+(0.8*O$121/$D126)*(1-1/(1+$BG$120)^($D126-O$121))</f>
        <v>0.9841408067736559</v>
      </c>
      <c r="P126" s="596"/>
      <c r="Q126" s="596"/>
      <c r="R126" s="596">
        <f>(1-0.8*R$121/$D126)+(0.8*R$121/$D126)*(1-1/(1+$BG$120)^($D126-R$121))</f>
        <v>0.9759971110519281</v>
      </c>
      <c r="S126" s="596"/>
      <c r="T126" s="596"/>
      <c r="U126" s="596">
        <f>(1-0.8*U$121/$D126)+(0.8*U$121/$D126)*(1-1/(1+$BG$120)^($D126-U$121))</f>
        <v>0.9677081134018607</v>
      </c>
      <c r="V126" s="596"/>
      <c r="W126" s="596"/>
      <c r="X126" s="598">
        <f>(1-0.8*X$121/$D126)+(0.8*X$121/$D126)*(1-1/(1+$BG$120)^($D126-X$121))</f>
        <v>0.9592718580280969</v>
      </c>
      <c r="Y126" s="598"/>
      <c r="Z126" s="598"/>
      <c r="AA126" s="596">
        <f>(1-0.8*AA$121/$D126)+(0.8*AA$121/$D126)*(1-1/(1+$BG$120)^($D126-AA$121))</f>
        <v>0.9506863657004196</v>
      </c>
      <c r="AB126" s="596"/>
      <c r="AC126" s="596"/>
      <c r="AD126" s="596">
        <f>(1-0.8*AD$121/$D126)+(0.8*AD$121/$D126)*(1-1/(1+$BG$120)^($D126-AD$121))</f>
        <v>0.941949633490344</v>
      </c>
      <c r="AE126" s="596"/>
      <c r="AF126" s="596"/>
      <c r="AG126" s="596">
        <f>(1-0.8*AG$121/$D126)+(0.8*AG$121/$D126)*(1-1/(1+$BG$120)^($D126-AG$121))</f>
        <v>0.9330596345048653</v>
      </c>
      <c r="AH126" s="596"/>
      <c r="AI126" s="596"/>
      <c r="AJ126" s="596">
        <f>(1-0.8*AJ$121/$D126)+(0.8*AJ$121/$D126)*(1-1/(1+$BG$120)^($D126-AJ$121))</f>
        <v>0.9240143176173352</v>
      </c>
      <c r="AK126" s="596"/>
      <c r="AL126" s="596"/>
      <c r="AM126" s="585">
        <f>(1-0.8*AM$121/$D126)+(0.8*AM$121/$D126)*(1-1/(1+$BG$120)^($D126-AM$121))</f>
        <v>0.9148116071954348</v>
      </c>
      <c r="AN126" s="585"/>
      <c r="AO126" s="585"/>
      <c r="AP126" s="596">
        <f>(1-0.8*AP$121/$D126)+(0.8*AP$121/$D126)*(1-1/(1+$BG$120)^($D126-AP$121))</f>
        <v>0.9054494028262129</v>
      </c>
      <c r="AQ126" s="596"/>
      <c r="AR126" s="596"/>
      <c r="AS126" s="596">
        <f>(1-0.8*AS$121/$D126)+(0.8*AS$121/$D126)*(1-1/(1+$BG$120)^($D126-AS$121))</f>
        <v>0.8959255790381624</v>
      </c>
      <c r="AT126" s="596"/>
      <c r="AU126" s="596"/>
      <c r="AV126" s="596">
        <f>(1-0.8*AV$121/$D126)+(0.8*AV$121/$D126)*(1-1/(1+$BG$120)^($D126-AV$121))</f>
        <v>0.886237985020298</v>
      </c>
      <c r="AW126" s="596"/>
      <c r="AX126" s="596"/>
      <c r="AY126" s="596">
        <f>(1-0.8*AY$121/$D126)+(0.8*AY$121/$D126)*(1-1/(1+$BG$120)^($D126-AY$121))</f>
        <v>0.8763844443382101</v>
      </c>
      <c r="AZ126" s="596"/>
      <c r="BA126" s="596"/>
      <c r="BB126" s="585">
        <f>(1-0.8*BB$121/$D126)+(0.8*BB$121/$D126)*(1-1/(1+$BG$120)^($D126-BB$121))</f>
        <v>0.8663627546470578</v>
      </c>
      <c r="BC126" s="585"/>
      <c r="BD126" s="597"/>
      <c r="BE126" s="539">
        <f>(1-0.8*BE$121/$D134)+(0.8*BE$121/$D134)*(1-1/(1+$BG$120)^($D134-BE$121))</f>
        <v>0.8561706874014734</v>
      </c>
      <c r="BF126" s="539"/>
      <c r="BG126" s="539"/>
      <c r="BH126" s="539">
        <f>(1-0.8*BH$121/$D134)+(0.8*BH$121/$D134)*(1-1/(1+$BG$120)^($D134-BH$121))</f>
        <v>0.845805987562342</v>
      </c>
      <c r="BI126" s="539"/>
      <c r="BJ126" s="540"/>
      <c r="BK126" s="100"/>
      <c r="BL126"/>
      <c r="BM126"/>
      <c r="BN126"/>
      <c r="BO126"/>
    </row>
    <row r="127" spans="2:67" s="3" customFormat="1" ht="10.5" customHeight="1">
      <c r="B127" s="131">
        <v>5</v>
      </c>
      <c r="C127" s="132"/>
      <c r="D127" s="118">
        <v>70</v>
      </c>
      <c r="E127" s="119"/>
      <c r="F127" s="119"/>
      <c r="G127" s="119"/>
      <c r="H127" s="120"/>
      <c r="I127" s="599">
        <f>(1-0.8*I$121/$D127)+(0.8*I$121/$D127)*(1-1/(1+$BG$120)^($D127-I$121))</f>
        <v>1</v>
      </c>
      <c r="J127" s="598"/>
      <c r="K127" s="598"/>
      <c r="L127" s="596">
        <f>(1-0.8*L$121/$D127)+(0.8*L$121/$D127)*(1-1/(1+$BG$120)^($D127-L$121))</f>
        <v>0.9938411237682828</v>
      </c>
      <c r="M127" s="596"/>
      <c r="N127" s="596"/>
      <c r="O127" s="596">
        <f>(1-0.8*O$121/$D127)+(0.8*O$121/$D127)*(1-1/(1+$BG$120)^($D127-O$121))</f>
        <v>0.9875713877643948</v>
      </c>
      <c r="P127" s="596"/>
      <c r="Q127" s="596"/>
      <c r="R127" s="596">
        <f>(1-0.8*R$121/$D127)+(0.8*R$121/$D127)*(1-1/(1+$BG$120)^($D127-R$121))</f>
        <v>0.9811892953814116</v>
      </c>
      <c r="S127" s="596"/>
      <c r="T127" s="596"/>
      <c r="U127" s="596">
        <f>(1-0.8*U$121/$D127)+(0.8*U$121/$D127)*(1-1/(1+$BG$120)^($D127-U$121))</f>
        <v>0.9746933320531258</v>
      </c>
      <c r="V127" s="596"/>
      <c r="W127" s="596"/>
      <c r="X127" s="598">
        <f>(1-0.8*X$121/$D127)+(0.8*X$121/$D127)*(1-1/(1+$BG$120)^($D127-X$121))</f>
        <v>0.968081965052005</v>
      </c>
      <c r="Y127" s="598"/>
      <c r="Z127" s="598"/>
      <c r="AA127" s="596">
        <f>(1-0.8*AA$121/$D127)+(0.8*AA$121/$D127)*(1-1/(1+$BG$120)^($D127-AA$121))</f>
        <v>0.9613536432849675</v>
      </c>
      <c r="AB127" s="596"/>
      <c r="AC127" s="596"/>
      <c r="AD127" s="596">
        <f>(1-0.8*AD$121/$D127)+(0.8*AD$121/$D127)*(1-1/(1+$BG$120)^($D127-AD$121))</f>
        <v>0.9545067970869544</v>
      </c>
      <c r="AE127" s="596"/>
      <c r="AF127" s="596"/>
      <c r="AG127" s="596">
        <f>(1-0.8*AG$121/$D127)+(0.8*AG$121/$D127)*(1-1/(1+$BG$120)^($D127-AG$121))</f>
        <v>0.9475398380122708</v>
      </c>
      <c r="AH127" s="596"/>
      <c r="AI127" s="596"/>
      <c r="AJ127" s="596">
        <f>(1-0.8*AJ$121/$D127)+(0.8*AJ$121/$D127)*(1-1/(1+$BG$120)^($D127-AJ$121))</f>
        <v>0.9404511586236789</v>
      </c>
      <c r="AK127" s="596"/>
      <c r="AL127" s="596"/>
      <c r="AM127" s="585">
        <f>(1-0.8*AM$121/$D127)+(0.8*AM$121/$D127)*(1-1/(1+$BG$120)^($D127-AM$121))</f>
        <v>0.9332391322792133</v>
      </c>
      <c r="AN127" s="585"/>
      <c r="AO127" s="585"/>
      <c r="AP127" s="596">
        <f>(1-0.8*AP$121/$D127)+(0.8*AP$121/$D127)*(1-1/(1+$BG$120)^($D127-AP$121))</f>
        <v>0.9259021129166989</v>
      </c>
      <c r="AQ127" s="596"/>
      <c r="AR127" s="596"/>
      <c r="AS127" s="596">
        <f>(1-0.8*AS$121/$D127)+(0.8*AS$121/$D127)*(1-1/(1+$BG$120)^($D127-AS$121))</f>
        <v>0.9184384348359446</v>
      </c>
      <c r="AT127" s="596"/>
      <c r="AU127" s="596"/>
      <c r="AV127" s="596">
        <f>(1-0.8*AV$121/$D127)+(0.8*AV$121/$D127)*(1-1/(1+$BG$120)^($D127-AV$121))</f>
        <v>0.9108464124785904</v>
      </c>
      <c r="AW127" s="596"/>
      <c r="AX127" s="596"/>
      <c r="AY127" s="596">
        <f>(1-0.8*AY$121/$D127)+(0.8*AY$121/$D127)*(1-1/(1+$BG$120)^($D127-AY$121))</f>
        <v>0.9031243402055822</v>
      </c>
      <c r="AZ127" s="596"/>
      <c r="BA127" s="596"/>
      <c r="BB127" s="585">
        <f>(1-0.8*BB$121/$D127)+(0.8*BB$121/$D127)*(1-1/(1+$BG$120)^($D127-BB$121))</f>
        <v>0.895270492072249</v>
      </c>
      <c r="BC127" s="585"/>
      <c r="BD127" s="597"/>
      <c r="BE127" s="525">
        <f>(1-0.8*BE$121/$D135)+(0.8*BE$121/$D135)*(1-1/(1+$BG$120)^($D135-BE$121))</f>
        <v>0.8872831216009592</v>
      </c>
      <c r="BF127" s="525"/>
      <c r="BG127" s="525"/>
      <c r="BH127" s="525">
        <f>(1-0.8*BH$121/$D135)+(0.8*BH$121/$D135)*(1-1/(1+$BG$120)^($D135-BH$121))</f>
        <v>0.8791604615513284</v>
      </c>
      <c r="BI127" s="525"/>
      <c r="BJ127" s="527"/>
      <c r="BK127" s="100"/>
      <c r="BL127"/>
      <c r="BM127"/>
      <c r="BN127"/>
      <c r="BO127"/>
    </row>
    <row r="128" spans="2:64" s="3" customFormat="1" ht="10.5" customHeight="1">
      <c r="B128" s="155"/>
      <c r="C128" s="155"/>
      <c r="D128" s="155"/>
      <c r="E128" s="155"/>
      <c r="F128" s="155"/>
      <c r="G128" s="155"/>
      <c r="H128" s="155"/>
      <c r="I128" s="147"/>
      <c r="J128" s="147"/>
      <c r="K128" s="147"/>
      <c r="L128" s="147"/>
      <c r="M128" s="147"/>
      <c r="N128" s="147"/>
      <c r="O128" s="147"/>
      <c r="P128" s="147"/>
      <c r="Q128" s="147"/>
      <c r="R128" s="147"/>
      <c r="S128" s="147"/>
      <c r="T128" s="147"/>
      <c r="U128" s="147"/>
      <c r="V128" s="147"/>
      <c r="W128" s="147"/>
      <c r="X128" s="147"/>
      <c r="Y128" s="147"/>
      <c r="Z128" s="147"/>
      <c r="AA128" s="147"/>
      <c r="AB128" s="147"/>
      <c r="AC128" s="147"/>
      <c r="AD128" s="147"/>
      <c r="AE128" s="147"/>
      <c r="AF128" s="147"/>
      <c r="AG128" s="147"/>
      <c r="AH128" s="147"/>
      <c r="AI128" s="147"/>
      <c r="AJ128" s="147"/>
      <c r="AK128" s="147"/>
      <c r="AL128" s="147"/>
      <c r="AM128" s="147"/>
      <c r="AN128" s="147"/>
      <c r="AO128" s="147"/>
      <c r="AP128" s="147"/>
      <c r="AQ128" s="147"/>
      <c r="AR128" s="147"/>
      <c r="AS128" s="147"/>
      <c r="AT128" s="147"/>
      <c r="AU128" s="147"/>
      <c r="AV128" s="147"/>
      <c r="AW128" s="147"/>
      <c r="AX128" s="147"/>
      <c r="AY128" s="147"/>
      <c r="AZ128" s="147"/>
      <c r="BA128" s="147"/>
      <c r="BB128" s="147"/>
      <c r="BC128" s="147"/>
      <c r="BD128" s="147"/>
      <c r="BE128" s="147"/>
      <c r="BF128" s="147"/>
      <c r="BG128" s="147"/>
      <c r="BH128" s="147"/>
      <c r="BI128" s="147"/>
      <c r="BJ128" s="147"/>
      <c r="BK128" s="100"/>
      <c r="BL128"/>
    </row>
    <row r="129" spans="2:63" s="3" customFormat="1" ht="10.5" customHeight="1">
      <c r="B129" s="139" t="s">
        <v>0</v>
      </c>
      <c r="C129" s="140"/>
      <c r="D129" s="143" t="s">
        <v>5</v>
      </c>
      <c r="E129" s="144"/>
      <c r="F129" s="144"/>
      <c r="G129" s="144"/>
      <c r="H129" s="145"/>
      <c r="I129" s="125">
        <v>18</v>
      </c>
      <c r="J129" s="125"/>
      <c r="K129" s="125"/>
      <c r="L129" s="125">
        <v>19</v>
      </c>
      <c r="M129" s="125"/>
      <c r="N129" s="125"/>
      <c r="O129" s="177">
        <v>20</v>
      </c>
      <c r="P129" s="177"/>
      <c r="Q129" s="177"/>
      <c r="R129" s="125">
        <v>21</v>
      </c>
      <c r="S129" s="125"/>
      <c r="T129" s="125"/>
      <c r="U129" s="125">
        <v>22</v>
      </c>
      <c r="V129" s="125"/>
      <c r="W129" s="125"/>
      <c r="X129" s="125">
        <v>23</v>
      </c>
      <c r="Y129" s="125"/>
      <c r="Z129" s="125"/>
      <c r="AA129" s="125">
        <v>24</v>
      </c>
      <c r="AB129" s="125"/>
      <c r="AC129" s="125"/>
      <c r="AD129" s="177">
        <v>25</v>
      </c>
      <c r="AE129" s="177"/>
      <c r="AF129" s="177"/>
      <c r="AG129" s="125">
        <v>26</v>
      </c>
      <c r="AH129" s="125"/>
      <c r="AI129" s="125"/>
      <c r="AJ129" s="125">
        <v>27</v>
      </c>
      <c r="AK129" s="125"/>
      <c r="AL129" s="125"/>
      <c r="AM129" s="125">
        <v>28</v>
      </c>
      <c r="AN129" s="125"/>
      <c r="AO129" s="125"/>
      <c r="AP129" s="125">
        <v>29</v>
      </c>
      <c r="AQ129" s="125"/>
      <c r="AR129" s="125"/>
      <c r="AS129" s="177">
        <v>30</v>
      </c>
      <c r="AT129" s="177"/>
      <c r="AU129" s="177"/>
      <c r="AV129" s="183">
        <v>31</v>
      </c>
      <c r="AW129" s="184"/>
      <c r="AX129" s="185"/>
      <c r="AY129" s="125">
        <v>32</v>
      </c>
      <c r="AZ129" s="125"/>
      <c r="BA129" s="125"/>
      <c r="BB129" s="125">
        <v>33</v>
      </c>
      <c r="BC129" s="125"/>
      <c r="BD129" s="125"/>
      <c r="BE129" s="125">
        <v>34</v>
      </c>
      <c r="BF129" s="125"/>
      <c r="BG129" s="125"/>
      <c r="BH129" s="221">
        <v>35</v>
      </c>
      <c r="BI129" s="177"/>
      <c r="BJ129" s="178"/>
      <c r="BK129" s="101"/>
    </row>
    <row r="130" spans="2:71" s="3" customFormat="1" ht="10.5" customHeight="1" thickBot="1">
      <c r="B130" s="141"/>
      <c r="C130" s="142"/>
      <c r="D130" s="128" t="s">
        <v>6</v>
      </c>
      <c r="E130" s="129"/>
      <c r="F130" s="129"/>
      <c r="G130" s="129"/>
      <c r="H130" s="130"/>
      <c r="I130" s="137"/>
      <c r="J130" s="137"/>
      <c r="K130" s="137"/>
      <c r="L130" s="137"/>
      <c r="M130" s="137"/>
      <c r="N130" s="137"/>
      <c r="O130" s="179"/>
      <c r="P130" s="179"/>
      <c r="Q130" s="179"/>
      <c r="R130" s="125"/>
      <c r="S130" s="125"/>
      <c r="T130" s="125"/>
      <c r="U130" s="125"/>
      <c r="V130" s="125"/>
      <c r="W130" s="125"/>
      <c r="X130" s="125"/>
      <c r="Y130" s="125"/>
      <c r="Z130" s="125"/>
      <c r="AA130" s="125"/>
      <c r="AB130" s="125"/>
      <c r="AC130" s="125"/>
      <c r="AD130" s="177"/>
      <c r="AE130" s="177"/>
      <c r="AF130" s="177"/>
      <c r="AG130" s="125"/>
      <c r="AH130" s="125"/>
      <c r="AI130" s="125"/>
      <c r="AJ130" s="125"/>
      <c r="AK130" s="125"/>
      <c r="AL130" s="125"/>
      <c r="AM130" s="125"/>
      <c r="AN130" s="125"/>
      <c r="AO130" s="125"/>
      <c r="AP130" s="125"/>
      <c r="AQ130" s="125"/>
      <c r="AR130" s="125"/>
      <c r="AS130" s="177"/>
      <c r="AT130" s="177"/>
      <c r="AU130" s="177"/>
      <c r="AV130" s="183"/>
      <c r="AW130" s="184"/>
      <c r="AX130" s="185"/>
      <c r="AY130" s="125"/>
      <c r="AZ130" s="125"/>
      <c r="BA130" s="125"/>
      <c r="BB130" s="125"/>
      <c r="BC130" s="125"/>
      <c r="BD130" s="125"/>
      <c r="BE130" s="125"/>
      <c r="BF130" s="125"/>
      <c r="BG130" s="125"/>
      <c r="BH130" s="221"/>
      <c r="BI130" s="177"/>
      <c r="BJ130" s="178"/>
      <c r="BK130" s="101"/>
      <c r="BQ130" s="222"/>
      <c r="BR130" s="223"/>
      <c r="BS130" s="223"/>
    </row>
    <row r="131" spans="2:63" s="3" customFormat="1" ht="10.5" customHeight="1" thickBot="1">
      <c r="B131" s="224">
        <v>1</v>
      </c>
      <c r="C131" s="154"/>
      <c r="D131" s="225">
        <v>20</v>
      </c>
      <c r="E131" s="226"/>
      <c r="F131" s="226"/>
      <c r="G131" s="226"/>
      <c r="H131" s="227"/>
      <c r="I131" s="554">
        <f>(1-0.8*I$129/$D131+0.2/($D131-$AM$121+1)*9)+(0.8*I$129/$D131-0.2/($D131-$AM$121+1)*9)*(1-1/(1+$BG$120)^($D131-I$129+$D131*0.2/($D131-$AM$121+1)*9))</f>
        <v>0.4693090535648909</v>
      </c>
      <c r="J131" s="541"/>
      <c r="K131" s="595"/>
      <c r="L131" s="541">
        <f>(1-0.8*L$129/$D131+0.2/($D131-$AM$121+1)*10)+(0.8*L$129/$D131-0.2/($D131-$AM$121+1)*10)*(1-1/(1+$BG$120)^($D131-L$129+$D131*0.2/($D131-$AM$121+1)*10))</f>
        <v>0.44534418709043877</v>
      </c>
      <c r="M131" s="541"/>
      <c r="N131" s="541"/>
      <c r="O131" s="536">
        <f>(1-0.8*O$129/$D131+0.2/($D131-$AM$121+1)*11)+(0.8*O$129/$D131-0.2/($D131-$AM$121+1)*11)*(1-1/(1+$BG$120)^($D131-O$129+$D131*0.2/($D131-$AM$121+1)*11))</f>
        <v>0.4211226121766018</v>
      </c>
      <c r="P131" s="536"/>
      <c r="Q131" s="537"/>
      <c r="R131" s="594">
        <f>(1-0.8*R$129/(R$129+4)+(0.0667/4*($D131*1.2-R$129)))+(0.8*R$129/(R$129+4)-(0.0667/4*($D131*1.2-R$129)))*(1-(1/(1+$BG$120)^((R$129+4)-R$129)))</f>
        <v>0.3999212278475697</v>
      </c>
      <c r="S131" s="587"/>
      <c r="T131" s="587"/>
      <c r="U131" s="594">
        <f>(1-0.8*U$129/(U$129+4)+(0.0667/4*($D131*1.2-U$129)))+(0.8*U$129/(U$129+4)-(0.0667/4*($D131*1.2-U$129)))*(1-(1/(1+$BG$120)^((U$129+4)-U$129)))</f>
        <v>0.37908349726217044</v>
      </c>
      <c r="V131" s="587"/>
      <c r="W131" s="587"/>
      <c r="X131" s="594">
        <f>(1-0.8*X$129/(X$129+4)+(0.0667/4*($D131*1.2-X$129)))+(0.8*X$129/(X$129+4)-(0.0667/4*($D131*1.2-X$129)))*(1-(1/(1+$BG$120)^((X$129+4)-X$129)))</f>
        <v>0.3585976009865593</v>
      </c>
      <c r="Y131" s="587"/>
      <c r="Z131" s="587"/>
      <c r="AA131" s="594">
        <f>(1-0.8*AA$129/(AA$129+4)+(0.0667/4*($D131*1.2-AA$129)))+(0.8*AA$129/(AA$129+4)-(0.0667/4*($D131*1.2-AA$129)))*(1-(1/(1+$BG$120)^((AA$129+4)-AA$129)))</f>
        <v>0.33842584248754476</v>
      </c>
      <c r="AB131" s="587"/>
      <c r="AC131" s="587"/>
      <c r="AD131" s="591"/>
      <c r="AE131" s="591"/>
      <c r="AF131" s="591"/>
      <c r="AG131" s="590"/>
      <c r="AH131" s="590"/>
      <c r="AI131" s="590"/>
      <c r="AJ131" s="590"/>
      <c r="AK131" s="590"/>
      <c r="AL131" s="590"/>
      <c r="AM131" s="590"/>
      <c r="AN131" s="590"/>
      <c r="AO131" s="590"/>
      <c r="AP131" s="590"/>
      <c r="AQ131" s="590"/>
      <c r="AR131" s="590"/>
      <c r="AS131" s="591"/>
      <c r="AT131" s="591"/>
      <c r="AU131" s="591"/>
      <c r="AV131" s="590"/>
      <c r="AW131" s="590"/>
      <c r="AX131" s="590"/>
      <c r="AY131" s="590"/>
      <c r="AZ131" s="590"/>
      <c r="BA131" s="590"/>
      <c r="BB131" s="590"/>
      <c r="BC131" s="590"/>
      <c r="BD131" s="590"/>
      <c r="BE131" s="590"/>
      <c r="BF131" s="590"/>
      <c r="BG131" s="590"/>
      <c r="BH131" s="591"/>
      <c r="BI131" s="591"/>
      <c r="BJ131" s="592"/>
      <c r="BK131" s="101"/>
    </row>
    <row r="132" spans="2:63" s="3" customFormat="1" ht="10.5" customHeight="1" thickBot="1">
      <c r="B132" s="131">
        <v>2</v>
      </c>
      <c r="C132" s="132"/>
      <c r="D132" s="133">
        <v>35</v>
      </c>
      <c r="E132" s="134"/>
      <c r="F132" s="134"/>
      <c r="G132" s="134"/>
      <c r="H132" s="134"/>
      <c r="I132" s="593">
        <f>(1-0.8*I$129/$D132+0.2/($D132-$I$129+1))+(0.8*I$129/$D132-0.2/($D132-$I$129+1))*(1-1/(1+$BG$120)^($D132-I$129+$D132*0.2/($D132-$I$129+1)))</f>
        <v>0.6574361937589648</v>
      </c>
      <c r="J132" s="589"/>
      <c r="K132" s="589"/>
      <c r="L132" s="589">
        <f>(1-0.8*L$129/$D132+0.2/($D132-$I$129+1)*2)+(0.8*L$129/$D132-0.2/($D132-$I$129+1)*2)*(1-1/(1+$BG$120)^($D132-L$129+$D132*0.2/($D132-$I$129+1)*2))</f>
        <v>0.6454487537547113</v>
      </c>
      <c r="M132" s="589"/>
      <c r="N132" s="589"/>
      <c r="O132" s="536">
        <f>(1-0.8*O$129/$D132+0.2/($D132-$I$129+1)*3)+(0.8*O$129/$D132-0.2/($D132-$I$129+1)*3)*(1-1/(1+$BG$120)^($D132-O$129+$D132*0.2/($D132-$I$129+1)*3))</f>
        <v>0.6333400081802573</v>
      </c>
      <c r="P132" s="536"/>
      <c r="Q132" s="536"/>
      <c r="R132" s="589">
        <f>(1-0.8*R$129/$D132+0.2/($D132-$I$129+1)*4)+(0.8*R$129/$D132-0.2/($D132-$I$129+1)*4)*(1-1/(1+$BG$120)^($D132-R$129+$D132*0.2/($D132-$I$129+1)*4))</f>
        <v>0.6211089863570358</v>
      </c>
      <c r="S132" s="589"/>
      <c r="T132" s="589"/>
      <c r="U132" s="589">
        <f>(1-0.8*U$129/$D132+0.2/($D132-$I$129+1)*5)+(0.8*U$129/$D132-0.2/($D132-$I$129+1)*5)*(1-1/(1+$BG$120)^($D132-U$129+$D132*0.2/($D132-$I$129+1)*5))</f>
        <v>0.6087547106043393</v>
      </c>
      <c r="V132" s="589"/>
      <c r="W132" s="589"/>
      <c r="X132" s="589">
        <f>(1-0.8*X$129/$D132+0.2/($D132-$I$129+1)*6)+(0.8*X$129/$D132-0.2/($D132-$I$129+1)*6)*(1-1/(1+$BG$120)^($D132-X$129+$D132*0.2/($D132-$I$129+1)*6))</f>
        <v>0.5962761961916894</v>
      </c>
      <c r="Y132" s="589"/>
      <c r="Z132" s="589"/>
      <c r="AA132" s="589">
        <f>(1-0.8*AA$129/$D132+0.2/($D132-$I$129+1)*7)+(0.8*AA$129/$D132-0.2/($D132-$I$129+1)*7)*(1-1/(1+$BG$120)^($D132-AA$129+$D132*0.2/($D132-$I$129+1)*7))</f>
        <v>0.5836724512908981</v>
      </c>
      <c r="AB132" s="589"/>
      <c r="AC132" s="589"/>
      <c r="AD132" s="536">
        <f>(1-0.8*AD$129/$D132+0.2/($D132-$I$129+1)*8)+(0.8*AD$129/$D132-0.2/($D132-$I$129+1)*8)*(1-1/(1+$BG$120)^($D132-AD$129+$D132*0.2/($D132-$I$129+1)*8))</f>
        <v>0.5709424769278116</v>
      </c>
      <c r="AE132" s="536"/>
      <c r="AF132" s="536"/>
      <c r="AG132" s="589">
        <f>(1-0.8*AG$129/$D132+0.2/($D132-$I$129+1)*9)+(0.8*AG$129/$D132-0.2/($D132-$I$129+1)*9)*(1-1/(1+$BG$120)^($D132-AG$129+$D132*0.2/($D132-$I$129+1)*9))</f>
        <v>0.5580852669337416</v>
      </c>
      <c r="AH132" s="589"/>
      <c r="AI132" s="589"/>
      <c r="AJ132" s="589">
        <f>(1-0.8*AJ$129/$D132+0.2/($D132-$I$129+1)*10)+(0.8*AJ$129/$D132-0.2/($D132-$I$129+1)*10)*(1-1/(1+$BG$120)^($D132-AJ$129+$D132*0.2/($D132-$I$129+1)*10))</f>
        <v>0.545099807896576</v>
      </c>
      <c r="AK132" s="589"/>
      <c r="AL132" s="589"/>
      <c r="AM132" s="589">
        <f>(1-0.8*AM$129/$D132+0.2/($D132-$I$129+1)*11)+(0.8*AM$129/$D132-0.2/($D132-$I$129+1)*11)*(1-1/(1+$BG$120)^($D132-AM$129+$D132*0.2/($D132-$I$129+1)*11))</f>
        <v>0.5319850791115712</v>
      </c>
      <c r="AN132" s="589"/>
      <c r="AO132" s="589"/>
      <c r="AP132" s="589">
        <f>(1-0.8*AP$129/$D132+0.2/($D132-$I$129+1)*12)+(0.8*AP$129/$D132-0.2/($D132-$I$129+1)*12)*(1-1/(1+$BG$120)^($D132-AP$129+$D132*0.2/($D132-$I$129+1)*12))</f>
        <v>0.5187400525318219</v>
      </c>
      <c r="AQ132" s="589"/>
      <c r="AR132" s="589"/>
      <c r="AS132" s="536">
        <f>(1-0.8*AS$129/$D132+0.2/($D132-$I$129+1)*13)+(0.8*AS$129/$D132-0.2/($D132-$I$129+1)*13)*(1-1/(1+$BG$120)^($D132-AS$129+$D132*0.2/($D132-$I$129+1)*13))</f>
        <v>0.5053636927184066</v>
      </c>
      <c r="AT132" s="536"/>
      <c r="AU132" s="536"/>
      <c r="AV132" s="589">
        <f>(1-0.8*AV$129/$D132+0.2/($D132-$I$129+1)*14)+(0.8*AV$129/$D132-0.2/($D132-$I$129+1)*14)*(1-1/(1+$BG$120)^($D132-AV$129+$D132*0.2/($D132-$I$129+1)*14))</f>
        <v>0.49185495679020735</v>
      </c>
      <c r="AW132" s="589"/>
      <c r="AX132" s="589"/>
      <c r="AY132" s="589">
        <f>(1-0.8*AY$129/$D132+0.2/($D132-$I$129+1)*15)+(0.8*AY$129/$D132-0.2/($D132-$I$129+1)*15)*(1-1/(1+$BG$120)^($D132-AY$129+$D132*0.2/($D132-$I$129+1)*15))</f>
        <v>0.4782127943734017</v>
      </c>
      <c r="AZ132" s="589"/>
      <c r="BA132" s="589"/>
      <c r="BB132" s="589">
        <f>(1-0.8*BB$129/$D132+0.2/($D132-$I$129+1)*16)+(0.8*BB$129/$D132-0.2/($D132-$I$129+1)*16)*(1-1/(1+$BG$120)^($D132-BB$129+$D132*0.2/($D132-$I$129+1)*16))</f>
        <v>0.46443614755062296</v>
      </c>
      <c r="BC132" s="589"/>
      <c r="BD132" s="589"/>
      <c r="BE132" s="589">
        <f>(1-0.8*BE$129/$D132+0.2/($D132-$I$129+1)*17)+(0.8*BE$129/$D132-0.2/($D132-$I$129+1)*17)*(1-1/(1+$BG$120)^($D132-BE$129+$D132*0.2/($D132-$I$129+1)*17))</f>
        <v>0.4505239508097895</v>
      </c>
      <c r="BF132" s="589"/>
      <c r="BG132" s="589"/>
      <c r="BH132" s="536">
        <f>(1-0.8*BH$129/$D132+0.2/($D132-$I$129+1)*18)+(0.8*BH$129/$D132-0.2/($D132-$I$129+1)*18)*(1-1/(1+$BG$120)^($D132-BH$129+$D132*0.2/($D132-$I$129+1)*18))</f>
        <v>0.43647513099259955</v>
      </c>
      <c r="BI132" s="536"/>
      <c r="BJ132" s="537"/>
      <c r="BK132" s="102"/>
    </row>
    <row r="133" spans="2:63" s="3" customFormat="1" ht="10.5" customHeight="1" thickBot="1">
      <c r="B133" s="131">
        <v>3</v>
      </c>
      <c r="C133" s="132"/>
      <c r="D133" s="133">
        <v>48</v>
      </c>
      <c r="E133" s="134"/>
      <c r="F133" s="134"/>
      <c r="G133" s="134"/>
      <c r="H133" s="135"/>
      <c r="I133" s="587">
        <f>(1-0.8*I$129/$D133)+(0.8*I$129/$D133)*(1-1/(1+$BG$120)^($D133-I$129))</f>
        <v>0.7707093910991567</v>
      </c>
      <c r="J133" s="587"/>
      <c r="K133" s="587"/>
      <c r="L133" s="539">
        <f>(1-0.8*L$129/$D133)+(0.8*L$129/$D133)*(1-1/(1+$BG$120)^($D133-L$129))</f>
        <v>0.7557927631534408</v>
      </c>
      <c r="M133" s="539"/>
      <c r="N133" s="539"/>
      <c r="O133" s="585">
        <f>(1-0.8*O$129/$D133)+(0.8*O$129/$D133)*(1-1/(1+$BG$120)^($D133-O$129))</f>
        <v>0.7406262084440229</v>
      </c>
      <c r="P133" s="585"/>
      <c r="Q133" s="585"/>
      <c r="R133" s="539">
        <f>(1-0.8*R$129/$D133)+(0.8*R$129/$D133)*(1-1/(1+$BG$120)^($D133-R$129))</f>
        <v>0.7252064365360199</v>
      </c>
      <c r="S133" s="539"/>
      <c r="T133" s="539"/>
      <c r="U133" s="539">
        <f>(1-0.8*U$129/$D133)+(0.8*U$129/$D133)*(1-1/(1+$BG$120)^($D133-U$129))</f>
        <v>0.7095301180107891</v>
      </c>
      <c r="V133" s="539"/>
      <c r="W133" s="539"/>
      <c r="X133" s="539">
        <f>(1-0.8*X$129/$D133)+(0.8*X$129/$D133)*(1-1/(1+$BG$120)^($D133-X$129))</f>
        <v>0.6935938840307448</v>
      </c>
      <c r="Y133" s="539"/>
      <c r="Z133" s="584"/>
      <c r="AA133" s="588">
        <f>(1-0.8*AA$129/$D133+0.2/($D133-$AA129+1))+(0.8*AA$129/$D133-0.2/($D133-$AA129+1))*(1-1/(1+$BG$120)^($D133-AA$129+$D133*0.2/($D133-$AA129+1)))</f>
        <v>0.6849323095087204</v>
      </c>
      <c r="AB133" s="541"/>
      <c r="AC133" s="541"/>
      <c r="AD133" s="536">
        <f>(1-0.8*AD$129/$D133+0.2/($D133-$AA129+1)*2)+(0.8*AD$129/$D133-0.2/($D133-$AA129+1)*2)*(1-1/(1+$BG$120)^($D133-AD$129+$D133*0.2/($D133-$AA129+1)*2))</f>
        <v>0.6761842460129199</v>
      </c>
      <c r="AE133" s="536"/>
      <c r="AF133" s="536"/>
      <c r="AG133" s="541">
        <f>(1-0.8*AG$129/$D133+0.2/($D133-$AA129+1)*3)+(0.8*AG$129/$D133-0.2/($D133-$AA129+1)*3)*(1-1/(1+$BG$120)^($D133-AG$129+$D133*0.2/($D133-$AA129+1)*3))</f>
        <v>0.6673490015100189</v>
      </c>
      <c r="AH133" s="541"/>
      <c r="AI133" s="541"/>
      <c r="AJ133" s="541">
        <f>(1-0.8*AJ$129/$D133+0.2/($D133-$AA129+1)*4)+(0.8*AJ$129/$D133-0.2/($D133-$AA129+1)*4)*(1-1/(1+$BG$120)^($D133-AJ$129+$D133*0.2/($D133-$AA129+1)*4))</f>
        <v>0.6584258789558102</v>
      </c>
      <c r="AK133" s="541"/>
      <c r="AL133" s="541"/>
      <c r="AM133" s="541">
        <f>(1-0.8*AM$129/$D133+0.2/($D133-$AA129+1)*5)+(0.8*AM$129/$D133-0.2/($D133-$AA129+1)*5)*(1-1/(1+$BG$120)^($D133-AM$129+$D133*0.2/($D133-$AA129+1)*5))</f>
        <v>0.6494141762609362</v>
      </c>
      <c r="AN133" s="541"/>
      <c r="AO133" s="541"/>
      <c r="AP133" s="541">
        <f>(1-0.8*AP$129/$D133+0.2/($D133-$AA129+1)*6)+(0.8*AP$129/$D133-0.2/($D133-$AA129+1)*6)*(1-1/(1+$BG$120)^($D133-AP$129+$D133*0.2/($D133-$AA129+1)*6))</f>
        <v>0.6403131862563959</v>
      </c>
      <c r="AQ133" s="541"/>
      <c r="AR133" s="541"/>
      <c r="AS133" s="536">
        <f>(1-0.8*AS$129/$D133+0.2/($D133-$AA129+1)*7)+(0.8*AS$129/$D133-0.2/($D133-$AA129+1)*7)*(1-1/(1+$BG$120)^($D133-AS$129+$D133*0.2/($D133-$AA129+1)*7))</f>
        <v>0.6311221966588217</v>
      </c>
      <c r="AT133" s="536"/>
      <c r="AU133" s="536"/>
      <c r="AV133" s="541">
        <f>(1-0.8*AV$129/$D133+0.2/($D133-$AA129+1)*8)+(0.8*AV$129/$D133-0.2/($D133-$AA129+1)*8)*(1-1/(1+$BG$120)^($D133-AV$129+$D133*0.2/($D133-$AA129+1)*8))</f>
        <v>0.6218404900355318</v>
      </c>
      <c r="AW133" s="541"/>
      <c r="AX133" s="541"/>
      <c r="AY133" s="541">
        <f>(1-0.8*AY$129/$D133+0.2/($D133-$AA129+1)*9)+(0.8*AY$129/$D133-0.2/($D133-$AA129+1)*9)*(1-1/(1+$BG$120)^($D133-AY$129+$D133*0.2/($D133-$AA129+1)*9))</f>
        <v>0.6124673437693494</v>
      </c>
      <c r="AZ133" s="541"/>
      <c r="BA133" s="541"/>
      <c r="BB133" s="541">
        <f>(1-0.8*BB$129/$D133+0.2/($D133-$AA129+1)*10)+(0.8*BB$129/$D133-0.2/($D133-$AA129+1)*10)*(1-1/(1+$BG$120)^($D133-BB$129+$D133*0.2/($D133-$AA129+1)*10))</f>
        <v>0.6030020300231909</v>
      </c>
      <c r="BC133" s="541"/>
      <c r="BD133" s="541"/>
      <c r="BE133" s="541">
        <f>(1-0.8*BE$129/$D133+0.2/($D133-$AA129+1)*11)+(0.8*BE$129/$D133-0.2/($D133-$AA129+1)*11)*(1-1/(1+$BG$120)^($D133-BE$129+$D133*0.2/($D133-$AA129+1)*11))</f>
        <v>0.5934438157044213</v>
      </c>
      <c r="BF133" s="541"/>
      <c r="BG133" s="541"/>
      <c r="BH133" s="536">
        <f>(1-0.8*BH$129/$D133+0.2/($D133-$AA129+1)*12)+(0.8*BH$129/$D133-0.2/($D133-$AA129+1)*12)*(1-1/(1+$BG$120)^($D133-BH$129+$D133*0.2/($D133-$AA129+1)*12))</f>
        <v>0.5837919624289752</v>
      </c>
      <c r="BI133" s="536"/>
      <c r="BJ133" s="545"/>
      <c r="BK133" s="102"/>
    </row>
    <row r="134" spans="2:63" s="3" customFormat="1" ht="10.5" customHeight="1" thickBot="1">
      <c r="B134" s="131">
        <v>4</v>
      </c>
      <c r="C134" s="132"/>
      <c r="D134" s="133">
        <v>60</v>
      </c>
      <c r="E134" s="134"/>
      <c r="F134" s="134"/>
      <c r="G134" s="134"/>
      <c r="H134" s="135"/>
      <c r="I134" s="539">
        <f>(1-0.8*I$129/$D134)+(0.8*I$129/$D134)*(1-1/(1+$BG$120)^($D134-I$129))</f>
        <v>0.835266373300427</v>
      </c>
      <c r="J134" s="539"/>
      <c r="K134" s="539"/>
      <c r="L134" s="539">
        <f>(1-0.8*L$129/$D134)+(0.8*L$129/$D134)*(1-1/(1+$BG$120)^($D134-L$129))</f>
        <v>0.8245495356968047</v>
      </c>
      <c r="M134" s="539"/>
      <c r="N134" s="539"/>
      <c r="O134" s="585">
        <f>(1-0.8*O$129/$D134)+(0.8*O$129/$D134)*(1-1/(1+$BG$120)^($D134-O$129))</f>
        <v>0.81365313844008</v>
      </c>
      <c r="P134" s="585"/>
      <c r="Q134" s="585"/>
      <c r="R134" s="539">
        <f>(1-0.8*R$129/$D134)+(0.8*R$129/$D134)*(1-1/(1+$BG$120)^($D134-R$129))</f>
        <v>0.8025748175203427</v>
      </c>
      <c r="S134" s="539"/>
      <c r="T134" s="539"/>
      <c r="U134" s="539">
        <f>(1-0.8*U$129/$D134)+(0.8*U$129/$D134)*(1-1/(1+$BG$120)^($D134-U$129))</f>
        <v>0.7913121809198367</v>
      </c>
      <c r="V134" s="539"/>
      <c r="W134" s="539"/>
      <c r="X134" s="539">
        <f>(1-0.8*X$129/$D134)+(0.8*X$129/$D134)*(1-1/(1+$BG$120)^($D134-X$129))</f>
        <v>0.7798628083003022</v>
      </c>
      <c r="Y134" s="539"/>
      <c r="Z134" s="539"/>
      <c r="AA134" s="587">
        <f>(1-0.8*AA$129/$D134)+(0.8*AA$129/$D134)*(1-1/(1+$BG$120)^($D134-AA$129))</f>
        <v>0.7682242506869617</v>
      </c>
      <c r="AB134" s="587"/>
      <c r="AC134" s="587"/>
      <c r="AD134" s="585">
        <f>(1-0.8*AD$129/$D134)+(0.8*AD$129/$D134)*(1-1/(1+$BG$120)^($D134-AD$129))</f>
        <v>0.7563940301491088</v>
      </c>
      <c r="AE134" s="585"/>
      <c r="AF134" s="585"/>
      <c r="AG134" s="539">
        <f>(1-0.8*AG$129/$D134)+(0.8*AG$129/$D134)*(1-1/(1+$BG$120)^($D134-AG$129))</f>
        <v>0.7443696394772688</v>
      </c>
      <c r="AH134" s="539"/>
      <c r="AI134" s="539"/>
      <c r="AJ134" s="539">
        <f>(1-0.8*AJ$129/$D134)+(0.8*AJ$129/$D134)*(1-1/(1+$BG$120)^($D134-AJ$129))</f>
        <v>0.7321485418568935</v>
      </c>
      <c r="AK134" s="539"/>
      <c r="AL134" s="539"/>
      <c r="AM134" s="539">
        <f>(1-0.8*AM$129/$D134)+(0.8*AM$129/$D134)*(1-1/(1+$BG$120)^($D134-AM$129))</f>
        <v>0.7197281705385541</v>
      </c>
      <c r="AN134" s="539"/>
      <c r="AO134" s="539"/>
      <c r="AP134" s="539">
        <f>(1-0.8*AP$129/$D134)+(0.8*AP$129/$D134)*(1-1/(1+$BG$120)^($D134-AP$129))</f>
        <v>0.7071059285045939</v>
      </c>
      <c r="AQ134" s="539"/>
      <c r="AR134" s="584"/>
      <c r="AS134" s="582">
        <f>(1-0.8*AS$129/$D134+0.2/($D134-$AS$129+1))+(0.8*AS$129/$D134-0.2/($D134-$AS$129+1))*(1-1/(1+$BG$120)^($D134-AS$129+$D134*0.2/($D134-$AS$129+1)))</f>
        <v>0.7002515874112716</v>
      </c>
      <c r="AT134" s="536"/>
      <c r="AU134" s="536"/>
      <c r="AV134" s="541">
        <f>(1-0.8*AV$129/$D134+0.2/($D134-$AS$129+1)*2)+(0.8*AV$129/$D134-0.2/($D134-$AS$129+1)*2)*(1-1/(1+$BG$120)^($D134-AV$129+$D134*0.2/($D134-$AS$129+1)*2))</f>
        <v>0.693330639829814</v>
      </c>
      <c r="AW134" s="541"/>
      <c r="AX134" s="541"/>
      <c r="AY134" s="541">
        <f>(1-0.8*AY$129/$D134+0.2/($D134-$AS$129+1)*3)+(0.8*AY$129/$D134-0.2/($D134-$AS$129+1)*3)*(1-1/(1+$BG$120)^($D134-AY$129+$D134*0.2/($D134-$AS$129+1)*3))</f>
        <v>0.686342560053693</v>
      </c>
      <c r="AZ134" s="541"/>
      <c r="BA134" s="541"/>
      <c r="BB134" s="541">
        <f>(1-0.8*BB$129/$D134+0.2/($D134-$AS$129+1)*4)+(0.8*BB$129/$D134-0.2/($D134-$AS$129+1)*4)*(1-1/(1+$BG$120)^($D134-BB$129+$D134*0.2/($D134-$AS$129+1)*4))</f>
        <v>0.679286818606367</v>
      </c>
      <c r="BC134" s="541"/>
      <c r="BD134" s="541"/>
      <c r="BE134" s="541">
        <f>(1-0.8*BE$129/$D134+0.2/($D134-$AS$129+1)*5)+(0.8*BE$129/$D134-0.2/($D134-$AS$129+1)*5)*(1-1/(1+$BG$120)^($D134-BE$129+$D134*0.2/($D134-$AS$129+1)*5))</f>
        <v>0.6721628822157021</v>
      </c>
      <c r="BF134" s="541"/>
      <c r="BG134" s="541"/>
      <c r="BH134" s="544">
        <f>(1-0.8*BH$129/$D134+0.2/($D134-$AS$129+1)*6)+(0.8*BH$129/$D134-0.2/($D134-$AS$129+1)*6)*(1-1/(1+$BG$120)^($D134-BH$129+$D134*0.2/($D134-$AS$129+1)*6))</f>
        <v>0.6649702137882244</v>
      </c>
      <c r="BI134" s="536"/>
      <c r="BJ134" s="586"/>
      <c r="BK134" s="101"/>
    </row>
    <row r="135" spans="2:63" s="3" customFormat="1" ht="10.5" customHeight="1" thickBot="1">
      <c r="B135" s="131">
        <v>5</v>
      </c>
      <c r="C135" s="132"/>
      <c r="D135" s="118">
        <v>70</v>
      </c>
      <c r="E135" s="119"/>
      <c r="F135" s="119"/>
      <c r="G135" s="119"/>
      <c r="H135" s="120"/>
      <c r="I135" s="539">
        <f>(1-0.8*I$129/$D135)+(0.8*I$129/$D135)*(1-1/(1+$BG$120)^($D135-I$129))</f>
        <v>0.8709007236879545</v>
      </c>
      <c r="J135" s="539"/>
      <c r="K135" s="539"/>
      <c r="L135" s="539">
        <f>(1-0.8*L$129/$D135)+(0.8*L$129/$D135)*(1-1/(1+$BG$120)^($D135-L$129))</f>
        <v>0.8625020985456541</v>
      </c>
      <c r="M135" s="539"/>
      <c r="N135" s="539"/>
      <c r="O135" s="585">
        <f>(1-0.8*O$129/$D135)+(0.8*O$129/$D135)*(1-1/(1+$BG$120)^($D135-O$129))</f>
        <v>0.8539627551921738</v>
      </c>
      <c r="P135" s="585"/>
      <c r="Q135" s="585"/>
      <c r="R135" s="539">
        <f>(1-0.8*R$129/$D135)+(0.8*R$129/$D135)*(1-1/(1+$BG$120)^($D135-R$129))</f>
        <v>0.8452808409883485</v>
      </c>
      <c r="S135" s="539"/>
      <c r="T135" s="539"/>
      <c r="U135" s="539">
        <f>(1-0.8*U$129/$D135)+(0.8*U$129/$D135)*(1-1/(1+$BG$120)^($D135-U$129))</f>
        <v>0.8364544813456838</v>
      </c>
      <c r="V135" s="539"/>
      <c r="W135" s="539"/>
      <c r="X135" s="539">
        <f>(1-0.8*X$129/$D135)+(0.8*X$129/$D135)*(1-1/(1+$BG$120)^($D135-X$129))</f>
        <v>0.8274817794813311</v>
      </c>
      <c r="Y135" s="539"/>
      <c r="Z135" s="539"/>
      <c r="AA135" s="539">
        <f>(1-0.8*AA$129/$D135)+(0.8*AA$129/$D135)*(1-1/(1+$BG$120)^($D135-AA$129))</f>
        <v>0.8183608161704312</v>
      </c>
      <c r="AB135" s="539"/>
      <c r="AC135" s="539"/>
      <c r="AD135" s="585">
        <f>(1-0.8*AD$129/$D135)+(0.8*AD$129/$D135)*(1-1/(1+$BG$120)^($D135-AD$129))</f>
        <v>0.8090896494957969</v>
      </c>
      <c r="AE135" s="585"/>
      <c r="AF135" s="585"/>
      <c r="AG135" s="539">
        <f>(1-0.8*AG$129/$D135)+(0.8*AG$129/$D135)*(1-1/(1+$BG$120)^($D135-AG$129))</f>
        <v>0.7996663145949094</v>
      </c>
      <c r="AH135" s="539"/>
      <c r="AI135" s="539"/>
      <c r="AJ135" s="539">
        <f>(1-0.8*AJ$129/$D135)+(0.8*AJ$129/$D135)*(1-1/(1+$BG$120)^($D135-AJ$129))</f>
        <v>0.7900888234041967</v>
      </c>
      <c r="AK135" s="539"/>
      <c r="AL135" s="539"/>
      <c r="AM135" s="539">
        <f>(1-0.8*AM$129/$D135)+(0.8*AM$129/$D135)*(1-1/(1+$BG$120)^($D135-AM$129))</f>
        <v>0.7803551644005692</v>
      </c>
      <c r="AN135" s="539"/>
      <c r="AO135" s="539"/>
      <c r="AP135" s="539">
        <f>(1-0.8*AP$129/$D135)+(0.8*AP$129/$D135)*(1-1/(1+$BG$120)^($D135-AP$129))</f>
        <v>0.7704633023401806</v>
      </c>
      <c r="AQ135" s="539"/>
      <c r="AR135" s="539"/>
      <c r="AS135" s="583">
        <f>(1-0.8*AS$129/$D135)+(0.8*AS$129/$D135)*(1-1/(1+$BG$120)^($D135-AS$129))</f>
        <v>0.7604111779943885</v>
      </c>
      <c r="AT135" s="583"/>
      <c r="AU135" s="583"/>
      <c r="AV135" s="539">
        <f>(1-0.8*AV$129/$D135)+(0.8*AV$129/$D135)*(1-1/(1+$BG$120)^($D135-AV$129))</f>
        <v>0.7501967078828826</v>
      </c>
      <c r="AW135" s="539"/>
      <c r="AX135" s="584"/>
      <c r="AY135" s="539">
        <f>(1-0.8*AY$129/$D142)+(0.8*AY$129/$D142)*(1-1/(1+$BG$120)^($D142-AY$129))</f>
        <v>0.7398177840039523</v>
      </c>
      <c r="AZ135" s="539"/>
      <c r="BA135" s="580"/>
      <c r="BB135" s="580">
        <f>(1-0.8*BB$129/$D142)+(0.8*BB$129/$D142)*(1-1/(1+$BG$120)^($D142-BB$129))</f>
        <v>0.7292722735618622</v>
      </c>
      <c r="BC135" s="580"/>
      <c r="BD135" s="580"/>
      <c r="BE135" s="580">
        <f>(1-0.8*BE$129/$D142)+(0.8*BE$129/$D142)*(1-1/(1+$BG$120)^($D142-BE$129))</f>
        <v>0.7185580186913106</v>
      </c>
      <c r="BF135" s="580"/>
      <c r="BG135" s="581"/>
      <c r="BH135" s="582">
        <f>(1-0.8*BH$129/$D135+0.2/($D135-$BH$129+1))+(0.8*BH$129/$D135-0.2/($D135-$BH$129+1))*(1-1/(1+$BG$120)^($D135-BH$129+$D135*0.2/($D135-$BH$129+1)))</f>
        <v>0.7127356094095257</v>
      </c>
      <c r="BI135" s="536"/>
      <c r="BJ135" s="545"/>
      <c r="BK135" s="101"/>
    </row>
    <row r="136" spans="2:66" s="3" customFormat="1" ht="10.5" customHeight="1">
      <c r="B136" s="155"/>
      <c r="C136" s="155"/>
      <c r="D136" s="155"/>
      <c r="E136" s="155"/>
      <c r="F136" s="155"/>
      <c r="G136" s="155"/>
      <c r="H136" s="155"/>
      <c r="I136" s="147"/>
      <c r="J136" s="147"/>
      <c r="K136" s="147"/>
      <c r="L136" s="147"/>
      <c r="M136" s="147"/>
      <c r="N136" s="147"/>
      <c r="O136" s="147"/>
      <c r="P136" s="147"/>
      <c r="Q136" s="147"/>
      <c r="R136" s="147"/>
      <c r="S136" s="147"/>
      <c r="T136" s="147"/>
      <c r="U136" s="147"/>
      <c r="V136" s="147"/>
      <c r="W136" s="147"/>
      <c r="X136" s="147"/>
      <c r="Y136" s="147"/>
      <c r="Z136" s="147"/>
      <c r="AA136" s="147"/>
      <c r="AB136" s="147"/>
      <c r="AC136" s="147"/>
      <c r="AD136" s="147"/>
      <c r="AE136" s="147"/>
      <c r="AF136" s="147"/>
      <c r="AG136" s="147"/>
      <c r="AH136" s="147"/>
      <c r="AI136" s="147"/>
      <c r="AJ136" s="147"/>
      <c r="AK136" s="147"/>
      <c r="AL136" s="147"/>
      <c r="AM136" s="147"/>
      <c r="AN136" s="147"/>
      <c r="AO136" s="147"/>
      <c r="AP136" s="147"/>
      <c r="AQ136" s="147"/>
      <c r="AR136" s="147"/>
      <c r="AS136" s="147"/>
      <c r="AT136" s="147"/>
      <c r="AU136" s="147"/>
      <c r="AV136" s="147"/>
      <c r="AW136" s="147"/>
      <c r="AX136" s="147"/>
      <c r="AY136" s="147"/>
      <c r="AZ136" s="147"/>
      <c r="BA136" s="147"/>
      <c r="BB136" s="147"/>
      <c r="BC136" s="147"/>
      <c r="BD136" s="147"/>
      <c r="BE136" s="147"/>
      <c r="BF136" s="147"/>
      <c r="BG136" s="147"/>
      <c r="BH136" s="205"/>
      <c r="BI136" s="205"/>
      <c r="BJ136" s="205"/>
      <c r="BK136" s="100"/>
      <c r="BL136"/>
      <c r="BM136"/>
      <c r="BN136"/>
    </row>
    <row r="137" spans="2:64" s="3" customFormat="1" ht="10.5" customHeight="1">
      <c r="B137" s="139" t="s">
        <v>0</v>
      </c>
      <c r="C137" s="140"/>
      <c r="D137" s="143" t="s">
        <v>5</v>
      </c>
      <c r="E137" s="144"/>
      <c r="F137" s="144"/>
      <c r="G137" s="144"/>
      <c r="H137" s="145"/>
      <c r="I137" s="125">
        <v>36</v>
      </c>
      <c r="J137" s="125"/>
      <c r="K137" s="125"/>
      <c r="L137" s="125">
        <v>37</v>
      </c>
      <c r="M137" s="125"/>
      <c r="N137" s="125"/>
      <c r="O137" s="125">
        <v>38</v>
      </c>
      <c r="P137" s="125"/>
      <c r="Q137" s="125"/>
      <c r="R137" s="125">
        <v>39</v>
      </c>
      <c r="S137" s="125"/>
      <c r="T137" s="125"/>
      <c r="U137" s="177">
        <v>40</v>
      </c>
      <c r="V137" s="177"/>
      <c r="W137" s="177"/>
      <c r="X137" s="125">
        <v>41</v>
      </c>
      <c r="Y137" s="125"/>
      <c r="Z137" s="125"/>
      <c r="AA137" s="125">
        <v>42</v>
      </c>
      <c r="AB137" s="125"/>
      <c r="AC137" s="125"/>
      <c r="AD137" s="125">
        <v>43</v>
      </c>
      <c r="AE137" s="125"/>
      <c r="AF137" s="125"/>
      <c r="AG137" s="125">
        <v>44</v>
      </c>
      <c r="AH137" s="125"/>
      <c r="AI137" s="125"/>
      <c r="AJ137" s="177">
        <v>45</v>
      </c>
      <c r="AK137" s="177"/>
      <c r="AL137" s="177"/>
      <c r="AM137" s="125">
        <v>46</v>
      </c>
      <c r="AN137" s="125"/>
      <c r="AO137" s="125"/>
      <c r="AP137" s="183">
        <v>47</v>
      </c>
      <c r="AQ137" s="184"/>
      <c r="AR137" s="185"/>
      <c r="AS137" s="125">
        <v>48</v>
      </c>
      <c r="AT137" s="125"/>
      <c r="AU137" s="125"/>
      <c r="AV137" s="125">
        <v>49</v>
      </c>
      <c r="AW137" s="125"/>
      <c r="AX137" s="125"/>
      <c r="AY137" s="177">
        <v>50</v>
      </c>
      <c r="AZ137" s="177"/>
      <c r="BA137" s="177"/>
      <c r="BB137" s="125">
        <v>51</v>
      </c>
      <c r="BC137" s="125"/>
      <c r="BD137" s="125"/>
      <c r="BE137" s="125">
        <v>52</v>
      </c>
      <c r="BF137" s="125"/>
      <c r="BG137" s="125"/>
      <c r="BH137" s="125">
        <v>53</v>
      </c>
      <c r="BI137" s="125"/>
      <c r="BJ137" s="126"/>
      <c r="BK137" s="101"/>
      <c r="BL137" s="9"/>
    </row>
    <row r="138" spans="2:64" s="3" customFormat="1" ht="10.5" customHeight="1">
      <c r="B138" s="141"/>
      <c r="C138" s="142"/>
      <c r="D138" s="128" t="s">
        <v>6</v>
      </c>
      <c r="E138" s="129"/>
      <c r="F138" s="129"/>
      <c r="G138" s="129"/>
      <c r="H138" s="130"/>
      <c r="I138" s="137"/>
      <c r="J138" s="137"/>
      <c r="K138" s="137"/>
      <c r="L138" s="137"/>
      <c r="M138" s="137"/>
      <c r="N138" s="137"/>
      <c r="O138" s="137"/>
      <c r="P138" s="137"/>
      <c r="Q138" s="137"/>
      <c r="R138" s="137"/>
      <c r="S138" s="137"/>
      <c r="T138" s="137"/>
      <c r="U138" s="179"/>
      <c r="V138" s="179"/>
      <c r="W138" s="179"/>
      <c r="X138" s="137"/>
      <c r="Y138" s="137"/>
      <c r="Z138" s="137"/>
      <c r="AA138" s="137"/>
      <c r="AB138" s="137"/>
      <c r="AC138" s="137"/>
      <c r="AD138" s="125"/>
      <c r="AE138" s="125"/>
      <c r="AF138" s="125"/>
      <c r="AG138" s="125"/>
      <c r="AH138" s="125"/>
      <c r="AI138" s="125"/>
      <c r="AJ138" s="177"/>
      <c r="AK138" s="177"/>
      <c r="AL138" s="177"/>
      <c r="AM138" s="125"/>
      <c r="AN138" s="125"/>
      <c r="AO138" s="125"/>
      <c r="AP138" s="183"/>
      <c r="AQ138" s="184"/>
      <c r="AR138" s="185"/>
      <c r="AS138" s="125"/>
      <c r="AT138" s="125"/>
      <c r="AU138" s="125"/>
      <c r="AV138" s="125"/>
      <c r="AW138" s="125"/>
      <c r="AX138" s="125"/>
      <c r="AY138" s="177"/>
      <c r="AZ138" s="177"/>
      <c r="BA138" s="177"/>
      <c r="BB138" s="125"/>
      <c r="BC138" s="125"/>
      <c r="BD138" s="125"/>
      <c r="BE138" s="125"/>
      <c r="BF138" s="125"/>
      <c r="BG138" s="125"/>
      <c r="BH138" s="125"/>
      <c r="BI138" s="125"/>
      <c r="BJ138" s="126"/>
      <c r="BK138" s="101"/>
      <c r="BL138" s="9"/>
    </row>
    <row r="139" spans="2:64" s="3" customFormat="1" ht="10.5" customHeight="1" thickBot="1">
      <c r="B139" s="131">
        <v>2</v>
      </c>
      <c r="C139" s="132"/>
      <c r="D139" s="133">
        <v>35</v>
      </c>
      <c r="E139" s="134"/>
      <c r="F139" s="134"/>
      <c r="G139" s="134"/>
      <c r="H139" s="134"/>
      <c r="I139" s="562">
        <f>(1-0.8*I$137/(I$137+7)+(0.0667/7*($D139*1.2-I$137)))+(0.8*I$137/(I$137+7)-(0.0667/7*($D139*1.2-I$137)))*(1-(1/(1+$BG$120)^((I$137+7)-I$137)))</f>
        <v>0.4246448530947332</v>
      </c>
      <c r="J139" s="556"/>
      <c r="K139" s="579"/>
      <c r="L139" s="556">
        <f>(1-0.8*L$137/(L$137+7)+(0.0667/7*($D139*1.2-L$137)))+(0.8*L$137/(L$137+7)-(0.0667/7*($D139*1.2-L$137)))*(1-(1/(1+$BG$120)^((L$137+7)-L$137)))</f>
        <v>0.41291564431537464</v>
      </c>
      <c r="M139" s="556"/>
      <c r="N139" s="556"/>
      <c r="O139" s="556">
        <f>(1-0.8*O$137/(O$137+7)+(0.0667/7*($D139*1.2-O$137)))+(0.8*O$137/(O$137+7)-(0.0667/7*($D139*1.2-O$137)))*(1-(1/(1+$BG$120)^((O$137+7)-O$137)))</f>
        <v>0.40130998652131233</v>
      </c>
      <c r="P139" s="556"/>
      <c r="Q139" s="556"/>
      <c r="R139" s="556">
        <f>(1-0.8*R$137/(R$137+7)+(0.0667/7*($D139*1.2-R$137)))+(0.8*R$137/(R$137+7)-(0.0667/7*($D139*1.2-R$137)))*(1-(1/(1+$BG$120)^((R$137+7)-R$137)))</f>
        <v>0.38981982203959237</v>
      </c>
      <c r="S139" s="556"/>
      <c r="T139" s="556"/>
      <c r="U139" s="563">
        <f>(1-0.8*U$137/(U$137+7)+(0.0667/7*($D139*1.2-U$137)))+(0.8*U$137/(U$137+7)-(0.0667/7*($D139*1.2-U$137)))*(1-(1/(1+$BG$120)^((U$137+7)-U$137)))</f>
        <v>0.37843777895666114</v>
      </c>
      <c r="V139" s="563"/>
      <c r="W139" s="563"/>
      <c r="X139" s="556">
        <f>(1-0.8*X$137/(X$137+7)+(0.0667/7*($D139*1.2-X$137)))+(0.8*X$137/(X$137+7)-(0.0667/7*($D139*1.2-X$137)))*(1-(1/(1+$BG$120)^((X$137+7)-X$137)))</f>
        <v>0.3671570996850939</v>
      </c>
      <c r="Y139" s="556"/>
      <c r="Z139" s="556"/>
      <c r="AA139" s="575">
        <f>(1-0.8*AA$137/(AA$137+7)+(0.0667/7*($D139*1.2-AA$137)))+(0.8*AA$137/(AA$137+7)-(0.0667/7*($D139*1.2-AA$137)))*(1-(1/(1+$BG$120)^((AA$137+7)-AA$137)))</f>
        <v>0.3559715782772567</v>
      </c>
      <c r="AB139" s="556"/>
      <c r="AC139" s="556"/>
      <c r="AD139" s="569"/>
      <c r="AE139" s="570"/>
      <c r="AF139" s="571"/>
      <c r="AG139" s="569"/>
      <c r="AH139" s="570"/>
      <c r="AI139" s="571"/>
      <c r="AJ139" s="576"/>
      <c r="AK139" s="577"/>
      <c r="AL139" s="578"/>
      <c r="AM139" s="569"/>
      <c r="AN139" s="570"/>
      <c r="AO139" s="571"/>
      <c r="AP139" s="569"/>
      <c r="AQ139" s="570"/>
      <c r="AR139" s="571"/>
      <c r="AS139" s="569"/>
      <c r="AT139" s="570"/>
      <c r="AU139" s="571"/>
      <c r="AV139" s="559"/>
      <c r="AW139" s="560"/>
      <c r="AX139" s="561"/>
      <c r="AY139" s="572"/>
      <c r="AZ139" s="573"/>
      <c r="BA139" s="574"/>
      <c r="BB139" s="559"/>
      <c r="BC139" s="560"/>
      <c r="BD139" s="561"/>
      <c r="BE139" s="559"/>
      <c r="BF139" s="560"/>
      <c r="BG139" s="561"/>
      <c r="BH139" s="559"/>
      <c r="BI139" s="560"/>
      <c r="BJ139" s="568"/>
      <c r="BK139" s="101"/>
      <c r="BL139" s="9"/>
    </row>
    <row r="140" spans="2:64" s="3" customFormat="1" ht="10.5" customHeight="1" thickBot="1">
      <c r="B140" s="131">
        <v>3</v>
      </c>
      <c r="C140" s="132"/>
      <c r="D140" s="133">
        <v>48</v>
      </c>
      <c r="E140" s="134"/>
      <c r="F140" s="134"/>
      <c r="G140" s="134"/>
      <c r="H140" s="135"/>
      <c r="I140" s="541">
        <f>(1-0.8*I$137/$D140+0.2/($D140-$AA$129+1)*13)+(0.8*I$137/$D140-0.2/($D140-$AA$129+1)*13)*(1-1/(1+$BG$120)^($D140-I$137+$D140*0.2/($D140-$AA$129+1)*13))</f>
        <v>0.5740457264852404</v>
      </c>
      <c r="J140" s="541"/>
      <c r="K140" s="541"/>
      <c r="L140" s="541">
        <f>(1-0.8*L$137/$D140+0.2/($D140-$AA$129+1)*14)+(0.8*L$137/$D140-0.2/($D140-$AA$129+1)*14)*(1-1/(1+$BG$120)^($D140-L$137+$D140*0.2/($D140-$AA$129+1)*14))</f>
        <v>0.5642043587977053</v>
      </c>
      <c r="M140" s="541"/>
      <c r="N140" s="541"/>
      <c r="O140" s="541">
        <f>(1-0.8*O$137/$D140+0.2/($D140-$AA$129+1)*15)+(0.8*O$137/$D140-0.2/($D140-$AA$129+1)*15)*(1-1/(1+$BG$120)^($D140-O$137+$D140*0.2/($D140-$AA$129+1)*15))</f>
        <v>0.5542671048903653</v>
      </c>
      <c r="P140" s="541"/>
      <c r="Q140" s="541"/>
      <c r="R140" s="541">
        <f>(1-0.8*R$137/$D140+0.2/($D140-$AA$129+1)*16)+(0.8*R$137/$D140-0.2/($D140-$AA$129+1)*16)*(1-1/(1+$BG$120)^($D140-R$137+$D140*0.2/($D140-$AA$129+1)*16))</f>
        <v>0.5442332048498919</v>
      </c>
      <c r="S140" s="541"/>
      <c r="T140" s="541"/>
      <c r="U140" s="536">
        <f>(1-0.8*U$137/$D140+0.2/($D140-$AA$129+1)*17)+(0.8*U$137/$D140-0.2/($D140-$AA$129+1)*17)*(1-1/(1+$BG$120)^($D140-U$137+$D140*0.2/($D140-$AA$129+1)*17))</f>
        <v>0.5341018932885541</v>
      </c>
      <c r="V140" s="536"/>
      <c r="W140" s="536"/>
      <c r="X140" s="541">
        <f>(1-0.8*X$137/$D140+0.2/($D140-$AA$129+1)*18)+(0.8*X$137/$D140-0.2/($D140-$AA$129+1)*18)*(1-1/(1+$BG$120)^($D140-X$137+$D140*0.2/($D140-$AA$129+1)*18))</f>
        <v>0.523872399306901</v>
      </c>
      <c r="Y140" s="541"/>
      <c r="Z140" s="541"/>
      <c r="AA140" s="541">
        <f>(1-0.8*AA$137/$D140+0.2/($D140-$AA$129+1)*19)+(0.8*AA$137/$D140-0.2/($D140-$AA$129+1)*19)*(1-1/(1+$BG$120)^($D140-AA$137+$D140*0.2/($D140-$AA$129+1)*19))</f>
        <v>0.5135439464561969</v>
      </c>
      <c r="AB140" s="541"/>
      <c r="AC140" s="541"/>
      <c r="AD140" s="541">
        <f>(1-0.8*AD$137/$D140+0.2/($D140-$AA$129+1)*20)+(0.8*AD$137/$D140-0.2/($D140-$AA$129+1)*20)*(1-1/(1+$BG$120)^($D140-AD$137+$D140*0.2/($D140-$AA$129+1)*20))</f>
        <v>0.503115752700609</v>
      </c>
      <c r="AE140" s="541"/>
      <c r="AF140" s="541"/>
      <c r="AG140" s="541">
        <f>(1-0.8*AG$137/$D140+0.2/($D140-$AA$129+1)*21)+(0.8*AG$137/$D140-0.2/($D140-$AA$129+1)*21)*(1-1/(1+$BG$120)^($D140-AG$137+$D140*0.2/($D140-$AA$129+1)*21))</f>
        <v>0.49258703037914725</v>
      </c>
      <c r="AH140" s="541"/>
      <c r="AI140" s="541"/>
      <c r="AJ140" s="536">
        <f>(1-0.8*AJ$137/$D140+0.2/($D140-$AA$129+1)*22)+(0.8*AJ$137/$D140-0.2/($D140-$AA$129+1)*22)*(1-1/(1+$BG$120)^($D140-AJ$137+$D140*0.2/($D140-$AA$129+1)*22))</f>
        <v>0.48195698616735383</v>
      </c>
      <c r="AK140" s="536"/>
      <c r="AL140" s="536"/>
      <c r="AM140" s="541">
        <f>(1-0.8*AM$137/$D140+0.2/($D140-$AA$129+1)*23)+(0.8*AM$137/$D140-0.2/($D140-$AA$129+1)*23)*(1-1/(1+$BG$120)^($D140-AM$137+$D140*0.2/($D140-$AA$129+1)*23))</f>
        <v>0.47122482103874097</v>
      </c>
      <c r="AN140" s="541"/>
      <c r="AO140" s="541"/>
      <c r="AP140" s="541">
        <f>(1-0.8*AP$137/$D140+0.2/($D140-$AA$129+1)*24)+(0.8*AP$137/$D140-0.2/($D140-$AA$129+1)*24)*(1-1/(1+$BG$120)^($D140-AP$137+$D140*0.2/($D140-$AA$129+1)*24))</f>
        <v>0.46038973022597623</v>
      </c>
      <c r="AQ140" s="541"/>
      <c r="AR140" s="541"/>
      <c r="AS140" s="541">
        <f>(1-0.8*AS$137/$D140+0.2/($D140-$AA$129+1)*25)+(0.8*AS$137/$D140-0.2/($D140-$AA$129+1)*25)*(1-1/(1+$BG$120)^($D140-AS$137+$D140*0.2/($D140-$AA$129+1)*25))</f>
        <v>0.44945090318181</v>
      </c>
      <c r="AT140" s="541"/>
      <c r="AU140" s="541"/>
      <c r="AV140" s="565">
        <f>(1-0.8*AV$137/(AV$137+10)+(0.0595/10*(58-AV$137)))+(0.8*AV$137/(AV$137+10)-(0.0595/10*(58-AV$137)))*(1-(1/(1+$BG$120)^((AV$137+10)-AV$137)))</f>
        <v>0.4414941377871107</v>
      </c>
      <c r="AW140" s="566"/>
      <c r="AX140" s="566"/>
      <c r="AY140" s="543">
        <f>(1-0.8*AY$137/(AY$137+10)+(0.0595/10*(58-AY$137)))+(0.8*AY$137/(AY$137+10)-(0.0595/10*(58-AY$137)))*(1-(1/(1+$BG$120)^((AY$137+10)-AY$137)))</f>
        <v>0.4339878447026577</v>
      </c>
      <c r="AZ140" s="543"/>
      <c r="BA140" s="543"/>
      <c r="BB140" s="542">
        <f>(1-0.8*BB$137/(BB$137+10)+(0.0595/10*(58-BB$137)))+(0.8*BB$137/(BB$137+10)-(0.0595/10*(58-BB$137)))*(1-(1/(1+$BG$120)^((BB$137+10)-BB$137)))</f>
        <v>0.42654929630250604</v>
      </c>
      <c r="BC140" s="542"/>
      <c r="BD140" s="542"/>
      <c r="BE140" s="542">
        <f>(1-0.8*BE$137/(BE$137+10)+(0.0595/10*(58-BE$137)))+(0.8*BE$137/(BE$137+10)-(0.0595/10*(58-BE$137)))*(1-(1/(1+$BG$120)^((BE$137+10)-BE$137)))</f>
        <v>0.4191752146180609</v>
      </c>
      <c r="BF140" s="542"/>
      <c r="BG140" s="542"/>
      <c r="BH140" s="566">
        <f>(1-0.8*BH$137/(BH$137+10)+(0.0595/10*(58-BH$137)))+(0.8*BH$137/(BH$137+10)-(0.0595/10*(58-BH$137)))*(1-(1/(1+$BG$120)^((BH$137+10)-BH$137)))</f>
        <v>0.41186252980571697</v>
      </c>
      <c r="BI140" s="566"/>
      <c r="BJ140" s="567"/>
      <c r="BK140" s="101"/>
      <c r="BL140" s="9"/>
    </row>
    <row r="141" spans="2:64" s="3" customFormat="1" ht="10.5" customHeight="1" thickBot="1">
      <c r="B141" s="131">
        <v>4</v>
      </c>
      <c r="C141" s="132"/>
      <c r="D141" s="133">
        <v>60</v>
      </c>
      <c r="E141" s="134"/>
      <c r="F141" s="134"/>
      <c r="G141" s="134"/>
      <c r="H141" s="135"/>
      <c r="I141" s="541">
        <f>(1-0.8*I$137/$D141+0.2/($D141-$AS$129+1)*7)+(0.8*I$137/$D141-0.2/($D141-$AS$129+1)*7)*(1-1/(1+$BG$120)^($D141-I$137+$D141*0.2/($D141-$AS$129+1)*7))</f>
        <v>0.6577082723832071</v>
      </c>
      <c r="J141" s="541"/>
      <c r="K141" s="541"/>
      <c r="L141" s="541">
        <f>(1-0.8*L$137/$D141+0.2/($D141-$AS$129+1)*8)+(0.8*L$137/$D141-0.2/($D141-$AS$129+1)*8)*(1-1/(1+$BG$120)^($D141-L$137+$D141*0.2/($D141-$AS$129+1)*8))</f>
        <v>0.6503765131865841</v>
      </c>
      <c r="M141" s="541"/>
      <c r="N141" s="541"/>
      <c r="O141" s="541">
        <f>(1-0.8*O$137/$D141+0.2/($D141-$AS$129+1)*9)+(0.8*O$137/$D141-0.2/($D141-$AS$129+1)*9)*(1-1/(1+$BG$120)^($D141-O$137+$D141*0.2/($D141-$AS$129+1)*9))</f>
        <v>0.6429743874846964</v>
      </c>
      <c r="P141" s="541"/>
      <c r="Q141" s="541"/>
      <c r="R141" s="541">
        <f>(1-0.8*R$137/$D141+0.2/($D141-$AS$129+1)*10)+(0.8*R$137/$D141-0.2/($D141-$AS$129+1)*10)*(1-1/(1+$BG$120)^($D141-R$137+$D141*0.2/($D141-$AS$129+1)*10))</f>
        <v>0.6355013426378647</v>
      </c>
      <c r="S141" s="541"/>
      <c r="T141" s="541"/>
      <c r="U141" s="536">
        <f>(1-0.8*U$137/$D141+0.2/($D141-$AS$129+1)*11)+(0.8*U$137/$D141-0.2/($D141-$AS$129+1)*11)*(1-1/(1+$BG$120)^($D141-U$137+$D141*0.2/($D141-$AS$129+1)*11))</f>
        <v>0.6279568220537902</v>
      </c>
      <c r="V141" s="536"/>
      <c r="W141" s="536"/>
      <c r="X141" s="541">
        <f>(1-0.8*X$137/$D141+0.2/($D141-$AS$129+1)*12)+(0.8*X$137/$D141-0.2/($D141-$AS$129+1)*12)*(1-1/(1+$BG$120)^($D141-X$137+$D141*0.2/($D141-$AS$129+1)*12))</f>
        <v>0.6203402651607808</v>
      </c>
      <c r="Y141" s="541"/>
      <c r="Z141" s="541"/>
      <c r="AA141" s="541">
        <f>(1-0.8*AA$137/$D141+0.2/($D141-$AS$129+1)*13)+(0.8*AA$137/$D141-0.2/($D141-$AS$129+1)*13)*(1-1/(1+$BG$120)^($D141-AA$137+$D141*0.2/($D141-$AS$129+1)*13))</f>
        <v>0.612651107380803</v>
      </c>
      <c r="AB141" s="541"/>
      <c r="AC141" s="541"/>
      <c r="AD141" s="541">
        <f>(1-0.8*AD$137/$D141+0.2/($D141-$AS$129+1)*14)+(0.8*AD$137/$D141-0.2/($D141-$AS$129+1)*14)*(1-1/(1+$BG$120)^($D141-AD$137+$D141*0.2/($D141-$AS$129+1)*14))</f>
        <v>0.6048887801023571</v>
      </c>
      <c r="AE141" s="541"/>
      <c r="AF141" s="541"/>
      <c r="AG141" s="541">
        <f>(1-0.8*AG$137/$D141+0.2/($D141-$AS$129+1)*15)+(0.8*AG$137/$D141-0.2/($D141-$AS$129+1)*15)*(1-1/(1+$BG$120)^($D141-AG$137+$D141*0.2/($D141-$AS$129+1)*15))</f>
        <v>0.5970527106531758</v>
      </c>
      <c r="AH141" s="541"/>
      <c r="AI141" s="541"/>
      <c r="AJ141" s="536">
        <f>(1-0.8*AJ$137/$D141+0.2/($D141-$AS$129+1)*16)+(0.8*AJ$137/$D141-0.2/($D141-$AS$129+1)*16)*(1-1/(1+$BG$120)^($D141-AJ$137+$D141*0.2/($D141-$AS$129+1)*16))</f>
        <v>0.5891423222727434</v>
      </c>
      <c r="AK141" s="536"/>
      <c r="AL141" s="536"/>
      <c r="AM141" s="541">
        <f>(1-0.8*AM$137/$D141+0.2/($D141-$AS$129+1)*17)+(0.8*AM$137/$D141-0.2/($D141-$AS$129+1)*17)*(1-1/(1+$BG$120)^($D141-AM$137+$D141*0.2/($D141-$AS$129+1)*17))</f>
        <v>0.5811570340846366</v>
      </c>
      <c r="AN141" s="541"/>
      <c r="AO141" s="541"/>
      <c r="AP141" s="541">
        <f>(1-0.8*AP$137/$D141+0.2/($D141-$AS$129+1)*18)+(0.8*AP$137/$D141-0.2/($D141-$AS$129+1)*18)*(1-1/(1+$BG$120)^($D141-AP$137+$D141*0.2/($D141-$AS$129+1)*18))</f>
        <v>0.5730962610686845</v>
      </c>
      <c r="AQ141" s="541"/>
      <c r="AR141" s="541"/>
      <c r="AS141" s="541">
        <f>(1-0.8*AS$137/$D141+0.2/($D141-$AS$129+1)*19)+(0.8*AS$137/$D141-0.2/($D141-$AS$129+1)*19)*(1-1/(1+$BG$120)^($D141-AS$137+$D141*0.2/($D141-$AS$129+1)*19))</f>
        <v>0.5649594140329453</v>
      </c>
      <c r="AT141" s="541"/>
      <c r="AU141" s="541"/>
      <c r="AV141" s="541">
        <f>(1-0.8*AV$137/$D141+0.2/($D141-$AS$129+1)*20)+(0.8*AV$137/$D141-0.2/($D141-$AS$129+1)*20)*(1-1/(1+$BG$120)^($D141-AV$137+$D141*0.2/($D141-$AS$129+1)*20))</f>
        <v>0.5567458995855022</v>
      </c>
      <c r="AW141" s="541"/>
      <c r="AX141" s="541"/>
      <c r="AY141" s="536">
        <f>(1-0.8*AY$137/$D141+0.2/($D141-$AS$129+1)*21)+(0.8*AY$137/$D141-0.2/($D141-$AS$129+1)*21)*(1-1/(1+$BG$120)^($D141-AY$137+$D141*0.2/($D141-$AS$129+1)*21))</f>
        <v>0.5484551201060744</v>
      </c>
      <c r="AZ141" s="536"/>
      <c r="BA141" s="536"/>
      <c r="BB141" s="541">
        <f>(1-0.8*BB$137/$D141+0.2/($D141-$AS$129+1)*22)+(0.8*BB$137/$D141-0.2/($D141-$AS$129+1)*22)*(1-1/(1+$BG$120)^($D141-BB$137+$D141*0.2/($D141-$AS$129+1)*22))</f>
        <v>0.5400864737174409</v>
      </c>
      <c r="BC141" s="541"/>
      <c r="BD141" s="541"/>
      <c r="BE141" s="541">
        <f>(1-0.8*BE$137/$D141+0.2/($D141-$AS$129+1)*23)+(0.8*BE$137/$D141-0.2/($D141-$AS$129+1)*23)*(1-1/(1+$BG$120)^($D141-BE$137+$D141*0.2/($D141-$AS$129+1)*23))</f>
        <v>0.5316393542566815</v>
      </c>
      <c r="BF141" s="541"/>
      <c r="BG141" s="541"/>
      <c r="BH141" s="541">
        <f>(1-0.8*BH$137/$D141+0.2/($D141-$AS$129+1)*24)+(0.8*BH$137/$D141-0.2/($D141-$AS$129+1)*24)*(1-1/(1+$BG$120)^($D141-BH$137+$D141*0.2/($D141-$AS$129+1)*24))</f>
        <v>0.523113151246227</v>
      </c>
      <c r="BI141" s="541"/>
      <c r="BJ141" s="564"/>
      <c r="BK141" s="102"/>
      <c r="BL141" s="9"/>
    </row>
    <row r="142" spans="2:63" s="3" customFormat="1" ht="10.5" customHeight="1" thickBot="1">
      <c r="B142" s="131">
        <v>5</v>
      </c>
      <c r="C142" s="132"/>
      <c r="D142" s="118">
        <v>70</v>
      </c>
      <c r="E142" s="119"/>
      <c r="F142" s="119"/>
      <c r="G142" s="119"/>
      <c r="H142" s="120"/>
      <c r="I142" s="541">
        <f>(1-0.8*I$137/$D142+0.2/($D142-$BH$129+1)*2)+(0.8*I$137/$D142-0.2/($D142-$BH$129+1)*2)*(1-1/(1+$BG$120)^($D142-I$137+$D142*0.2/($D142-$BH$129+1)*2))</f>
        <v>0.7068577492141251</v>
      </c>
      <c r="J142" s="541"/>
      <c r="K142" s="541"/>
      <c r="L142" s="541">
        <f>(1-0.8*L$137/$D142+0.2/($D142-$BH$129+1)*3)+(0.8*L$137/$D142-0.2/($D142-$BH$129+1)*3)*(1-1/(1+$BG$120)^($D142-L$137+$D142*0.2/($D142-$BH$129+1)*3))</f>
        <v>0.700924004722588</v>
      </c>
      <c r="M142" s="541"/>
      <c r="N142" s="541"/>
      <c r="O142" s="541">
        <f>(1-0.8*O$137/$D142+0.2/($D142-$BH$129+1)*4)+(0.8*O$137/$D142-0.2/($D142-$BH$129+1)*4)*(1-1/(1+$BG$120)^($D142-O$137+$D142*0.2/($D142-$BH$129+1)*4))</f>
        <v>0.6949339394650424</v>
      </c>
      <c r="P142" s="541"/>
      <c r="Q142" s="541"/>
      <c r="R142" s="541">
        <f>(1-0.8*R$137/$D142+0.2/($D142-$BH$129+1)*5)+(0.8*R$137/$D142-0.2/($D142-$BH$129+1)*5)*(1-1/(1+$BG$120)^($D142-R$137+$D142*0.2/($D142-$BH$129+1)*5))</f>
        <v>0.6888871138634287</v>
      </c>
      <c r="S142" s="541"/>
      <c r="T142" s="541"/>
      <c r="U142" s="536">
        <f>(1-0.8*U$137/$D142+0.2/($D142-$BH$129+1)*6)+(0.8*U$137/$D142-0.2/($D142-$BH$129+1)*6)*(1-1/(1+$BG$120)^($D142-U$137+$D142*0.2/($D142-$BH$129+1)*6))</f>
        <v>0.6827830852105248</v>
      </c>
      <c r="V142" s="536"/>
      <c r="W142" s="536"/>
      <c r="X142" s="541">
        <f>(1-0.8*X$137/$D142+0.2/($D142-$BH$129+1)*7)+(0.8*X$137/$D142-0.2/($D142-$BH$129+1)*7)*(1-1/(1+$BG$120)^($D142-X$137+$D142*0.2/($D142-$BH$129+1)*7))</f>
        <v>0.6766214076488369</v>
      </c>
      <c r="Y142" s="541"/>
      <c r="Z142" s="541"/>
      <c r="AA142" s="541">
        <f>(1-0.8*AA$137/$D142+0.2/($D142-$BH$129+1)*8)+(0.8*AA$137/$D142-0.2/($D142-$BH$129+1)*8)*(1-1/(1+$BG$120)^($D142-AA$137+$D142*0.2/($D142-$BH$129+1)*8))</f>
        <v>0.6704016321493531</v>
      </c>
      <c r="AB142" s="541"/>
      <c r="AC142" s="541"/>
      <c r="AD142" s="541">
        <f>(1-0.8*AD$137/$D142+0.2/($D142-$BH$129+1)*9)+(0.8*AD$137/$D142-0.2/($D142-$BH$129+1)*9)*(1-1/(1+$BG$120)^($D142-AD$137+$D142*0.2/($D142-$BH$129+1)*9))</f>
        <v>0.6641233064901563</v>
      </c>
      <c r="AE142" s="541"/>
      <c r="AF142" s="541"/>
      <c r="AG142" s="541">
        <f>(1-0.8*AG$137/$D142+0.2/($D142-$BH$129+1)*10)+(0.8*AG$137/$D142-0.2/($D142-$BH$129+1)*10)*(1-1/(1+$BG$120)^($D142-AG$137+$D142*0.2/($D142-$BH$129+1)*10))</f>
        <v>0.6577859752348991</v>
      </c>
      <c r="AH142" s="541"/>
      <c r="AI142" s="541"/>
      <c r="AJ142" s="536">
        <f>(1-0.8*AJ$137/$D142+0.2/($D142-$BH$129+1)*11)+(0.8*AJ$137/$D142-0.2/($D142-$BH$129+1)*11)*(1-1/(1+$BG$120)^($D142-AJ$137+$D142*0.2/($D142-$BH$129+1)*11))</f>
        <v>0.6513891797111412</v>
      </c>
      <c r="AK142" s="536"/>
      <c r="AL142" s="536"/>
      <c r="AM142" s="541">
        <f>(1-0.8*AM$137/$D142+0.2/($D142-$BH$129+1)*12)+(0.8*AM$137/$D142-0.2/($D142-$BH$129+1)*12)*(1-1/(1+$BG$120)^($D142-AM$137+$D142*0.2/($D142-$BH$129+1)*12))</f>
        <v>0.6449324579885399</v>
      </c>
      <c r="AN142" s="541"/>
      <c r="AO142" s="541"/>
      <c r="AP142" s="541">
        <f>(1-0.8*AP$137/$D142+0.2/($D142-$BH$129+1)*13)+(0.8*AP$137/$D142-0.2/($D142-$BH$129+1)*13)*(1-1/(1+$BG$120)^($D142-AP$137+$D142*0.2/($D142-$BH$129+1)*13))</f>
        <v>0.6384153448569054</v>
      </c>
      <c r="AQ142" s="541"/>
      <c r="AR142" s="541"/>
      <c r="AS142" s="541">
        <f>(1-0.8*AS$137/$D142+0.2/($D142-$BH$129+1)*14)+(0.8*AS$137/$D142-0.2/($D142-$BH$129+1)*14)*(1-1/(1+$BG$120)^($D142-AS$137+$D142*0.2/($D142-$BH$129+1)*14))</f>
        <v>0.6318373718041077</v>
      </c>
      <c r="AT142" s="541"/>
      <c r="AU142" s="541"/>
      <c r="AV142" s="541">
        <f>(1-0.8*AV$137/$D142+0.2/($D142-$BH$129+1)*15)+(0.8*AV$137/$D142-0.2/($D142-$BH$129+1)*15)*(1-1/(1+$BG$120)^($D142-AV$137+$D142*0.2/($D142-$BH$129+1)*15))</f>
        <v>0.6251980669938433</v>
      </c>
      <c r="AW142" s="541"/>
      <c r="AX142" s="541"/>
      <c r="AY142" s="536">
        <f>(1-0.8*AY$137/$D142+0.2/($D142-$BH$129+1)*16)+(0.8*AY$137/$D142-0.2/($D142-$BH$129+1)*16)*(1-1/(1+$BG$120)^($D142-AY$137+$D142*0.2/($D142-$BH$129+1)*16))</f>
        <v>0.6184969552432563</v>
      </c>
      <c r="AZ142" s="536"/>
      <c r="BA142" s="536"/>
      <c r="BB142" s="541">
        <f>(1-0.8*BB$137/$D142+0.2/($D142-$BH$129+1)*17)+(0.8*BB$137/$D142-0.2/($D142-$BH$129+1)*17)*(1-1/(1+$BG$120)^($D142-BB$137+$D142*0.2/($D142-$BH$129+1)*17))</f>
        <v>0.6117335580004126</v>
      </c>
      <c r="BC142" s="541"/>
      <c r="BD142" s="541"/>
      <c r="BE142" s="541">
        <f>(1-0.8*BE$137/$D142+0.2/($D142-$BH$129+1)*18)+(0.8*BE$137/$D142-0.2/($D142-$BH$129+1)*18)*(1-1/(1+$BG$120)^($D142-BE$137+$D142*0.2/($D142-$BH$129+1)*18))</f>
        <v>0.6049073933216311</v>
      </c>
      <c r="BF142" s="541"/>
      <c r="BG142" s="541"/>
      <c r="BH142" s="541">
        <f>(1-0.8*BH$137/$D142+0.2/($D142-$BH$129+1)*19)+(0.8*BH$137/$D142-0.2/($D142-$BH$129+1)*19)*(1-1/(1+$BG$120)^($D142-BH$137+$D142*0.2/($D142-$BH$129+1)*19))</f>
        <v>0.5980179758486621</v>
      </c>
      <c r="BI142" s="541"/>
      <c r="BJ142" s="564"/>
      <c r="BK142" s="102"/>
    </row>
    <row r="143" spans="2:63" s="3" customFormat="1" ht="10.5" customHeight="1">
      <c r="B143" s="155"/>
      <c r="C143" s="155"/>
      <c r="D143" s="155"/>
      <c r="E143" s="155"/>
      <c r="F143" s="155"/>
      <c r="G143" s="155"/>
      <c r="H143" s="155"/>
      <c r="I143" s="147"/>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c r="AF143" s="147"/>
      <c r="AG143" s="147"/>
      <c r="AH143" s="147"/>
      <c r="AI143" s="147"/>
      <c r="AJ143" s="147"/>
      <c r="AK143" s="147"/>
      <c r="AL143" s="147"/>
      <c r="AM143" s="147"/>
      <c r="AN143" s="147"/>
      <c r="AO143" s="147"/>
      <c r="AP143" s="147"/>
      <c r="AQ143" s="147"/>
      <c r="AR143" s="147"/>
      <c r="AS143" s="147"/>
      <c r="AT143" s="147"/>
      <c r="AU143" s="147"/>
      <c r="AV143" s="147"/>
      <c r="AW143" s="147"/>
      <c r="AX143" s="147"/>
      <c r="AY143" s="147"/>
      <c r="AZ143" s="147"/>
      <c r="BA143" s="147"/>
      <c r="BB143" s="147"/>
      <c r="BC143" s="147"/>
      <c r="BD143" s="147"/>
      <c r="BE143" s="147"/>
      <c r="BF143" s="147"/>
      <c r="BG143" s="147"/>
      <c r="BH143" s="147"/>
      <c r="BI143" s="147"/>
      <c r="BJ143" s="147"/>
      <c r="BK143" s="103"/>
    </row>
    <row r="144" spans="2:63" s="3" customFormat="1" ht="10.5" customHeight="1">
      <c r="B144" s="139" t="s">
        <v>0</v>
      </c>
      <c r="C144" s="140"/>
      <c r="D144" s="143" t="s">
        <v>5</v>
      </c>
      <c r="E144" s="144"/>
      <c r="F144" s="144"/>
      <c r="G144" s="144"/>
      <c r="H144" s="145"/>
      <c r="I144" s="125">
        <v>54</v>
      </c>
      <c r="J144" s="125"/>
      <c r="K144" s="125"/>
      <c r="L144" s="177">
        <v>55</v>
      </c>
      <c r="M144" s="177"/>
      <c r="N144" s="177"/>
      <c r="O144" s="125">
        <v>56</v>
      </c>
      <c r="P144" s="125"/>
      <c r="Q144" s="125"/>
      <c r="R144" s="125">
        <v>57</v>
      </c>
      <c r="S144" s="125"/>
      <c r="T144" s="125"/>
      <c r="U144" s="125">
        <v>58</v>
      </c>
      <c r="V144" s="125"/>
      <c r="W144" s="125"/>
      <c r="X144" s="125">
        <v>59</v>
      </c>
      <c r="Y144" s="125"/>
      <c r="Z144" s="125"/>
      <c r="AA144" s="177">
        <v>60</v>
      </c>
      <c r="AB144" s="177"/>
      <c r="AC144" s="177"/>
      <c r="AD144" s="125">
        <v>61</v>
      </c>
      <c r="AE144" s="125"/>
      <c r="AF144" s="125"/>
      <c r="AG144" s="125">
        <v>62</v>
      </c>
      <c r="AH144" s="125"/>
      <c r="AI144" s="125"/>
      <c r="AJ144" s="183">
        <v>63</v>
      </c>
      <c r="AK144" s="184"/>
      <c r="AL144" s="185"/>
      <c r="AM144" s="125">
        <v>64</v>
      </c>
      <c r="AN144" s="125"/>
      <c r="AO144" s="125"/>
      <c r="AP144" s="177">
        <v>65</v>
      </c>
      <c r="AQ144" s="177"/>
      <c r="AR144" s="177"/>
      <c r="AS144" s="125">
        <v>66</v>
      </c>
      <c r="AT144" s="125"/>
      <c r="AU144" s="125"/>
      <c r="AV144" s="125">
        <v>67</v>
      </c>
      <c r="AW144" s="125"/>
      <c r="AX144" s="125"/>
      <c r="AY144" s="125">
        <v>68</v>
      </c>
      <c r="AZ144" s="125"/>
      <c r="BA144" s="125"/>
      <c r="BB144" s="125">
        <v>69</v>
      </c>
      <c r="BC144" s="125"/>
      <c r="BD144" s="125"/>
      <c r="BE144" s="177">
        <v>70</v>
      </c>
      <c r="BF144" s="177"/>
      <c r="BG144" s="178"/>
      <c r="BH144" s="125">
        <v>71</v>
      </c>
      <c r="BI144" s="125"/>
      <c r="BJ144" s="126"/>
      <c r="BK144" s="103"/>
    </row>
    <row r="145" spans="2:63" s="3" customFormat="1" ht="10.5" customHeight="1">
      <c r="B145" s="141"/>
      <c r="C145" s="142"/>
      <c r="D145" s="128" t="s">
        <v>6</v>
      </c>
      <c r="E145" s="129"/>
      <c r="F145" s="129"/>
      <c r="G145" s="129"/>
      <c r="H145" s="130"/>
      <c r="I145" s="137"/>
      <c r="J145" s="137"/>
      <c r="K145" s="137"/>
      <c r="L145" s="179"/>
      <c r="M145" s="179"/>
      <c r="N145" s="179"/>
      <c r="O145" s="137"/>
      <c r="P145" s="137"/>
      <c r="Q145" s="137"/>
      <c r="R145" s="137"/>
      <c r="S145" s="137"/>
      <c r="T145" s="137"/>
      <c r="U145" s="137"/>
      <c r="V145" s="137"/>
      <c r="W145" s="137"/>
      <c r="X145" s="137"/>
      <c r="Y145" s="137"/>
      <c r="Z145" s="137"/>
      <c r="AA145" s="179"/>
      <c r="AB145" s="179"/>
      <c r="AC145" s="179"/>
      <c r="AD145" s="137"/>
      <c r="AE145" s="137"/>
      <c r="AF145" s="137"/>
      <c r="AG145" s="137"/>
      <c r="AH145" s="137"/>
      <c r="AI145" s="137"/>
      <c r="AJ145" s="186"/>
      <c r="AK145" s="187"/>
      <c r="AL145" s="188"/>
      <c r="AM145" s="137"/>
      <c r="AN145" s="137"/>
      <c r="AO145" s="137"/>
      <c r="AP145" s="179"/>
      <c r="AQ145" s="179"/>
      <c r="AR145" s="179"/>
      <c r="AS145" s="137"/>
      <c r="AT145" s="137"/>
      <c r="AU145" s="137"/>
      <c r="AV145" s="137"/>
      <c r="AW145" s="137"/>
      <c r="AX145" s="137"/>
      <c r="AY145" s="137"/>
      <c r="AZ145" s="137"/>
      <c r="BA145" s="137"/>
      <c r="BB145" s="137"/>
      <c r="BC145" s="137"/>
      <c r="BD145" s="137"/>
      <c r="BE145" s="179"/>
      <c r="BF145" s="179"/>
      <c r="BG145" s="180"/>
      <c r="BH145" s="125"/>
      <c r="BI145" s="125"/>
      <c r="BJ145" s="126"/>
      <c r="BK145" s="103"/>
    </row>
    <row r="146" spans="2:63" s="3" customFormat="1" ht="9.75" customHeight="1" thickBot="1">
      <c r="B146" s="131">
        <v>3</v>
      </c>
      <c r="C146" s="132"/>
      <c r="D146" s="133">
        <v>48</v>
      </c>
      <c r="E146" s="134"/>
      <c r="F146" s="134"/>
      <c r="G146" s="134"/>
      <c r="H146" s="134"/>
      <c r="I146" s="562">
        <f>(1-0.8*I$144/(I$144+10)+(0.0595/10*(58-I$144)))+(0.8*I$144/(I$144+10)-(0.0595/10*(58-I$144)))*(1-(1/(1+$BG$120)^((I$144+10)-I$144)))</f>
        <v>0.40460836388709454</v>
      </c>
      <c r="J146" s="556"/>
      <c r="K146" s="556"/>
      <c r="L146" s="563">
        <f>(1-0.8*L$144/(L$144+10)+(0.0595/10*(58-L$144)))+(0.8*L$144/(L$144+10)-(0.0595/10*(58-L$144)))*(1-(1/(1+$BG$120)^((L$144+10)-L$144)))</f>
        <v>0.3974100159901757</v>
      </c>
      <c r="M146" s="563"/>
      <c r="N146" s="563"/>
      <c r="O146" s="556">
        <f>(1-0.8*O$144/(O$144+10)+(0.0595/10*(58-O$144)))+(0.8*O$144/(O$144+10)-(0.0595/10*(58-O$144)))*(1-(1/(1+$BG$120)^((O$144+10)-O$144)))</f>
        <v>0.39026494893215585</v>
      </c>
      <c r="P146" s="556"/>
      <c r="Q146" s="556"/>
      <c r="R146" s="556">
        <f>(1-0.8*R$144/(R$144+10)+(0.0595/10*(58-R$144)))+(0.8*R$144/(R$144+10)-(0.0595/10*(58-R$144)))*(1-(1/(1+$BG$120)^((R$144+10)-R$144)))</f>
        <v>0.3831707770038304</v>
      </c>
      <c r="S146" s="556"/>
      <c r="T146" s="556"/>
      <c r="U146" s="556">
        <f>(1-0.8*U$144/(U$144+10)+(0.0595/10*(58-U$144)))+(0.8*U$144/(U$144+10)-(0.0595/10*(58-U$144)))*(1-(1/(1+$BG$120)^((U$144+10)-U$144)))</f>
        <v>0.37612525483183046</v>
      </c>
      <c r="V146" s="556"/>
      <c r="W146" s="556"/>
      <c r="X146" s="557"/>
      <c r="Y146" s="557"/>
      <c r="Z146" s="557"/>
      <c r="AA146" s="558"/>
      <c r="AB146" s="558"/>
      <c r="AC146" s="558"/>
      <c r="AD146" s="559"/>
      <c r="AE146" s="560"/>
      <c r="AF146" s="561"/>
      <c r="AG146" s="551"/>
      <c r="AH146" s="552"/>
      <c r="AI146" s="555"/>
      <c r="AJ146" s="551"/>
      <c r="AK146" s="552"/>
      <c r="AL146" s="555"/>
      <c r="AM146" s="551"/>
      <c r="AN146" s="552"/>
      <c r="AO146" s="555"/>
      <c r="AP146" s="548"/>
      <c r="AQ146" s="549"/>
      <c r="AR146" s="550"/>
      <c r="AS146" s="551"/>
      <c r="AT146" s="552"/>
      <c r="AU146" s="555"/>
      <c r="AV146" s="551"/>
      <c r="AW146" s="552"/>
      <c r="AX146" s="555"/>
      <c r="AY146" s="551"/>
      <c r="AZ146" s="552"/>
      <c r="BA146" s="555"/>
      <c r="BB146" s="551"/>
      <c r="BC146" s="552"/>
      <c r="BD146" s="555"/>
      <c r="BE146" s="548"/>
      <c r="BF146" s="549"/>
      <c r="BG146" s="550"/>
      <c r="BH146" s="551"/>
      <c r="BI146" s="552"/>
      <c r="BJ146" s="553"/>
      <c r="BK146" s="103"/>
    </row>
    <row r="147" spans="2:63" s="3" customFormat="1" ht="9.75" customHeight="1" thickBot="1">
      <c r="B147" s="131">
        <v>4</v>
      </c>
      <c r="C147" s="132"/>
      <c r="D147" s="133">
        <v>60</v>
      </c>
      <c r="E147" s="134"/>
      <c r="F147" s="134"/>
      <c r="G147" s="134"/>
      <c r="H147" s="134"/>
      <c r="I147" s="554">
        <f>(1-0.8*I$144/$D147+0.2/($D147-$AS$129+1)*25)+(0.8*I$144/$D147-0.2/($D147-$AS$129+1)*25)*(1-1/(1+$BG$120)^($D147-I$144+$D147*0.2/($D147-$AS$129+1)*25))</f>
        <v>0.5145072498647218</v>
      </c>
      <c r="J147" s="541"/>
      <c r="K147" s="541"/>
      <c r="L147" s="536">
        <f>(1-0.8*L$144/$D147+0.2/($D147-$AS$129+1)*26)+(0.8*L$144/$D147-0.2/($D147-$AS$129+1)*26)*(1-1/(1+$BG$120)^($D147-L$144+$D147*0.2/($D147-$AS$129+1)*26))</f>
        <v>0.5058210309176966</v>
      </c>
      <c r="M147" s="536"/>
      <c r="N147" s="536"/>
      <c r="O147" s="541">
        <f>(1-0.8*O$144/$D147+0.2/($D147-$AS$129+1)*27)+(0.8*O$144/$D147-0.2/($D147-$AS$129+1)*27)*(1-1/(1+$BG$120)^($D147-O$144+$D147*0.2/($D147-$AS$129+1)*27))</f>
        <v>0.4970538708080486</v>
      </c>
      <c r="P147" s="541"/>
      <c r="Q147" s="541"/>
      <c r="R147" s="541">
        <f>(1-0.8*R$144/$D147+0.2/($D147-$AS$129+1)*28)+(0.8*R$144/$D147-0.2/($D147-$AS$129+1)*28)*(1-1/(1+$BG$120)^($D147-R$144+$D147*0.2/($D147-$AS$129+1)*28))</f>
        <v>0.4882051415063316</v>
      </c>
      <c r="S147" s="541"/>
      <c r="T147" s="541"/>
      <c r="U147" s="541">
        <f>(1-0.8*U$144/$D147+0.2/($D147-$AS$129+1)*29)+(0.8*U$144/$D147-0.2/($D147-$AS$129+1)*29)*(1-1/(1+$BG$120)^($D147-U$144+$D147*0.2/($D147-$AS$129+1)*29))</f>
        <v>0.4792742105208496</v>
      </c>
      <c r="V147" s="541"/>
      <c r="W147" s="541"/>
      <c r="X147" s="541">
        <f>(1-0.8*X$144/$D147+0.2/($D147-$AS$129+1)*30)+(0.8*X$144/$D147-0.2/($D147-$AS$129+1)*30)*(1-1/(1+$BG$120)^($D147-X$144+$D147*0.2/($D147-$AS$129+1)*30))</f>
        <v>0.47026044086755736</v>
      </c>
      <c r="Y147" s="541"/>
      <c r="Z147" s="541"/>
      <c r="AA147" s="544">
        <f>(1-0.8*AA$144/$D147+0.2/($D147-$AS$129+1)*31)+(0.8*AA$144/$D147-0.2/($D147-$AS$129+1)*31)*(1-1/(1+$BG$120)^($D147-AA$144+$D147*0.2/($D147-$AS$129+1)*31))</f>
        <v>0.46116319103976455</v>
      </c>
      <c r="AB147" s="536"/>
      <c r="AC147" s="545"/>
      <c r="AD147" s="546">
        <f>(1-0.8*AD$144/(AD$144+12)+(0.0667/12*($D147*1.2-AD$144)))+(0.8*AD$144/(AD$144+12)-(0.0667/12*($D147*1.2-AD$144)))*(1-(1/(1+$BG$120)^((AD$144+12)-AD$144)))</f>
        <v>0.45456110739055783</v>
      </c>
      <c r="AE147" s="542"/>
      <c r="AF147" s="547"/>
      <c r="AG147" s="542">
        <f>(1-0.8*AG$144/(AG$144+12)+(0.0667/12*($D147*1.2-AG$144)))+(0.8*AG$144/(AG$144+12)-(0.0667/12*($D147*1.2-AG$144)))*(1-(1/(1+$BG$120)^((AG$144+12)-AG$144)))</f>
        <v>0.44797342065226564</v>
      </c>
      <c r="AH147" s="542"/>
      <c r="AI147" s="542"/>
      <c r="AJ147" s="542">
        <f>(1-0.8*AJ$144/(AJ$144+12)+(0.0667/12*($D147*1.2-AJ$144)))+(0.8*AJ$144/(AJ$144+12)-(0.0667/12*($D147*1.2-AJ$144)))*(1-(1/(1+$BG$120)^((AJ$144+12)-AJ$144)))</f>
        <v>0.4414282929115959</v>
      </c>
      <c r="AK147" s="542"/>
      <c r="AL147" s="542"/>
      <c r="AM147" s="542">
        <f>(1-0.8*AM$144/(AM$144+12)+(0.0667/12*($D147*1.2-AM$144)))+(0.8*AM$144/(AM$144+12)-(0.0667/12*($D147*1.2-AM$144)))*(1-(1/(1+$BG$120)^((AM$144+12)-AM$144)))</f>
        <v>0.43492404420811615</v>
      </c>
      <c r="AN147" s="542"/>
      <c r="AO147" s="542"/>
      <c r="AP147" s="543">
        <f>(1-0.8*AP$144/(AP$144+12)+(0.0667/12*($D147*1.2-AP$144)))+(0.8*AP$144/(AP$144+12)-(0.0667/12*($D147*1.2-AP$144)))*(1-(1/(1+$BG$120)^((AP$144+12)-AP$144)))</f>
        <v>0.4284590818520656</v>
      </c>
      <c r="AQ147" s="543"/>
      <c r="AR147" s="543"/>
      <c r="AS147" s="542">
        <f>(1-0.8*AS$144/(AS$144+12)+(0.0667/12*($D147*1.2-AS$144)))+(0.8*AS$144/(AS$144+12)-(0.0667/12*($D147*1.2-AS$144)))*(1-(1/(1+$BG$120)^((AS$144+12)-AS$144)))</f>
        <v>0.42203189483008174</v>
      </c>
      <c r="AT147" s="542"/>
      <c r="AU147" s="542"/>
      <c r="AV147" s="542">
        <f>(1-0.8*AV$144/(AV$144+12)+(0.0667/12*($D147*1.2-AV$144)))+(0.8*AV$144/(AV$144+12)-(0.0667/12*($D147*1.2-AV$144)))*(1-(1/(1+$BG$120)^((AV$144+12)-AV$144)))</f>
        <v>0.41564104863580764</v>
      </c>
      <c r="AW147" s="542"/>
      <c r="AX147" s="542"/>
      <c r="AY147" s="542">
        <f>(1-0.8*AY$144/(AY$144+12)+(0.0667/12*($D147*1.2-AY$144)))+(0.8*AY$144/(AY$144+12)-(0.0667/12*($D147*1.2-AY$144)))*(1-(1/(1+$BG$120)^((AY$144+12)-AY$144)))</f>
        <v>0.40928518048820406</v>
      </c>
      <c r="AZ147" s="542"/>
      <c r="BA147" s="542"/>
      <c r="BB147" s="542">
        <f>(1-0.8*BB$144/(BB$144+12)+(0.0667/12*($D147*1.2-BB$144)))+(0.8*BB$144/(BB$144+12)-(0.0667/12*($D147*1.2-BB$144)))*(1-(1/(1+$BG$120)^((BB$144+12)-BB$144)))</f>
        <v>0.4029629949040611</v>
      </c>
      <c r="BC147" s="542"/>
      <c r="BD147" s="542"/>
      <c r="BE147" s="543">
        <f>(1-0.8*BE$144/(BE$144+12)+(0.0667/12*($D147*1.2-BE$144)))+(0.8*BE$144/(BE$144+12)-(0.0667/12*($D147*1.2-BE$144)))*(1-(1/(1+$BG$120)^((BE$144+12)-BE$144)))</f>
        <v>0.39667325959447153</v>
      </c>
      <c r="BF147" s="543"/>
      <c r="BG147" s="543"/>
      <c r="BH147" s="539">
        <f>(1-0.8*BH$144/(BH$144+12)+(0.0667/12*($D147*1.2-BH$144)))+(0.8*BH$144/(BH$144+12)-(0.0667/12*($D147*1.2-BH$144)))*(1-(1/(1+$BG$120)^((BH$144+12)-BH$144)))</f>
        <v>0.39041480165794556</v>
      </c>
      <c r="BI147" s="539"/>
      <c r="BJ147" s="540"/>
      <c r="BK147" s="103"/>
    </row>
    <row r="148" spans="1:63" s="4" customFormat="1" ht="9.75" customHeight="1" thickBot="1">
      <c r="A148" s="3"/>
      <c r="B148" s="131">
        <v>5</v>
      </c>
      <c r="C148" s="132"/>
      <c r="D148" s="118">
        <v>70</v>
      </c>
      <c r="E148" s="119"/>
      <c r="F148" s="119"/>
      <c r="G148" s="119"/>
      <c r="H148" s="120"/>
      <c r="I148" s="541">
        <f>(1-0.8*I$144/$D148+0.2/($D148-$BH$129+1)*20)+(0.8*I$144/$D148-0.2/($D148-$BH$129+1)*20)*(1-1/(1+$BG$120)^($D148-I$144+$D148*0.2/($D148-$BH$129+1)*20))</f>
        <v>0.5910648167857239</v>
      </c>
      <c r="J148" s="541"/>
      <c r="K148" s="541"/>
      <c r="L148" s="536">
        <f>(1-0.8*L$144/$D148+0.2/($D148-$BH$129+1)*21)+(0.8*L$144/$D148-0.2/($D148-$BH$129+1)*21)*(1-1/(1+$BG$120)^($D148-L$144+$D148*0.2/($D148-$BH$129+1)*21))</f>
        <v>0.5840474238763846</v>
      </c>
      <c r="M148" s="536"/>
      <c r="N148" s="536"/>
      <c r="O148" s="541">
        <f>(1-0.8*O$144/$D148+0.2/($D148-$BH$129+1)*22)+(0.8*O$144/$D148-0.2/($D148-$BH$129+1)*22)*(1-1/(1+$BG$120)^($D148-O$144+$D148*0.2/($D148-$BH$129+1)*22))</f>
        <v>0.5769653013802961</v>
      </c>
      <c r="P148" s="541"/>
      <c r="Q148" s="541"/>
      <c r="R148" s="541">
        <f>(1-0.8*R$144/$D148+0.2/($D148-$BH$129+1)*23)+(0.8*R$144/$D148-0.2/($D148-$BH$129+1)*23)*(1-1/(1+$BG$120)^($D148-R$144+$D148*0.2/($D148-$BH$129+1)*23))</f>
        <v>0.5698179500497778</v>
      </c>
      <c r="S148" s="541"/>
      <c r="T148" s="541"/>
      <c r="U148" s="541">
        <f>(1-0.8*U$144/$D148+0.2/($D148-$BH$129+1)*24)+(0.8*U$144/$D148-0.2/($D148-$BH$129+1)*24)*(1-1/(1+$BG$120)^($D148-U$144+$D148*0.2/($D148-$BH$129+1)*24))</f>
        <v>0.5626048671062459</v>
      </c>
      <c r="V148" s="541"/>
      <c r="W148" s="541"/>
      <c r="X148" s="541">
        <f>(1-0.8*X$144/$D148+0.2/($D148-$BH$129+1)*25)+(0.8*X$144/$D148-0.2/($D148-$BH$129+1)*25)*(1-1/(1+$BG$120)^($D148-X$144+$D148*0.2/($D148-$BH$129+1)*25))</f>
        <v>0.5553255462164918</v>
      </c>
      <c r="Y148" s="541"/>
      <c r="Z148" s="541"/>
      <c r="AA148" s="536">
        <f>(1-0.8*AA$144/$D148+0.2/($D148-$BH$129+1)*26)+(0.8*AA$144/$D148-0.2/($D148-$BH$129+1)*26)*(1-1/(1+$BG$120)^($D148-AA$144+$D148*0.2/($D148-$BH$129+1)*26))</f>
        <v>0.5479794774688046</v>
      </c>
      <c r="AB148" s="536"/>
      <c r="AC148" s="536"/>
      <c r="AD148" s="541">
        <f>(1-0.8*AD$144/$D148+0.2/($D148-$BH$129+1)*27)+(0.8*AD$144/$D148-0.2/($D148-$BH$129+1)*27)*(1-1/(1+$BG$120)^($D148-AD$144+$D148*0.2/($D148-$BH$129+1)*27))</f>
        <v>0.5405661473489395</v>
      </c>
      <c r="AE148" s="541"/>
      <c r="AF148" s="541"/>
      <c r="AG148" s="541">
        <f>(1-0.8*AG$144/$D148+0.2/($D148-$BH$129+1)*28)+(0.8*AG$144/$D148-0.2/($D148-$BH$129+1)*28)*(1-1/(1+$BG$120)^($D148-AG$144+$D148*0.2/($D148-$BH$129+1)*28))</f>
        <v>0.5330850387159309</v>
      </c>
      <c r="AH148" s="541"/>
      <c r="AI148" s="541"/>
      <c r="AJ148" s="541">
        <f>(1-0.8*AJ$144/$D148+0.2/($D148-$BH$129+1)*29)+(0.8*AJ$144/$D148-0.2/($D148-$BH$129+1)*29)*(1-1/(1+$BG$120)^($D148-AJ$144+$D148*0.2/($D148-$BH$129+1)*29))</f>
        <v>0.5255356307777475</v>
      </c>
      <c r="AK148" s="541"/>
      <c r="AL148" s="541"/>
      <c r="AM148" s="541">
        <f>(1-0.8*AM$144/$D148+0.2/($D148-$BH$129+1)*30)+(0.8*AM$144/$D148-0.2/($D148-$BH$129+1)*30)*(1-1/(1+$BG$120)^($D148-AM$144+$D148*0.2/($D148-$BH$129+1)*30))</f>
        <v>0.5179173990667882</v>
      </c>
      <c r="AN148" s="541"/>
      <c r="AO148" s="541"/>
      <c r="AP148" s="536">
        <f>(1-0.8*AP$144/$D148+0.2/($D148-$BH$129+1)*31)+(0.8*AP$144/$D148-0.2/($D148-$BH$129+1)*31)*(1-1/(1+$BG$120)^($D148-AP$144+$D148*0.2/($D148-$BH$129+1)*31))</f>
        <v>0.5102298154152223</v>
      </c>
      <c r="AQ148" s="536"/>
      <c r="AR148" s="536"/>
      <c r="AS148" s="541">
        <f>(1-0.8*AS$144/$D148+0.2/($D148-$BH$129+1)*32)+(0.8*AS$144/$D148-0.2/($D148-$BH$129+1)*32)*(1-1/(1+$BG$120)^($D148-AS$144+$D148*0.2/($D148-$BH$129+1)*32))</f>
        <v>0.5024723479301668</v>
      </c>
      <c r="AT148" s="541"/>
      <c r="AU148" s="541"/>
      <c r="AV148" s="541">
        <f>(1-0.8*AV$144/$D148+0.2/($D148-$BH$129+1)*33)+(0.8*AV$144/$D148-0.2/($D148-$BH$129+1)*33)*(1-1/(1+$BG$120)^($D148-AV$144+$D148*0.2/($D148-$BH$129+1)*33))</f>
        <v>0.49464446096870407</v>
      </c>
      <c r="AW148" s="541"/>
      <c r="AX148" s="541"/>
      <c r="AY148" s="541">
        <f>(1-0.8*AY$144/$D148+0.2/($D148-$BH$129+1)*34)+(0.8*AY$144/$D148-0.2/($D148-$BH$129+1)*34)*(1-1/(1+$BG$120)^($D148-AY$144+$D148*0.2/($D148-$BH$129+1)*34))</f>
        <v>0.4867456151127361</v>
      </c>
      <c r="AZ148" s="541"/>
      <c r="BA148" s="541"/>
      <c r="BB148" s="541">
        <f>(1-0.8*BB$144/$D148+0.2/($D148-$BH$129+1)*35)+(0.8*BB$144/$D148-0.2/($D148-$BH$129+1)*35)*(1-1/(1+$BG$120)^($D148-BB$144+$D148*0.2/($D148-$BH$129+1)*35))</f>
        <v>0.4787752671436786</v>
      </c>
      <c r="BC148" s="541"/>
      <c r="BD148" s="541"/>
      <c r="BE148" s="536">
        <f>(1-0.8*BE$144/$D148+0.2/($D148-$BH$129+1)*36)+(0.8*BE$144/$D148-0.2/($D148-$BH$129+1)*36)*(1-1/(1+$BG$120)^($D148-BE$144+$D148*0.2/($D148-$BH$129+1)*36))</f>
        <v>0.47073287001698727</v>
      </c>
      <c r="BF148" s="536"/>
      <c r="BG148" s="537"/>
      <c r="BH148" s="538">
        <f>(1-0.8*BH$144/(BH$144+14)+(0.0667/14*($D148*1.2-BH$144)))+(0.8*BH$144/(BH$144+14)-(0.0667/14*($D148*1.2-BH$144)))*(1-(1/(1+$BG$120)^((BH$144+14)-BH$144)))</f>
        <v>0.4651759357874106</v>
      </c>
      <c r="BI148" s="539"/>
      <c r="BJ148" s="540"/>
      <c r="BK148" s="103"/>
    </row>
    <row r="149" spans="1:63" s="4" customFormat="1" ht="9.75" customHeight="1">
      <c r="A149" s="3"/>
      <c r="B149" s="154"/>
      <c r="C149" s="154"/>
      <c r="D149" s="155"/>
      <c r="E149" s="155"/>
      <c r="F149" s="155"/>
      <c r="G149" s="155"/>
      <c r="H149" s="155"/>
      <c r="I149" s="147"/>
      <c r="J149" s="147"/>
      <c r="K149" s="147"/>
      <c r="L149" s="147"/>
      <c r="M149" s="147"/>
      <c r="N149" s="147"/>
      <c r="O149" s="147"/>
      <c r="P149" s="147"/>
      <c r="Q149" s="147"/>
      <c r="R149" s="147"/>
      <c r="S149" s="147"/>
      <c r="T149" s="147"/>
      <c r="U149" s="147"/>
      <c r="V149" s="147"/>
      <c r="W149" s="147"/>
      <c r="X149" s="147"/>
      <c r="Y149" s="147"/>
      <c r="Z149" s="147"/>
      <c r="AA149" s="147"/>
      <c r="AB149" s="147"/>
      <c r="AC149" s="147"/>
      <c r="AD149" s="147"/>
      <c r="AE149" s="147"/>
      <c r="AF149" s="147"/>
      <c r="AG149" s="147"/>
      <c r="AH149" s="147"/>
      <c r="AI149" s="147"/>
      <c r="AJ149" s="147"/>
      <c r="AK149" s="147"/>
      <c r="AL149" s="147"/>
      <c r="AM149" s="147"/>
      <c r="AN149" s="147"/>
      <c r="AO149" s="147"/>
      <c r="AP149" s="147"/>
      <c r="AQ149" s="147"/>
      <c r="AR149" s="147"/>
      <c r="AS149" s="147"/>
      <c r="AT149" s="147"/>
      <c r="AU149" s="147"/>
      <c r="AV149" s="148"/>
      <c r="AW149" s="148"/>
      <c r="AX149" s="148"/>
      <c r="AY149" s="148"/>
      <c r="AZ149" s="148"/>
      <c r="BA149" s="148"/>
      <c r="BB149" s="148"/>
      <c r="BC149" s="148"/>
      <c r="BD149" s="148"/>
      <c r="BE149" s="148"/>
      <c r="BF149" s="148"/>
      <c r="BG149" s="148"/>
      <c r="BH149" s="148"/>
      <c r="BI149" s="148"/>
      <c r="BJ149" s="148"/>
      <c r="BK149" s="102"/>
    </row>
    <row r="150" spans="2:63" s="4" customFormat="1" ht="9.75" customHeight="1">
      <c r="B150" s="139" t="s">
        <v>0</v>
      </c>
      <c r="C150" s="140"/>
      <c r="D150" s="143" t="s">
        <v>5</v>
      </c>
      <c r="E150" s="144"/>
      <c r="F150" s="144"/>
      <c r="G150" s="144"/>
      <c r="H150" s="145"/>
      <c r="I150" s="125">
        <v>72</v>
      </c>
      <c r="J150" s="125"/>
      <c r="K150" s="125"/>
      <c r="L150" s="125">
        <v>73</v>
      </c>
      <c r="M150" s="125"/>
      <c r="N150" s="125"/>
      <c r="O150" s="125">
        <v>74</v>
      </c>
      <c r="P150" s="125"/>
      <c r="Q150" s="125"/>
      <c r="R150" s="138">
        <v>75</v>
      </c>
      <c r="S150" s="138"/>
      <c r="T150" s="138"/>
      <c r="U150" s="125">
        <v>76</v>
      </c>
      <c r="V150" s="125"/>
      <c r="W150" s="125"/>
      <c r="X150" s="125">
        <v>77</v>
      </c>
      <c r="Y150" s="125"/>
      <c r="Z150" s="125"/>
      <c r="AA150" s="125">
        <v>78</v>
      </c>
      <c r="AB150" s="125"/>
      <c r="AC150" s="125"/>
      <c r="AD150" s="125">
        <v>79</v>
      </c>
      <c r="AE150" s="125"/>
      <c r="AF150" s="125"/>
      <c r="AG150" s="138">
        <v>80</v>
      </c>
      <c r="AH150" s="138"/>
      <c r="AI150" s="138"/>
      <c r="AJ150" s="125">
        <v>81</v>
      </c>
      <c r="AK150" s="125"/>
      <c r="AL150" s="125"/>
      <c r="AM150" s="125">
        <v>82</v>
      </c>
      <c r="AN150" s="125"/>
      <c r="AO150" s="125"/>
      <c r="AP150" s="125">
        <v>83</v>
      </c>
      <c r="AQ150" s="125"/>
      <c r="AR150" s="125"/>
      <c r="AS150" s="125">
        <v>84</v>
      </c>
      <c r="AT150" s="125"/>
      <c r="AU150" s="126"/>
      <c r="AV150" s="102"/>
      <c r="AW150" s="127" t="s">
        <v>225</v>
      </c>
      <c r="AX150" s="127"/>
      <c r="AY150" s="127"/>
      <c r="AZ150" s="127"/>
      <c r="BA150" s="127"/>
      <c r="BB150" s="127"/>
      <c r="BC150" s="127"/>
      <c r="BD150" s="127"/>
      <c r="BE150" s="127"/>
      <c r="BF150" s="127"/>
      <c r="BG150" s="127"/>
      <c r="BH150" s="127"/>
      <c r="BI150" s="127"/>
      <c r="BJ150" s="127"/>
      <c r="BK150" s="127"/>
    </row>
    <row r="151" spans="1:63" ht="9.75" customHeight="1">
      <c r="A151" s="4"/>
      <c r="B151" s="141"/>
      <c r="C151" s="142"/>
      <c r="D151" s="128" t="s">
        <v>6</v>
      </c>
      <c r="E151" s="129"/>
      <c r="F151" s="129"/>
      <c r="G151" s="129"/>
      <c r="H151" s="130"/>
      <c r="I151" s="137"/>
      <c r="J151" s="137"/>
      <c r="K151" s="137"/>
      <c r="L151" s="137"/>
      <c r="M151" s="137"/>
      <c r="N151" s="137"/>
      <c r="O151" s="137"/>
      <c r="P151" s="137"/>
      <c r="Q151" s="137"/>
      <c r="R151" s="146"/>
      <c r="S151" s="146"/>
      <c r="T151" s="146"/>
      <c r="U151" s="137"/>
      <c r="V151" s="137"/>
      <c r="W151" s="137"/>
      <c r="X151" s="137"/>
      <c r="Y151" s="137"/>
      <c r="Z151" s="137"/>
      <c r="AA151" s="137"/>
      <c r="AB151" s="137"/>
      <c r="AC151" s="137"/>
      <c r="AD151" s="125"/>
      <c r="AE151" s="125"/>
      <c r="AF151" s="125"/>
      <c r="AG151" s="138"/>
      <c r="AH151" s="138"/>
      <c r="AI151" s="138"/>
      <c r="AJ151" s="125"/>
      <c r="AK151" s="125"/>
      <c r="AL151" s="125"/>
      <c r="AM151" s="125"/>
      <c r="AN151" s="125"/>
      <c r="AO151" s="125"/>
      <c r="AP151" s="125"/>
      <c r="AQ151" s="125"/>
      <c r="AR151" s="125"/>
      <c r="AS151" s="125"/>
      <c r="AT151" s="125"/>
      <c r="AU151" s="126"/>
      <c r="AV151" s="102"/>
      <c r="AW151" s="127"/>
      <c r="AX151" s="127"/>
      <c r="AY151" s="127"/>
      <c r="AZ151" s="127"/>
      <c r="BA151" s="127"/>
      <c r="BB151" s="127"/>
      <c r="BC151" s="127"/>
      <c r="BD151" s="127"/>
      <c r="BE151" s="127"/>
      <c r="BF151" s="127"/>
      <c r="BG151" s="127"/>
      <c r="BH151" s="127"/>
      <c r="BI151" s="127"/>
      <c r="BJ151" s="127"/>
      <c r="BK151" s="127"/>
    </row>
    <row r="152" spans="1:64" ht="9.75" customHeight="1">
      <c r="A152" s="4"/>
      <c r="B152" s="131">
        <v>4</v>
      </c>
      <c r="C152" s="132"/>
      <c r="D152" s="133">
        <v>60</v>
      </c>
      <c r="E152" s="134"/>
      <c r="F152" s="134"/>
      <c r="G152" s="134"/>
      <c r="H152" s="135"/>
      <c r="I152" s="535">
        <f>(1-0.8*I$150/(I$150+12)+(0.0667/12*($D152*1.2-I$150)))+(0.8*I$150/(I$150+12)-(0.0667/12*($D152*1.2-I$150)))*(1-(1/(1+$BG$120)^((I$150+12)-I$150)))</f>
        <v>0.3841865040454452</v>
      </c>
      <c r="J152" s="529"/>
      <c r="K152" s="529"/>
      <c r="L152" s="534"/>
      <c r="M152" s="529"/>
      <c r="N152" s="529"/>
      <c r="O152" s="529"/>
      <c r="P152" s="529"/>
      <c r="Q152" s="529"/>
      <c r="R152" s="533"/>
      <c r="S152" s="533"/>
      <c r="T152" s="533"/>
      <c r="U152" s="529"/>
      <c r="V152" s="529"/>
      <c r="W152" s="529"/>
      <c r="X152" s="529"/>
      <c r="Y152" s="529"/>
      <c r="Z152" s="529"/>
      <c r="AA152" s="529"/>
      <c r="AB152" s="529"/>
      <c r="AC152" s="529"/>
      <c r="AD152" s="534"/>
      <c r="AE152" s="529"/>
      <c r="AF152" s="529"/>
      <c r="AG152" s="533"/>
      <c r="AH152" s="533"/>
      <c r="AI152" s="533"/>
      <c r="AJ152" s="529"/>
      <c r="AK152" s="529"/>
      <c r="AL152" s="529"/>
      <c r="AM152" s="529"/>
      <c r="AN152" s="529"/>
      <c r="AO152" s="529"/>
      <c r="AP152" s="529"/>
      <c r="AQ152" s="529"/>
      <c r="AR152" s="529"/>
      <c r="AS152" s="529"/>
      <c r="AT152" s="529"/>
      <c r="AU152" s="530"/>
      <c r="AV152" s="102"/>
      <c r="AW152" s="127"/>
      <c r="AX152" s="127"/>
      <c r="AY152" s="127"/>
      <c r="AZ152" s="127"/>
      <c r="BA152" s="127"/>
      <c r="BB152" s="127"/>
      <c r="BC152" s="127"/>
      <c r="BD152" s="127"/>
      <c r="BE152" s="127"/>
      <c r="BF152" s="127"/>
      <c r="BG152" s="127"/>
      <c r="BH152" s="127"/>
      <c r="BI152" s="127"/>
      <c r="BJ152" s="127"/>
      <c r="BK152" s="127"/>
      <c r="BL152" s="104"/>
    </row>
    <row r="153" spans="2:64" ht="9.75" customHeight="1">
      <c r="B153" s="116">
        <v>5</v>
      </c>
      <c r="C153" s="117"/>
      <c r="D153" s="118">
        <v>70</v>
      </c>
      <c r="E153" s="119"/>
      <c r="F153" s="119"/>
      <c r="G153" s="119"/>
      <c r="H153" s="120"/>
      <c r="I153" s="531">
        <f>(1-0.8*I$150/(I$150+14)+(0.0667/14*($D153*1.2-I$150)))+(0.8*I$150/(I$150+14)-(0.0667/14*($D153*1.2-I$150)))*(1-(1/(1+$BG$120)^((I$150+14)-I$150)))</f>
        <v>0.45962177701246015</v>
      </c>
      <c r="J153" s="525"/>
      <c r="K153" s="532"/>
      <c r="L153" s="525">
        <f>(1-0.8*L$150/(L$150+14)+(0.0667/14*($D153*1.2-L$150)))+(0.8*L$150/(L$150+14)-(0.0667/14*($D153*1.2-L$150)))*(1-(1/(1+$BG$120)^((L$150+14)-L$150)))</f>
        <v>0.4540986877945422</v>
      </c>
      <c r="M153" s="525"/>
      <c r="N153" s="525"/>
      <c r="O153" s="525">
        <f>(1-0.8*O$150/(O$150+14)+(0.0667/14*($D153*1.2-O$150)))+(0.8*O$150/(O$150+14)-(0.0667/14*($D153*1.2-O$150)))*(1-(1/(1+$BG$120)^((O$150+14)-O$150)))</f>
        <v>0.44860560894421264</v>
      </c>
      <c r="P153" s="525"/>
      <c r="Q153" s="525"/>
      <c r="R153" s="528">
        <f>(1-0.8*R$150/(R$150+14)+(0.0667/14*($D153*1.2-R$150)))+(0.8*R$150/(R$150+14)-(0.0667/14*($D153*1.2-R$150)))*(1-(1/(1+$BG$120)^((R$150+14)-R$150)))</f>
        <v>0.443141528876047</v>
      </c>
      <c r="S153" s="528"/>
      <c r="T153" s="528"/>
      <c r="U153" s="525">
        <f>(1-0.8*U$150/(U$150+14)+(0.0667/14*($D153*1.2-U$150)))+(0.8*U$150/(U$150+14)-(0.0667/14*($D153*1.2-U$150)))*(1-(1/(1+$BG$120)^((U$150+14)-U$150)))</f>
        <v>0.4377054809639732</v>
      </c>
      <c r="V153" s="525"/>
      <c r="W153" s="525"/>
      <c r="X153" s="525">
        <f>(1-0.8*X$150/(X$150+14)+(0.0667/14*($D153*1.2-X$150)))+(0.8*X$150/(X$150+14)-(0.0667/14*($D153*1.2-X$150)))*(1-(1/(1+$BG$120)^((X$150+14)-X$150)))</f>
        <v>0.43229654107097726</v>
      </c>
      <c r="Y153" s="525"/>
      <c r="Z153" s="525"/>
      <c r="AA153" s="525">
        <f>(1-0.8*AA$150/(AA$150+14)+(0.0667/14*($D153*1.2-AA$150)))+(0.8*AA$150/(AA$150+14)-(0.0667/14*($D153*1.2-AA$150)))*(1-(1/(1+$BG$120)^((AA$150+14)-AA$150)))</f>
        <v>0.42691382523991533</v>
      </c>
      <c r="AB153" s="525"/>
      <c r="AC153" s="525"/>
      <c r="AD153" s="525">
        <f>(1-0.8*AD$150/(AD$150+14)+(0.0667/14*($D153*1.2-AD$150)))+(0.8*AD$150/(AD$150+14)-(0.0667/14*($D153*1.2-AD$150)))*(1-(1/(1+$BG$120)^((AD$150+14)-AD$150)))</f>
        <v>0.42155648753330577</v>
      </c>
      <c r="AE153" s="525"/>
      <c r="AF153" s="525"/>
      <c r="AG153" s="528">
        <f>(1-0.8*AG$150/(AG$150+14)+(0.0667/14*($D153*1.2-AG$150)))+(0.8*AG$150/(AG$150+14)-(0.0667/14*($D153*1.2-AG$150)))*(1-(1/(1+$BG$120)^((AG$150+14)-AG$150)))</f>
        <v>0.4162237180110063</v>
      </c>
      <c r="AH153" s="528"/>
      <c r="AI153" s="528"/>
      <c r="AJ153" s="525">
        <f>(1-0.8*AJ$150/(AJ$150+14)+(0.0667/14*($D153*1.2-AJ$150)))+(0.8*AJ$150/(AJ$150+14)-(0.0667/14*($D153*1.2-AJ$150)))*(1-(1/(1+$BG$120)^((AJ$150+14)-AJ$150)))</f>
        <v>0.4109147408356178</v>
      </c>
      <c r="AK153" s="525"/>
      <c r="AL153" s="525"/>
      <c r="AM153" s="525">
        <f>(1-0.8*AM$150/(AM$150+14)+(0.0667/14*($D153*1.2-AM$150)))+(0.8*AM$150/(AM$150+14)-(0.0667/14*($D153*1.2-AM$150)))*(1-(1/(1+$BG$120)^((AM$150+14)-AM$150)))</f>
        <v>0.40562881249629895</v>
      </c>
      <c r="AN153" s="525"/>
      <c r="AO153" s="525"/>
      <c r="AP153" s="525">
        <f>(1-0.8*AP$150/(AP$150+14)+(0.0667/14*($D153*1.2-AP$150)))+(0.8*AP$150/(AP$150+14)-(0.0667/14*($D153*1.2-AP$150)))*(1-(1/(1+$BG$120)^((AP$150+14)-AP$150)))</f>
        <v>0.40036522014245024</v>
      </c>
      <c r="AQ153" s="525"/>
      <c r="AR153" s="525"/>
      <c r="AS153" s="526">
        <f>(1-0.8*AS$150/(AS$150+14)+(0.0667/14*($D153*1.2-AS$150)))+(0.8*AS$150/(AS$150+14)-(0.0667/14*($D153*1.2-AS$150)))*(1-(1/(1+$BG$120)^((AS$150+14)-AS$150)))</f>
        <v>0.395123280019414</v>
      </c>
      <c r="AT153" s="525"/>
      <c r="AU153" s="527"/>
      <c r="AV153" s="102"/>
      <c r="AW153" s="105"/>
      <c r="AX153" s="105"/>
      <c r="AY153" s="105"/>
      <c r="AZ153" s="105"/>
      <c r="BA153" s="105"/>
      <c r="BB153" s="105"/>
      <c r="BC153" s="105"/>
      <c r="BD153" s="105"/>
      <c r="BE153" s="105"/>
      <c r="BF153" s="105"/>
      <c r="BG153" s="105"/>
      <c r="BH153" s="105"/>
      <c r="BI153" s="105"/>
      <c r="BJ153" s="105"/>
      <c r="BK153" s="105"/>
      <c r="BL153" s="104"/>
    </row>
    <row r="154" ht="3" customHeight="1"/>
  </sheetData>
  <sheetProtection/>
  <mergeCells count="1124">
    <mergeCell ref="B1:BJ1"/>
    <mergeCell ref="B2:BJ2"/>
    <mergeCell ref="B3:V3"/>
    <mergeCell ref="W3:BJ3"/>
    <mergeCell ref="B4:Q4"/>
    <mergeCell ref="AO4:AX4"/>
    <mergeCell ref="AY4:BH4"/>
    <mergeCell ref="BI4:BJ4"/>
    <mergeCell ref="B5:Q5"/>
    <mergeCell ref="S5:AN5"/>
    <mergeCell ref="AO5:AX5"/>
    <mergeCell ref="AY5:BH5"/>
    <mergeCell ref="BI5:BJ5"/>
    <mergeCell ref="B6:Q6"/>
    <mergeCell ref="S6:AN6"/>
    <mergeCell ref="AO6:AX6"/>
    <mergeCell ref="AY6:BH6"/>
    <mergeCell ref="BI6:BJ6"/>
    <mergeCell ref="B7:Q7"/>
    <mergeCell ref="AO7:AX7"/>
    <mergeCell ref="AY7:BH7"/>
    <mergeCell ref="BI7:BJ7"/>
    <mergeCell ref="B8:Q8"/>
    <mergeCell ref="S8:AN8"/>
    <mergeCell ref="AO8:BJ8"/>
    <mergeCell ref="B9:Q9"/>
    <mergeCell ref="S9:AN9"/>
    <mergeCell ref="AO9:BJ9"/>
    <mergeCell ref="B10:Q11"/>
    <mergeCell ref="S10:T10"/>
    <mergeCell ref="U10:Y10"/>
    <mergeCell ref="AA10:AB10"/>
    <mergeCell ref="AC10:AE10"/>
    <mergeCell ref="AG10:AK10"/>
    <mergeCell ref="AL10:AP10"/>
    <mergeCell ref="AQ10:AR10"/>
    <mergeCell ref="AT10:AX10"/>
    <mergeCell ref="AY10:BC10"/>
    <mergeCell ref="BD10:BE10"/>
    <mergeCell ref="S11:W11"/>
    <mergeCell ref="X11:AO11"/>
    <mergeCell ref="AP11:AT11"/>
    <mergeCell ref="AU11:AW11"/>
    <mergeCell ref="AX11:AY11"/>
    <mergeCell ref="AZ11:BD11"/>
    <mergeCell ref="BE11:BG11"/>
    <mergeCell ref="BH11:BI11"/>
    <mergeCell ref="B12:Q12"/>
    <mergeCell ref="S12:T12"/>
    <mergeCell ref="U12:Z12"/>
    <mergeCell ref="AA12:AB12"/>
    <mergeCell ref="AM12:AZ12"/>
    <mergeCell ref="BA12:BB12"/>
    <mergeCell ref="BC12:BE12"/>
    <mergeCell ref="BF12:BG12"/>
    <mergeCell ref="BH12:BJ12"/>
    <mergeCell ref="B13:Q13"/>
    <mergeCell ref="S13:T13"/>
    <mergeCell ref="U13:Y13"/>
    <mergeCell ref="Z13:AA13"/>
    <mergeCell ref="AB13:AF13"/>
    <mergeCell ref="AG13:AJ13"/>
    <mergeCell ref="AK13:BJ13"/>
    <mergeCell ref="B14:Q14"/>
    <mergeCell ref="S14:AF14"/>
    <mergeCell ref="AG14:AJ14"/>
    <mergeCell ref="AK14:BJ14"/>
    <mergeCell ref="B15:Q15"/>
    <mergeCell ref="S15:T15"/>
    <mergeCell ref="U15:W15"/>
    <mergeCell ref="X15:BC15"/>
    <mergeCell ref="BD15:BE15"/>
    <mergeCell ref="BF15:BG15"/>
    <mergeCell ref="BH15:BJ15"/>
    <mergeCell ref="B16:Q16"/>
    <mergeCell ref="S16:X16"/>
    <mergeCell ref="Y16:AB16"/>
    <mergeCell ref="AC16:AE16"/>
    <mergeCell ref="AG16:AK16"/>
    <mergeCell ref="AL16:BJ16"/>
    <mergeCell ref="B17:Q17"/>
    <mergeCell ref="S17:T17"/>
    <mergeCell ref="U17:X17"/>
    <mergeCell ref="Y17:Z17"/>
    <mergeCell ref="AA17:AD17"/>
    <mergeCell ref="AE17:AF17"/>
    <mergeCell ref="AG17:AJ17"/>
    <mergeCell ref="AK17:AL17"/>
    <mergeCell ref="AM17:AQ17"/>
    <mergeCell ref="AR17:AV17"/>
    <mergeCell ref="AW17:AX17"/>
    <mergeCell ref="AY17:BC17"/>
    <mergeCell ref="BD17:BH17"/>
    <mergeCell ref="BI17:BJ17"/>
    <mergeCell ref="B18:Q18"/>
    <mergeCell ref="S18:T18"/>
    <mergeCell ref="U18:X18"/>
    <mergeCell ref="Y18:Z18"/>
    <mergeCell ref="AA18:AD18"/>
    <mergeCell ref="AE18:AF18"/>
    <mergeCell ref="AG18:AJ18"/>
    <mergeCell ref="AK18:AL18"/>
    <mergeCell ref="AM18:AQ18"/>
    <mergeCell ref="AR18:AV18"/>
    <mergeCell ref="AW18:AX18"/>
    <mergeCell ref="AY18:BC18"/>
    <mergeCell ref="BD18:BH18"/>
    <mergeCell ref="BI18:BJ18"/>
    <mergeCell ref="B19:Q19"/>
    <mergeCell ref="S19:U19"/>
    <mergeCell ref="V19:X19"/>
    <mergeCell ref="Y19:Z19"/>
    <mergeCell ref="AA19:AC19"/>
    <mergeCell ref="AD19:AE19"/>
    <mergeCell ref="AL19:AP19"/>
    <mergeCell ref="AQ19:AS19"/>
    <mergeCell ref="AT19:AU19"/>
    <mergeCell ref="AV19:BD19"/>
    <mergeCell ref="BE19:BF19"/>
    <mergeCell ref="BG19:BJ19"/>
    <mergeCell ref="B20:Q20"/>
    <mergeCell ref="S20:T20"/>
    <mergeCell ref="U20:W20"/>
    <mergeCell ref="X20:Y20"/>
    <mergeCell ref="Z20:AA20"/>
    <mergeCell ref="AB20:AZ20"/>
    <mergeCell ref="BA20:BB20"/>
    <mergeCell ref="BC20:BE20"/>
    <mergeCell ref="BF20:BG20"/>
    <mergeCell ref="BH20:BJ20"/>
    <mergeCell ref="B21:Q21"/>
    <mergeCell ref="S21:U21"/>
    <mergeCell ref="V21:X21"/>
    <mergeCell ref="Y21:Z21"/>
    <mergeCell ref="AA21:AC21"/>
    <mergeCell ref="AD21:AE21"/>
    <mergeCell ref="AG21:AH21"/>
    <mergeCell ref="AJ21:AK21"/>
    <mergeCell ref="AL21:AQ21"/>
    <mergeCell ref="AR21:AS21"/>
    <mergeCell ref="B22:Q22"/>
    <mergeCell ref="S22:U22"/>
    <mergeCell ref="V22:Z22"/>
    <mergeCell ref="AA22:AB22"/>
    <mergeCell ref="AC22:AD22"/>
    <mergeCell ref="AE22:AF22"/>
    <mergeCell ref="AG22:AS22"/>
    <mergeCell ref="AW22:BC22"/>
    <mergeCell ref="BD22:BJ22"/>
    <mergeCell ref="B23:Q23"/>
    <mergeCell ref="S23:T23"/>
    <mergeCell ref="U23:AG23"/>
    <mergeCell ref="AH23:AI23"/>
    <mergeCell ref="AJ23:AT23"/>
    <mergeCell ref="AU23:AV23"/>
    <mergeCell ref="AW23:BD23"/>
    <mergeCell ref="BF23:BG23"/>
    <mergeCell ref="BH23:BJ23"/>
    <mergeCell ref="B24:Q24"/>
    <mergeCell ref="S24:X24"/>
    <mergeCell ref="Y24:AC24"/>
    <mergeCell ref="AD24:AK24"/>
    <mergeCell ref="AL24:AP24"/>
    <mergeCell ref="AQ24:BC24"/>
    <mergeCell ref="BD24:BG24"/>
    <mergeCell ref="BH24:BJ24"/>
    <mergeCell ref="B25:Q27"/>
    <mergeCell ref="S25:T25"/>
    <mergeCell ref="AD25:AK25"/>
    <mergeCell ref="AL25:AM25"/>
    <mergeCell ref="AN25:AO25"/>
    <mergeCell ref="AZ25:BG25"/>
    <mergeCell ref="S27:T27"/>
    <mergeCell ref="AA27:BG27"/>
    <mergeCell ref="BH25:BJ25"/>
    <mergeCell ref="S26:T26"/>
    <mergeCell ref="AH26:AJ26"/>
    <mergeCell ref="AK26:AS26"/>
    <mergeCell ref="AT26:AV26"/>
    <mergeCell ref="AW26:BC26"/>
    <mergeCell ref="BD26:BF26"/>
    <mergeCell ref="BG26:BJ26"/>
    <mergeCell ref="BH27:BJ27"/>
    <mergeCell ref="B28:K30"/>
    <mergeCell ref="L28:Q29"/>
    <mergeCell ref="S28:U28"/>
    <mergeCell ref="V28:AA28"/>
    <mergeCell ref="AB28:AD28"/>
    <mergeCell ref="AE28:AI28"/>
    <mergeCell ref="AJ28:AL28"/>
    <mergeCell ref="AM28:AN28"/>
    <mergeCell ref="AO28:AQ28"/>
    <mergeCell ref="AR28:AU28"/>
    <mergeCell ref="AV28:AW28"/>
    <mergeCell ref="AX28:AY28"/>
    <mergeCell ref="AZ28:BF28"/>
    <mergeCell ref="BG28:BH28"/>
    <mergeCell ref="BI28:BJ28"/>
    <mergeCell ref="AQ30:BJ30"/>
    <mergeCell ref="S29:Z29"/>
    <mergeCell ref="AA29:AI29"/>
    <mergeCell ref="AJ29:AP29"/>
    <mergeCell ref="AS29:BA29"/>
    <mergeCell ref="BB29:BH29"/>
    <mergeCell ref="BI29:BJ29"/>
    <mergeCell ref="Z31:AB31"/>
    <mergeCell ref="AC31:AP31"/>
    <mergeCell ref="L30:Q30"/>
    <mergeCell ref="S30:Z30"/>
    <mergeCell ref="AA30:AK30"/>
    <mergeCell ref="AL30:AM30"/>
    <mergeCell ref="AN30:AP30"/>
    <mergeCell ref="AQ31:AR31"/>
    <mergeCell ref="AS31:AU31"/>
    <mergeCell ref="AV31:AW31"/>
    <mergeCell ref="AX31:AZ31"/>
    <mergeCell ref="B32:C32"/>
    <mergeCell ref="D32:BJ33"/>
    <mergeCell ref="B31:Q31"/>
    <mergeCell ref="S31:T31"/>
    <mergeCell ref="U31:W31"/>
    <mergeCell ref="X31:Y31"/>
    <mergeCell ref="M34:AW34"/>
    <mergeCell ref="B35:D36"/>
    <mergeCell ref="E35:I36"/>
    <mergeCell ref="J35:M36"/>
    <mergeCell ref="N35:AC36"/>
    <mergeCell ref="AD35:BJ36"/>
    <mergeCell ref="B37:D40"/>
    <mergeCell ref="E37:I40"/>
    <mergeCell ref="J37:M40"/>
    <mergeCell ref="N37:AC40"/>
    <mergeCell ref="AD37:BJ40"/>
    <mergeCell ref="B41:D44"/>
    <mergeCell ref="E41:I44"/>
    <mergeCell ref="J41:M44"/>
    <mergeCell ref="N41:AC44"/>
    <mergeCell ref="AD41:BJ44"/>
    <mergeCell ref="B45:D48"/>
    <mergeCell ref="E45:I48"/>
    <mergeCell ref="J45:M48"/>
    <mergeCell ref="N45:AC48"/>
    <mergeCell ref="AD45:BJ48"/>
    <mergeCell ref="B49:D52"/>
    <mergeCell ref="E49:I52"/>
    <mergeCell ref="J49:M52"/>
    <mergeCell ref="N49:AC52"/>
    <mergeCell ref="AD49:BJ52"/>
    <mergeCell ref="B53:D54"/>
    <mergeCell ref="E53:I54"/>
    <mergeCell ref="J53:M54"/>
    <mergeCell ref="N53:AC54"/>
    <mergeCell ref="AD53:BJ54"/>
    <mergeCell ref="B55:BJ55"/>
    <mergeCell ref="B58:E58"/>
    <mergeCell ref="F58:J58"/>
    <mergeCell ref="K58:O58"/>
    <mergeCell ref="P58:T58"/>
    <mergeCell ref="U58:Y58"/>
    <mergeCell ref="Z58:AD58"/>
    <mergeCell ref="AE58:AI58"/>
    <mergeCell ref="AJ58:AN58"/>
    <mergeCell ref="AP58:AU58"/>
    <mergeCell ref="AV58:AZ58"/>
    <mergeCell ref="BA58:BE58"/>
    <mergeCell ref="BF58:BJ58"/>
    <mergeCell ref="B59:E60"/>
    <mergeCell ref="F59:J59"/>
    <mergeCell ref="K59:O59"/>
    <mergeCell ref="P59:T59"/>
    <mergeCell ref="U59:Y59"/>
    <mergeCell ref="Z59:AD59"/>
    <mergeCell ref="F60:J60"/>
    <mergeCell ref="K60:O60"/>
    <mergeCell ref="P60:T60"/>
    <mergeCell ref="U60:Y60"/>
    <mergeCell ref="AE59:AI59"/>
    <mergeCell ref="AJ59:AN59"/>
    <mergeCell ref="AP59:AU61"/>
    <mergeCell ref="AV59:AZ59"/>
    <mergeCell ref="BA59:BE59"/>
    <mergeCell ref="BF59:BJ59"/>
    <mergeCell ref="AE61:AI61"/>
    <mergeCell ref="AJ61:AN61"/>
    <mergeCell ref="AV61:AZ61"/>
    <mergeCell ref="BA61:BE61"/>
    <mergeCell ref="Z60:AD60"/>
    <mergeCell ref="AE60:AI60"/>
    <mergeCell ref="AJ60:AN60"/>
    <mergeCell ref="AV60:AZ60"/>
    <mergeCell ref="BA60:BE60"/>
    <mergeCell ref="BF60:BJ60"/>
    <mergeCell ref="B61:E61"/>
    <mergeCell ref="F61:J61"/>
    <mergeCell ref="K61:O61"/>
    <mergeCell ref="P61:T61"/>
    <mergeCell ref="U61:Y61"/>
    <mergeCell ref="Z61:AD61"/>
    <mergeCell ref="BF61:BJ61"/>
    <mergeCell ref="AP62:AU62"/>
    <mergeCell ref="AV62:AZ62"/>
    <mergeCell ref="BA62:BE62"/>
    <mergeCell ref="BF62:BJ62"/>
    <mergeCell ref="B66:H66"/>
    <mergeCell ref="I66:K66"/>
    <mergeCell ref="L66:N66"/>
    <mergeCell ref="O66:Q66"/>
    <mergeCell ref="R66:T66"/>
    <mergeCell ref="U66:W66"/>
    <mergeCell ref="X66:Z66"/>
    <mergeCell ref="AA66:AC66"/>
    <mergeCell ref="AD66:AF66"/>
    <mergeCell ref="AG66:AI66"/>
    <mergeCell ref="AJ66:AL66"/>
    <mergeCell ref="AM66:AO66"/>
    <mergeCell ref="AP66:AR66"/>
    <mergeCell ref="AS66:AU66"/>
    <mergeCell ref="AV66:AX66"/>
    <mergeCell ref="AY66:BA66"/>
    <mergeCell ref="BB66:BD66"/>
    <mergeCell ref="BE66:BG66"/>
    <mergeCell ref="BH66:BJ66"/>
    <mergeCell ref="B67:H67"/>
    <mergeCell ref="I67:K67"/>
    <mergeCell ref="L67:N67"/>
    <mergeCell ref="O67:Q67"/>
    <mergeCell ref="R67:T67"/>
    <mergeCell ref="U67:W67"/>
    <mergeCell ref="X67:Z67"/>
    <mergeCell ref="AA67:AR67"/>
    <mergeCell ref="AS67:AU67"/>
    <mergeCell ref="AV67:AX67"/>
    <mergeCell ref="AY67:BA67"/>
    <mergeCell ref="BB67:BD67"/>
    <mergeCell ref="BE67:BG67"/>
    <mergeCell ref="BH67:BJ67"/>
    <mergeCell ref="B68:E68"/>
    <mergeCell ref="F68:H68"/>
    <mergeCell ref="I68:K68"/>
    <mergeCell ref="L68:N68"/>
    <mergeCell ref="O68:Q68"/>
    <mergeCell ref="R68:T68"/>
    <mergeCell ref="U68:W68"/>
    <mergeCell ref="X68:Z68"/>
    <mergeCell ref="AA68:AC68"/>
    <mergeCell ref="AD68:AF68"/>
    <mergeCell ref="AG68:AI68"/>
    <mergeCell ref="AJ68:AL68"/>
    <mergeCell ref="AM68:AO68"/>
    <mergeCell ref="AP68:AR68"/>
    <mergeCell ref="AS68:AU68"/>
    <mergeCell ref="AV68:AX68"/>
    <mergeCell ref="AY68:BA68"/>
    <mergeCell ref="BB68:BD68"/>
    <mergeCell ref="BE68:BG68"/>
    <mergeCell ref="BH68:BJ68"/>
    <mergeCell ref="B69:E69"/>
    <mergeCell ref="F69:H69"/>
    <mergeCell ref="I69:K69"/>
    <mergeCell ref="L69:N69"/>
    <mergeCell ref="O69:Q69"/>
    <mergeCell ref="R69:T69"/>
    <mergeCell ref="U69:W69"/>
    <mergeCell ref="X69:Z69"/>
    <mergeCell ref="AA69:AC69"/>
    <mergeCell ref="AD69:AF69"/>
    <mergeCell ref="AG69:AI69"/>
    <mergeCell ref="AJ69:AL69"/>
    <mergeCell ref="AM69:AO69"/>
    <mergeCell ref="AP69:AR69"/>
    <mergeCell ref="AS69:AU69"/>
    <mergeCell ref="AV69:AX69"/>
    <mergeCell ref="AY69:BA69"/>
    <mergeCell ref="BB69:BD69"/>
    <mergeCell ref="BE69:BG69"/>
    <mergeCell ref="BH69:BJ69"/>
    <mergeCell ref="B70:E70"/>
    <mergeCell ref="F70:H70"/>
    <mergeCell ref="I70:K70"/>
    <mergeCell ref="L70:N70"/>
    <mergeCell ref="O70:Q70"/>
    <mergeCell ref="R70:T70"/>
    <mergeCell ref="U70:W70"/>
    <mergeCell ref="X70:Z70"/>
    <mergeCell ref="AA70:AC70"/>
    <mergeCell ref="AD70:AF70"/>
    <mergeCell ref="AG70:AI70"/>
    <mergeCell ref="AJ70:AL70"/>
    <mergeCell ref="AM70:AO70"/>
    <mergeCell ref="AP70:AR70"/>
    <mergeCell ref="AS70:AU70"/>
    <mergeCell ref="AV70:AX70"/>
    <mergeCell ref="AY70:BA70"/>
    <mergeCell ref="BB70:BD70"/>
    <mergeCell ref="BE70:BG70"/>
    <mergeCell ref="BH70:BJ70"/>
    <mergeCell ref="B71:E71"/>
    <mergeCell ref="F71:H71"/>
    <mergeCell ref="I71:K71"/>
    <mergeCell ref="L71:N71"/>
    <mergeCell ref="O71:Q71"/>
    <mergeCell ref="R71:T71"/>
    <mergeCell ref="U71:W71"/>
    <mergeCell ref="X71:Z71"/>
    <mergeCell ref="AA71:AC71"/>
    <mergeCell ref="AD71:AF71"/>
    <mergeCell ref="AG71:AI71"/>
    <mergeCell ref="AJ71:AL71"/>
    <mergeCell ref="AM71:AO71"/>
    <mergeCell ref="AP71:AR71"/>
    <mergeCell ref="AS71:AU71"/>
    <mergeCell ref="AV71:AX71"/>
    <mergeCell ref="AY71:BA71"/>
    <mergeCell ref="BB71:BD71"/>
    <mergeCell ref="BE71:BG71"/>
    <mergeCell ref="BH71:BJ71"/>
    <mergeCell ref="B72:E72"/>
    <mergeCell ref="F72:H72"/>
    <mergeCell ref="I72:K72"/>
    <mergeCell ref="L72:N72"/>
    <mergeCell ref="O72:Q72"/>
    <mergeCell ref="R72:T72"/>
    <mergeCell ref="U72:W72"/>
    <mergeCell ref="X72:Z72"/>
    <mergeCell ref="AA72:AC72"/>
    <mergeCell ref="AD72:AF72"/>
    <mergeCell ref="AG72:AI72"/>
    <mergeCell ref="AJ72:AL72"/>
    <mergeCell ref="AM72:AO72"/>
    <mergeCell ref="AP72:AR72"/>
    <mergeCell ref="AS72:AU72"/>
    <mergeCell ref="AV72:AX72"/>
    <mergeCell ref="AY72:BA72"/>
    <mergeCell ref="BB72:BD72"/>
    <mergeCell ref="BE72:BG72"/>
    <mergeCell ref="BH72:BJ72"/>
    <mergeCell ref="B73:E73"/>
    <mergeCell ref="F73:H73"/>
    <mergeCell ref="I73:K73"/>
    <mergeCell ref="L73:N73"/>
    <mergeCell ref="O73:Q73"/>
    <mergeCell ref="R73:T73"/>
    <mergeCell ref="U73:W73"/>
    <mergeCell ref="X73:Z73"/>
    <mergeCell ref="AA73:AC73"/>
    <mergeCell ref="AD73:AF73"/>
    <mergeCell ref="AG73:AI73"/>
    <mergeCell ref="AJ73:AL73"/>
    <mergeCell ref="AM73:AO73"/>
    <mergeCell ref="AP73:AR73"/>
    <mergeCell ref="AS73:AU73"/>
    <mergeCell ref="AV73:AX73"/>
    <mergeCell ref="AY73:BA73"/>
    <mergeCell ref="BB73:BD73"/>
    <mergeCell ref="BE73:BG73"/>
    <mergeCell ref="BH73:BJ73"/>
    <mergeCell ref="B74:E74"/>
    <mergeCell ref="F74:H74"/>
    <mergeCell ref="I74:K74"/>
    <mergeCell ref="L74:N74"/>
    <mergeCell ref="O74:Q74"/>
    <mergeCell ref="R74:T74"/>
    <mergeCell ref="U74:W74"/>
    <mergeCell ref="X74:Z74"/>
    <mergeCell ref="AA74:AC74"/>
    <mergeCell ref="AD74:AF74"/>
    <mergeCell ref="AG74:AI74"/>
    <mergeCell ref="AJ74:AL74"/>
    <mergeCell ref="AM74:AO74"/>
    <mergeCell ref="AP74:AR74"/>
    <mergeCell ref="AS74:AU74"/>
    <mergeCell ref="AV74:AX74"/>
    <mergeCell ref="AY74:BA74"/>
    <mergeCell ref="BB74:BD74"/>
    <mergeCell ref="BE74:BG74"/>
    <mergeCell ref="BH74:BJ74"/>
    <mergeCell ref="B75:E75"/>
    <mergeCell ref="F75:H75"/>
    <mergeCell ref="I75:K75"/>
    <mergeCell ref="L75:N75"/>
    <mergeCell ref="O75:Q75"/>
    <mergeCell ref="R75:T75"/>
    <mergeCell ref="U75:W75"/>
    <mergeCell ref="X75:Z75"/>
    <mergeCell ref="AA75:AC75"/>
    <mergeCell ref="AD75:AF75"/>
    <mergeCell ref="AG75:AI75"/>
    <mergeCell ref="AJ75:AL75"/>
    <mergeCell ref="AM75:AO75"/>
    <mergeCell ref="AP75:AR75"/>
    <mergeCell ref="AS75:AU75"/>
    <mergeCell ref="AV75:AX75"/>
    <mergeCell ref="AY75:BA75"/>
    <mergeCell ref="BB75:BD75"/>
    <mergeCell ref="BE75:BG75"/>
    <mergeCell ref="BH75:BJ75"/>
    <mergeCell ref="B76:E76"/>
    <mergeCell ref="F76:H76"/>
    <mergeCell ref="I76:K76"/>
    <mergeCell ref="L76:N76"/>
    <mergeCell ref="O76:Q76"/>
    <mergeCell ref="R76:T76"/>
    <mergeCell ref="AV76:AX76"/>
    <mergeCell ref="AY76:BA76"/>
    <mergeCell ref="BB76:BD76"/>
    <mergeCell ref="U76:W76"/>
    <mergeCell ref="X76:Z76"/>
    <mergeCell ref="AA76:AC76"/>
    <mergeCell ref="AD76:AF76"/>
    <mergeCell ref="AG76:AI76"/>
    <mergeCell ref="AJ76:AL76"/>
    <mergeCell ref="BE76:BG76"/>
    <mergeCell ref="BH76:BJ76"/>
    <mergeCell ref="B79:E80"/>
    <mergeCell ref="F79:AE80"/>
    <mergeCell ref="AH79:BG81"/>
    <mergeCell ref="B81:E82"/>
    <mergeCell ref="F81:AE82"/>
    <mergeCell ref="AM76:AO76"/>
    <mergeCell ref="AP76:AR76"/>
    <mergeCell ref="AS76:AU76"/>
    <mergeCell ref="B83:E84"/>
    <mergeCell ref="F83:AE84"/>
    <mergeCell ref="AH83:AM84"/>
    <mergeCell ref="AN83:BJ84"/>
    <mergeCell ref="B85:E86"/>
    <mergeCell ref="F85:AE86"/>
    <mergeCell ref="AH85:AM86"/>
    <mergeCell ref="AN85:BJ86"/>
    <mergeCell ref="B87:E88"/>
    <mergeCell ref="F87:AE88"/>
    <mergeCell ref="AH87:AM88"/>
    <mergeCell ref="AN87:BJ88"/>
    <mergeCell ref="B89:E90"/>
    <mergeCell ref="F89:AE90"/>
    <mergeCell ref="AH89:AM90"/>
    <mergeCell ref="AN89:BJ90"/>
    <mergeCell ref="F104:Z111"/>
    <mergeCell ref="AA104:AR111"/>
    <mergeCell ref="B93:E94"/>
    <mergeCell ref="F93:Z94"/>
    <mergeCell ref="AA93:AR94"/>
    <mergeCell ref="AS93:BJ94"/>
    <mergeCell ref="B95:E99"/>
    <mergeCell ref="F95:Z99"/>
    <mergeCell ref="AA95:AR99"/>
    <mergeCell ref="AS95:BJ99"/>
    <mergeCell ref="AS114:BJ116"/>
    <mergeCell ref="F117:I117"/>
    <mergeCell ref="B100:E101"/>
    <mergeCell ref="F100:Z101"/>
    <mergeCell ref="AA100:AR101"/>
    <mergeCell ref="AS100:BJ101"/>
    <mergeCell ref="B102:E111"/>
    <mergeCell ref="F102:Z103"/>
    <mergeCell ref="AA102:AR103"/>
    <mergeCell ref="AS102:BJ103"/>
    <mergeCell ref="AX120:AZ120"/>
    <mergeCell ref="BC120:BF120"/>
    <mergeCell ref="AS104:BJ111"/>
    <mergeCell ref="B112:E113"/>
    <mergeCell ref="F112:Z113"/>
    <mergeCell ref="AA112:AR113"/>
    <mergeCell ref="AS112:BJ113"/>
    <mergeCell ref="B114:E118"/>
    <mergeCell ref="F114:Z116"/>
    <mergeCell ref="AA114:AR116"/>
    <mergeCell ref="J117:Z118"/>
    <mergeCell ref="AA117:AD117"/>
    <mergeCell ref="AE117:AR118"/>
    <mergeCell ref="M120:AW120"/>
    <mergeCell ref="AP121:AR122"/>
    <mergeCell ref="AS121:AU122"/>
    <mergeCell ref="BG120:BI120"/>
    <mergeCell ref="B121:C122"/>
    <mergeCell ref="D121:H121"/>
    <mergeCell ref="I121:K122"/>
    <mergeCell ref="L121:N122"/>
    <mergeCell ref="O121:Q122"/>
    <mergeCell ref="R121:T122"/>
    <mergeCell ref="U121:W122"/>
    <mergeCell ref="AV121:AX122"/>
    <mergeCell ref="AY121:BA122"/>
    <mergeCell ref="BB121:BD122"/>
    <mergeCell ref="BE121:BG122"/>
    <mergeCell ref="BH121:BJ122"/>
    <mergeCell ref="D122:H122"/>
    <mergeCell ref="AD121:AF122"/>
    <mergeCell ref="AG121:AI122"/>
    <mergeCell ref="AJ121:AL122"/>
    <mergeCell ref="AM121:AO122"/>
    <mergeCell ref="X121:Z122"/>
    <mergeCell ref="AA121:AC122"/>
    <mergeCell ref="B123:C123"/>
    <mergeCell ref="D123:H123"/>
    <mergeCell ref="I123:K123"/>
    <mergeCell ref="L123:N123"/>
    <mergeCell ref="O123:Q123"/>
    <mergeCell ref="R123:T123"/>
    <mergeCell ref="U123:W123"/>
    <mergeCell ref="X123:Z123"/>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B124:C124"/>
    <mergeCell ref="D124:H124"/>
    <mergeCell ref="I124:K124"/>
    <mergeCell ref="L124:N124"/>
    <mergeCell ref="O124:Q124"/>
    <mergeCell ref="R124:T124"/>
    <mergeCell ref="U124:W124"/>
    <mergeCell ref="X124:Z124"/>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B125:C125"/>
    <mergeCell ref="D125:H125"/>
    <mergeCell ref="I125:K125"/>
    <mergeCell ref="L125:N125"/>
    <mergeCell ref="O125:Q125"/>
    <mergeCell ref="R125:T125"/>
    <mergeCell ref="U125:W125"/>
    <mergeCell ref="X125:Z125"/>
    <mergeCell ref="AA125:AC125"/>
    <mergeCell ref="AD125:AF125"/>
    <mergeCell ref="AG125:AI125"/>
    <mergeCell ref="AJ125:AL125"/>
    <mergeCell ref="AM125:AO125"/>
    <mergeCell ref="AP125:AR125"/>
    <mergeCell ref="AS125:AU125"/>
    <mergeCell ref="AV125:AX125"/>
    <mergeCell ref="AY125:BA125"/>
    <mergeCell ref="BB125:BD125"/>
    <mergeCell ref="BE125:BG125"/>
    <mergeCell ref="BH125:BJ125"/>
    <mergeCell ref="B126:C126"/>
    <mergeCell ref="D126:H126"/>
    <mergeCell ref="I126:K126"/>
    <mergeCell ref="L126:N126"/>
    <mergeCell ref="O126:Q126"/>
    <mergeCell ref="R126:T126"/>
    <mergeCell ref="U126:W126"/>
    <mergeCell ref="X126:Z126"/>
    <mergeCell ref="AA126:AC126"/>
    <mergeCell ref="AD126:AF126"/>
    <mergeCell ref="AG126:AI126"/>
    <mergeCell ref="AJ126:AL126"/>
    <mergeCell ref="AM126:AO126"/>
    <mergeCell ref="AP126:AR126"/>
    <mergeCell ref="AS126:AU126"/>
    <mergeCell ref="AV126:AX126"/>
    <mergeCell ref="AY126:BA126"/>
    <mergeCell ref="BB126:BD126"/>
    <mergeCell ref="BE126:BG126"/>
    <mergeCell ref="BH126:BJ126"/>
    <mergeCell ref="B127:C127"/>
    <mergeCell ref="D127:H127"/>
    <mergeCell ref="I127:K127"/>
    <mergeCell ref="L127:N127"/>
    <mergeCell ref="O127:Q127"/>
    <mergeCell ref="R127:T127"/>
    <mergeCell ref="U127:W127"/>
    <mergeCell ref="X127:Z127"/>
    <mergeCell ref="AA127:AC127"/>
    <mergeCell ref="AD127:AF127"/>
    <mergeCell ref="AG127:AI127"/>
    <mergeCell ref="AJ127:AL127"/>
    <mergeCell ref="AM127:AO127"/>
    <mergeCell ref="AP127:AR127"/>
    <mergeCell ref="AS127:AU127"/>
    <mergeCell ref="AV127:AX127"/>
    <mergeCell ref="AY127:BA127"/>
    <mergeCell ref="BB127:BD127"/>
    <mergeCell ref="BE127:BG127"/>
    <mergeCell ref="BH127:BJ127"/>
    <mergeCell ref="B128:C128"/>
    <mergeCell ref="D128:H128"/>
    <mergeCell ref="I128:K128"/>
    <mergeCell ref="L128:N128"/>
    <mergeCell ref="O128:Q128"/>
    <mergeCell ref="R128:T128"/>
    <mergeCell ref="U128:W128"/>
    <mergeCell ref="X128:Z128"/>
    <mergeCell ref="AA128:AC128"/>
    <mergeCell ref="AD128:AF128"/>
    <mergeCell ref="AG128:AI128"/>
    <mergeCell ref="AJ128:AL128"/>
    <mergeCell ref="AM128:AO128"/>
    <mergeCell ref="AP128:AR128"/>
    <mergeCell ref="AS128:AU128"/>
    <mergeCell ref="AV128:AX128"/>
    <mergeCell ref="AY128:BA128"/>
    <mergeCell ref="BB128:BD128"/>
    <mergeCell ref="BE128:BG128"/>
    <mergeCell ref="BH128:BJ128"/>
    <mergeCell ref="B129:C130"/>
    <mergeCell ref="D129:H129"/>
    <mergeCell ref="I129:K130"/>
    <mergeCell ref="L129:N130"/>
    <mergeCell ref="O129:Q130"/>
    <mergeCell ref="R129:T130"/>
    <mergeCell ref="U129:W130"/>
    <mergeCell ref="X129:Z130"/>
    <mergeCell ref="AA129:AC130"/>
    <mergeCell ref="AD129:AF130"/>
    <mergeCell ref="AG129:AI130"/>
    <mergeCell ref="AJ129:AL130"/>
    <mergeCell ref="AM129:AO130"/>
    <mergeCell ref="AP129:AR130"/>
    <mergeCell ref="AS129:AU130"/>
    <mergeCell ref="AV129:AX130"/>
    <mergeCell ref="AY129:BA130"/>
    <mergeCell ref="BB129:BD130"/>
    <mergeCell ref="BE129:BG130"/>
    <mergeCell ref="BH129:BJ130"/>
    <mergeCell ref="D130:H130"/>
    <mergeCell ref="BQ130:BS130"/>
    <mergeCell ref="B131:C131"/>
    <mergeCell ref="D131:H131"/>
    <mergeCell ref="I131:K131"/>
    <mergeCell ref="L131:N131"/>
    <mergeCell ref="O131:Q131"/>
    <mergeCell ref="R131:T131"/>
    <mergeCell ref="U131:W131"/>
    <mergeCell ref="X131:Z131"/>
    <mergeCell ref="AA131:AC131"/>
    <mergeCell ref="AD131:AF131"/>
    <mergeCell ref="AG131:AI131"/>
    <mergeCell ref="AJ131:AL131"/>
    <mergeCell ref="AM131:AO131"/>
    <mergeCell ref="AP131:AR131"/>
    <mergeCell ref="AS131:AU131"/>
    <mergeCell ref="AV131:AX131"/>
    <mergeCell ref="AY131:BA131"/>
    <mergeCell ref="BB131:BD131"/>
    <mergeCell ref="BE131:BG131"/>
    <mergeCell ref="BH131:BJ131"/>
    <mergeCell ref="B132:C132"/>
    <mergeCell ref="D132:H132"/>
    <mergeCell ref="I132:K132"/>
    <mergeCell ref="L132:N132"/>
    <mergeCell ref="O132:Q132"/>
    <mergeCell ref="R132:T132"/>
    <mergeCell ref="U132:W132"/>
    <mergeCell ref="X132:Z132"/>
    <mergeCell ref="AA132:AC132"/>
    <mergeCell ref="AD132:AF132"/>
    <mergeCell ref="AG132:AI132"/>
    <mergeCell ref="AJ132:AL132"/>
    <mergeCell ref="AM132:AO132"/>
    <mergeCell ref="AP132:AR132"/>
    <mergeCell ref="AS132:AU132"/>
    <mergeCell ref="AV132:AX132"/>
    <mergeCell ref="AY132:BA132"/>
    <mergeCell ref="BB132:BD132"/>
    <mergeCell ref="BE132:BG132"/>
    <mergeCell ref="BH132:BJ132"/>
    <mergeCell ref="B133:C133"/>
    <mergeCell ref="D133:H133"/>
    <mergeCell ref="I133:K133"/>
    <mergeCell ref="L133:N133"/>
    <mergeCell ref="O133:Q133"/>
    <mergeCell ref="R133:T133"/>
    <mergeCell ref="U133:W133"/>
    <mergeCell ref="X133:Z133"/>
    <mergeCell ref="AA133:AC133"/>
    <mergeCell ref="AD133:AF133"/>
    <mergeCell ref="AG133:AI133"/>
    <mergeCell ref="AJ133:AL133"/>
    <mergeCell ref="AM133:AO133"/>
    <mergeCell ref="AP133:AR133"/>
    <mergeCell ref="AS133:AU133"/>
    <mergeCell ref="AV133:AX133"/>
    <mergeCell ref="AY133:BA133"/>
    <mergeCell ref="BB133:BD133"/>
    <mergeCell ref="BE133:BG133"/>
    <mergeCell ref="BH133:BJ133"/>
    <mergeCell ref="B134:C134"/>
    <mergeCell ref="D134:H134"/>
    <mergeCell ref="I134:K134"/>
    <mergeCell ref="L134:N134"/>
    <mergeCell ref="O134:Q134"/>
    <mergeCell ref="R134:T134"/>
    <mergeCell ref="U134:W134"/>
    <mergeCell ref="X134:Z134"/>
    <mergeCell ref="AA134:AC134"/>
    <mergeCell ref="AD134:AF134"/>
    <mergeCell ref="AG134:AI134"/>
    <mergeCell ref="AJ134:AL134"/>
    <mergeCell ref="AM134:AO134"/>
    <mergeCell ref="AP134:AR134"/>
    <mergeCell ref="AS134:AU134"/>
    <mergeCell ref="AV134:AX134"/>
    <mergeCell ref="AY134:BA134"/>
    <mergeCell ref="BB134:BD134"/>
    <mergeCell ref="BE134:BG134"/>
    <mergeCell ref="BH134:BJ134"/>
    <mergeCell ref="B135:C135"/>
    <mergeCell ref="D135:H135"/>
    <mergeCell ref="I135:K135"/>
    <mergeCell ref="L135:N135"/>
    <mergeCell ref="O135:Q135"/>
    <mergeCell ref="R135:T135"/>
    <mergeCell ref="U135:W135"/>
    <mergeCell ref="X135:Z135"/>
    <mergeCell ref="AA135:AC135"/>
    <mergeCell ref="AD135:AF135"/>
    <mergeCell ref="AG135:AI135"/>
    <mergeCell ref="AJ135:AL135"/>
    <mergeCell ref="AM135:AO135"/>
    <mergeCell ref="AP135:AR135"/>
    <mergeCell ref="AS135:AU135"/>
    <mergeCell ref="AV135:AX135"/>
    <mergeCell ref="AY135:BA135"/>
    <mergeCell ref="BB135:BD135"/>
    <mergeCell ref="BE135:BG135"/>
    <mergeCell ref="BH135:BJ135"/>
    <mergeCell ref="B136:C136"/>
    <mergeCell ref="D136:H136"/>
    <mergeCell ref="I136:K136"/>
    <mergeCell ref="L136:N136"/>
    <mergeCell ref="O136:Q136"/>
    <mergeCell ref="R136:T136"/>
    <mergeCell ref="U136:W136"/>
    <mergeCell ref="X136:Z136"/>
    <mergeCell ref="AA136:AC136"/>
    <mergeCell ref="AD136:AF136"/>
    <mergeCell ref="AG136:AI136"/>
    <mergeCell ref="AJ136:AL136"/>
    <mergeCell ref="AM136:AO136"/>
    <mergeCell ref="AP136:AR136"/>
    <mergeCell ref="AS136:AU136"/>
    <mergeCell ref="AV136:AX136"/>
    <mergeCell ref="AY136:BA136"/>
    <mergeCell ref="BB136:BD136"/>
    <mergeCell ref="BE136:BG136"/>
    <mergeCell ref="BH136:BJ136"/>
    <mergeCell ref="B137:C138"/>
    <mergeCell ref="D137:H137"/>
    <mergeCell ref="I137:K138"/>
    <mergeCell ref="L137:N138"/>
    <mergeCell ref="O137:Q138"/>
    <mergeCell ref="R137:T138"/>
    <mergeCell ref="U137:W138"/>
    <mergeCell ref="X137:Z138"/>
    <mergeCell ref="AA137:AC138"/>
    <mergeCell ref="AD137:AF138"/>
    <mergeCell ref="AG137:AI138"/>
    <mergeCell ref="AJ137:AL138"/>
    <mergeCell ref="AM137:AO138"/>
    <mergeCell ref="AP137:AR138"/>
    <mergeCell ref="AS137:AU138"/>
    <mergeCell ref="AV137:AX138"/>
    <mergeCell ref="AY137:BA138"/>
    <mergeCell ref="BB137:BD138"/>
    <mergeCell ref="BE137:BG138"/>
    <mergeCell ref="BH137:BJ138"/>
    <mergeCell ref="D138:H138"/>
    <mergeCell ref="B139:C139"/>
    <mergeCell ref="D139:H139"/>
    <mergeCell ref="I139:K139"/>
    <mergeCell ref="L139:N139"/>
    <mergeCell ref="O139:Q139"/>
    <mergeCell ref="R139:T139"/>
    <mergeCell ref="U139:W139"/>
    <mergeCell ref="X139:Z139"/>
    <mergeCell ref="AA139:AC139"/>
    <mergeCell ref="AD139:AF139"/>
    <mergeCell ref="AG139:AI139"/>
    <mergeCell ref="AJ139:AL139"/>
    <mergeCell ref="AM139:AO139"/>
    <mergeCell ref="AP139:AR139"/>
    <mergeCell ref="AS139:AU139"/>
    <mergeCell ref="AV139:AX139"/>
    <mergeCell ref="AY139:BA139"/>
    <mergeCell ref="BB139:BD139"/>
    <mergeCell ref="BE139:BG139"/>
    <mergeCell ref="BH139:BJ139"/>
    <mergeCell ref="B140:C140"/>
    <mergeCell ref="D140:H140"/>
    <mergeCell ref="I140:K140"/>
    <mergeCell ref="L140:N140"/>
    <mergeCell ref="O140:Q140"/>
    <mergeCell ref="R140:T140"/>
    <mergeCell ref="U140:W140"/>
    <mergeCell ref="X140:Z140"/>
    <mergeCell ref="AA140:AC140"/>
    <mergeCell ref="AD140:AF140"/>
    <mergeCell ref="AG140:AI140"/>
    <mergeCell ref="AJ140:AL140"/>
    <mergeCell ref="AM140:AO140"/>
    <mergeCell ref="AP140:AR140"/>
    <mergeCell ref="AS140:AU140"/>
    <mergeCell ref="AV140:AX140"/>
    <mergeCell ref="AY140:BA140"/>
    <mergeCell ref="BB140:BD140"/>
    <mergeCell ref="BE140:BG140"/>
    <mergeCell ref="BH140:BJ140"/>
    <mergeCell ref="B141:C141"/>
    <mergeCell ref="D141:H141"/>
    <mergeCell ref="I141:K141"/>
    <mergeCell ref="L141:N141"/>
    <mergeCell ref="O141:Q141"/>
    <mergeCell ref="R141:T141"/>
    <mergeCell ref="U141:W141"/>
    <mergeCell ref="X141:Z141"/>
    <mergeCell ref="AA141:AC141"/>
    <mergeCell ref="AD141:AF141"/>
    <mergeCell ref="AG141:AI141"/>
    <mergeCell ref="AJ141:AL141"/>
    <mergeCell ref="AM141:AO141"/>
    <mergeCell ref="AP141:AR141"/>
    <mergeCell ref="AS141:AU141"/>
    <mergeCell ref="AV141:AX141"/>
    <mergeCell ref="AY141:BA141"/>
    <mergeCell ref="BB141:BD141"/>
    <mergeCell ref="BE141:BG141"/>
    <mergeCell ref="BH141:BJ141"/>
    <mergeCell ref="B142:C142"/>
    <mergeCell ref="D142:H142"/>
    <mergeCell ref="I142:K142"/>
    <mergeCell ref="L142:N142"/>
    <mergeCell ref="O142:Q142"/>
    <mergeCell ref="R142:T142"/>
    <mergeCell ref="U142:W142"/>
    <mergeCell ref="X142:Z142"/>
    <mergeCell ref="AA142:AC142"/>
    <mergeCell ref="AD142:AF142"/>
    <mergeCell ref="AG142:AI142"/>
    <mergeCell ref="AJ142:AL142"/>
    <mergeCell ref="AM142:AO142"/>
    <mergeCell ref="AP142:AR142"/>
    <mergeCell ref="AS142:AU142"/>
    <mergeCell ref="AV142:AX142"/>
    <mergeCell ref="AY142:BA142"/>
    <mergeCell ref="BB142:BD142"/>
    <mergeCell ref="BE142:BG142"/>
    <mergeCell ref="BH142:BJ142"/>
    <mergeCell ref="B143:C143"/>
    <mergeCell ref="D143:H143"/>
    <mergeCell ref="I143:K143"/>
    <mergeCell ref="L143:N143"/>
    <mergeCell ref="O143:Q143"/>
    <mergeCell ref="R143:T143"/>
    <mergeCell ref="U143:W143"/>
    <mergeCell ref="X143:Z143"/>
    <mergeCell ref="AA143:AC143"/>
    <mergeCell ref="AD143:AF143"/>
    <mergeCell ref="AG143:AI143"/>
    <mergeCell ref="AJ143:AL143"/>
    <mergeCell ref="AM143:AO143"/>
    <mergeCell ref="AP143:AR143"/>
    <mergeCell ref="AS143:AU143"/>
    <mergeCell ref="AV143:AX143"/>
    <mergeCell ref="AY143:BA143"/>
    <mergeCell ref="BB143:BD143"/>
    <mergeCell ref="BE143:BG143"/>
    <mergeCell ref="BH143:BJ143"/>
    <mergeCell ref="B144:C145"/>
    <mergeCell ref="D144:H144"/>
    <mergeCell ref="I144:K145"/>
    <mergeCell ref="L144:N145"/>
    <mergeCell ref="O144:Q145"/>
    <mergeCell ref="R144:T145"/>
    <mergeCell ref="U144:W145"/>
    <mergeCell ref="X144:Z145"/>
    <mergeCell ref="AA144:AC145"/>
    <mergeCell ref="AD144:AF145"/>
    <mergeCell ref="AG144:AI145"/>
    <mergeCell ref="AJ144:AL145"/>
    <mergeCell ref="AM144:AO145"/>
    <mergeCell ref="AP144:AR145"/>
    <mergeCell ref="AS144:AU145"/>
    <mergeCell ref="AV144:AX145"/>
    <mergeCell ref="AY144:BA145"/>
    <mergeCell ref="BB144:BD145"/>
    <mergeCell ref="BE144:BG145"/>
    <mergeCell ref="BH144:BJ145"/>
    <mergeCell ref="D145:H145"/>
    <mergeCell ref="B146:C146"/>
    <mergeCell ref="D146:H146"/>
    <mergeCell ref="I146:K146"/>
    <mergeCell ref="L146:N146"/>
    <mergeCell ref="O146:Q146"/>
    <mergeCell ref="R146:T146"/>
    <mergeCell ref="U146:W146"/>
    <mergeCell ref="X146:Z146"/>
    <mergeCell ref="AA146:AC146"/>
    <mergeCell ref="AD146:AF146"/>
    <mergeCell ref="AG146:AI146"/>
    <mergeCell ref="AJ146:AL146"/>
    <mergeCell ref="AM146:AO146"/>
    <mergeCell ref="AP146:AR146"/>
    <mergeCell ref="AS146:AU146"/>
    <mergeCell ref="AV146:AX146"/>
    <mergeCell ref="AY146:BA146"/>
    <mergeCell ref="BB146:BD146"/>
    <mergeCell ref="BE146:BG146"/>
    <mergeCell ref="BH146:BJ146"/>
    <mergeCell ref="B147:C147"/>
    <mergeCell ref="D147:H147"/>
    <mergeCell ref="I147:K147"/>
    <mergeCell ref="L147:N147"/>
    <mergeCell ref="O147:Q147"/>
    <mergeCell ref="R147:T147"/>
    <mergeCell ref="U147:W147"/>
    <mergeCell ref="X147:Z147"/>
    <mergeCell ref="AA147:AC147"/>
    <mergeCell ref="AD147:AF147"/>
    <mergeCell ref="AG147:AI147"/>
    <mergeCell ref="AJ147:AL147"/>
    <mergeCell ref="AM147:AO147"/>
    <mergeCell ref="AP147:AR147"/>
    <mergeCell ref="AS147:AU147"/>
    <mergeCell ref="AV147:AX147"/>
    <mergeCell ref="AY147:BA147"/>
    <mergeCell ref="BB147:BD147"/>
    <mergeCell ref="BE147:BG147"/>
    <mergeCell ref="BH147:BJ147"/>
    <mergeCell ref="B148:C148"/>
    <mergeCell ref="D148:H148"/>
    <mergeCell ref="I148:K148"/>
    <mergeCell ref="L148:N148"/>
    <mergeCell ref="O148:Q148"/>
    <mergeCell ref="R148:T148"/>
    <mergeCell ref="U148:W148"/>
    <mergeCell ref="X148:Z148"/>
    <mergeCell ref="AA148:AC148"/>
    <mergeCell ref="AD148:AF148"/>
    <mergeCell ref="AG148:AI148"/>
    <mergeCell ref="AJ148:AL148"/>
    <mergeCell ref="AM148:AO148"/>
    <mergeCell ref="AP148:AR148"/>
    <mergeCell ref="AS148:AU148"/>
    <mergeCell ref="AV148:AX148"/>
    <mergeCell ref="AY148:BA148"/>
    <mergeCell ref="BB148:BD148"/>
    <mergeCell ref="BE148:BG148"/>
    <mergeCell ref="BH148:BJ148"/>
    <mergeCell ref="B149:C149"/>
    <mergeCell ref="D149:H149"/>
    <mergeCell ref="I149:K149"/>
    <mergeCell ref="L149:N149"/>
    <mergeCell ref="O149:Q149"/>
    <mergeCell ref="R149:T149"/>
    <mergeCell ref="U149:W149"/>
    <mergeCell ref="X149:Z149"/>
    <mergeCell ref="AA149:AC149"/>
    <mergeCell ref="AD149:AF149"/>
    <mergeCell ref="AG149:AI149"/>
    <mergeCell ref="AJ149:AL149"/>
    <mergeCell ref="AM149:AO149"/>
    <mergeCell ref="AP149:AR149"/>
    <mergeCell ref="AS149:AU149"/>
    <mergeCell ref="AV149:AX149"/>
    <mergeCell ref="AY149:BA149"/>
    <mergeCell ref="BB149:BD149"/>
    <mergeCell ref="BE149:BG149"/>
    <mergeCell ref="BH149:BJ149"/>
    <mergeCell ref="B150:C151"/>
    <mergeCell ref="D150:H150"/>
    <mergeCell ref="I150:K151"/>
    <mergeCell ref="L150:N151"/>
    <mergeCell ref="O150:Q151"/>
    <mergeCell ref="R150:T151"/>
    <mergeCell ref="U150:W151"/>
    <mergeCell ref="X150:Z151"/>
    <mergeCell ref="AA150:AC151"/>
    <mergeCell ref="AD150:AF151"/>
    <mergeCell ref="AG150:AI151"/>
    <mergeCell ref="AJ150:AL151"/>
    <mergeCell ref="AM150:AO151"/>
    <mergeCell ref="AP150:AR151"/>
    <mergeCell ref="AS150:AU151"/>
    <mergeCell ref="AW150:BK152"/>
    <mergeCell ref="D151:H151"/>
    <mergeCell ref="B152:C152"/>
    <mergeCell ref="D152:H152"/>
    <mergeCell ref="I152:K152"/>
    <mergeCell ref="L152:N152"/>
    <mergeCell ref="O152:Q152"/>
    <mergeCell ref="R152:T152"/>
    <mergeCell ref="U152:W152"/>
    <mergeCell ref="X152:Z152"/>
    <mergeCell ref="AA152:AC152"/>
    <mergeCell ref="AD152:AF152"/>
    <mergeCell ref="AG152:AI152"/>
    <mergeCell ref="AJ152:AL152"/>
    <mergeCell ref="AM152:AO152"/>
    <mergeCell ref="AP152:AR152"/>
    <mergeCell ref="AS152:AU152"/>
    <mergeCell ref="B153:C153"/>
    <mergeCell ref="D153:H153"/>
    <mergeCell ref="I153:K153"/>
    <mergeCell ref="L153:N153"/>
    <mergeCell ref="O153:Q153"/>
    <mergeCell ref="R153:T153"/>
    <mergeCell ref="AM153:AO153"/>
    <mergeCell ref="AP153:AR153"/>
    <mergeCell ref="AS153:AU153"/>
    <mergeCell ref="U153:W153"/>
    <mergeCell ref="X153:Z153"/>
    <mergeCell ref="AA153:AC153"/>
    <mergeCell ref="AD153:AF153"/>
    <mergeCell ref="AG153:AI153"/>
    <mergeCell ref="AJ153:AL153"/>
  </mergeCells>
  <dataValidations count="3">
    <dataValidation type="list" allowBlank="1" showInputMessage="1" showErrorMessage="1" sqref="S21:U21 AQ19:AS19">
      <formula1>"西暦,昭和,平成,令和"</formula1>
    </dataValidation>
    <dataValidation type="list" allowBlank="1" showInputMessage="1" showErrorMessage="1" sqref="S10:T10 AA10:AB10 S12:T13 AA12:AB12 BA12:BB12 BF12:BG12 BF20:BG21 BA20:BB21 AJ21:AK21 AR21:AS21 S23:T23 AH23:AI23 AU23:AV23 BF23:BG23 S31:T31 X31:Y31 AQ31:AR31 AV31:AW31 S25:T27 AN25:AO25 S15:T15 BF15:BG15 Z13:AA13">
      <formula1>"□,☑"</formula1>
    </dataValidation>
    <dataValidation type="list" allowBlank="1" showInputMessage="1" showErrorMessage="1" sqref="S19:U19">
      <formula1>"西暦,昭和,平成,令和,"</formula1>
    </dataValidation>
  </dataValidations>
  <printOptions/>
  <pageMargins left="0.76" right="0.1968503937007874" top="0.3937007874015748" bottom="0.1968503937007874" header="0" footer="0"/>
  <pageSetup horizontalDpi="300" verticalDpi="300" orientation="portrait" paperSize="9" scale="95" r:id="rId2"/>
  <rowBreaks count="1" manualBreakCount="1">
    <brk id="63" max="63" man="1"/>
  </rowBreaks>
  <drawing r:id="rId1"/>
</worksheet>
</file>

<file path=xl/worksheets/sheet3.xml><?xml version="1.0" encoding="utf-8"?>
<worksheet xmlns="http://schemas.openxmlformats.org/spreadsheetml/2006/main" xmlns:r="http://schemas.openxmlformats.org/officeDocument/2006/relationships">
  <sheetPr>
    <tabColor indexed="41"/>
  </sheetPr>
  <dimension ref="A1:BS153"/>
  <sheetViews>
    <sheetView view="pageBreakPreview" zoomScaleSheetLayoutView="100" zoomScalePageLayoutView="0" workbookViewId="0" topLeftCell="A70">
      <selection activeCell="AD121" sqref="AD121:AF122"/>
    </sheetView>
  </sheetViews>
  <sheetFormatPr defaultColWidth="9.00390625" defaultRowHeight="22.5" customHeight="1"/>
  <cols>
    <col min="1" max="63" width="1.4921875" style="1" customWidth="1"/>
    <col min="64" max="64" width="1.12109375" style="1" customWidth="1"/>
    <col min="65" max="67" width="1.4921875" style="1" customWidth="1"/>
    <col min="68" max="16384" width="9.00390625" style="1" customWidth="1"/>
  </cols>
  <sheetData>
    <row r="1" spans="2:62" ht="13.5" customHeight="1">
      <c r="B1" s="521" t="s">
        <v>424</v>
      </c>
      <c r="C1" s="521"/>
      <c r="D1" s="521"/>
      <c r="E1" s="521"/>
      <c r="F1" s="521"/>
      <c r="G1" s="521"/>
      <c r="H1" s="521"/>
      <c r="I1" s="521"/>
      <c r="J1" s="521"/>
      <c r="K1" s="521"/>
      <c r="L1" s="521"/>
      <c r="M1" s="521"/>
      <c r="N1" s="521"/>
      <c r="O1" s="521"/>
      <c r="P1" s="521"/>
      <c r="Q1" s="521"/>
      <c r="R1" s="521"/>
      <c r="S1" s="521"/>
      <c r="T1" s="521"/>
      <c r="U1" s="521"/>
      <c r="V1" s="521"/>
      <c r="W1" s="521"/>
      <c r="X1" s="521"/>
      <c r="Y1" s="521"/>
      <c r="Z1" s="521"/>
      <c r="AA1" s="521"/>
      <c r="AB1" s="521"/>
      <c r="AC1" s="521"/>
      <c r="AD1" s="521"/>
      <c r="AE1" s="521"/>
      <c r="AF1" s="521"/>
      <c r="AG1" s="521"/>
      <c r="AH1" s="521"/>
      <c r="AI1" s="521"/>
      <c r="AJ1" s="521"/>
      <c r="AK1" s="521"/>
      <c r="AL1" s="521"/>
      <c r="AM1" s="521"/>
      <c r="AN1" s="521"/>
      <c r="AO1" s="521"/>
      <c r="AP1" s="521"/>
      <c r="AQ1" s="521"/>
      <c r="AR1" s="521"/>
      <c r="AS1" s="521"/>
      <c r="AT1" s="521"/>
      <c r="AU1" s="521"/>
      <c r="AV1" s="521"/>
      <c r="AW1" s="521"/>
      <c r="AX1" s="521"/>
      <c r="AY1" s="521"/>
      <c r="AZ1" s="521"/>
      <c r="BA1" s="521"/>
      <c r="BB1" s="521"/>
      <c r="BC1" s="521"/>
      <c r="BD1" s="521"/>
      <c r="BE1" s="521"/>
      <c r="BF1" s="521"/>
      <c r="BG1" s="521"/>
      <c r="BH1" s="521"/>
      <c r="BI1" s="521"/>
      <c r="BJ1" s="521"/>
    </row>
    <row r="2" spans="2:62" ht="19.5" customHeight="1">
      <c r="B2" s="522" t="s">
        <v>10</v>
      </c>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c r="BG2" s="522"/>
      <c r="BH2" s="522"/>
      <c r="BI2" s="522"/>
      <c r="BJ2" s="522"/>
    </row>
    <row r="3" spans="2:63" ht="22.5" customHeight="1">
      <c r="B3" s="523"/>
      <c r="C3" s="523"/>
      <c r="D3" s="523"/>
      <c r="E3" s="523"/>
      <c r="F3" s="523"/>
      <c r="G3" s="523"/>
      <c r="H3" s="523"/>
      <c r="I3" s="523"/>
      <c r="J3" s="523"/>
      <c r="K3" s="523"/>
      <c r="L3" s="523"/>
      <c r="M3" s="523"/>
      <c r="N3" s="523"/>
      <c r="O3" s="523"/>
      <c r="P3" s="523"/>
      <c r="Q3" s="523"/>
      <c r="R3" s="523"/>
      <c r="S3" s="523"/>
      <c r="T3" s="523"/>
      <c r="U3" s="523"/>
      <c r="V3" s="523"/>
      <c r="W3" s="524" t="s">
        <v>141</v>
      </c>
      <c r="X3" s="524"/>
      <c r="Y3" s="524"/>
      <c r="Z3" s="524"/>
      <c r="AA3" s="524"/>
      <c r="AB3" s="524"/>
      <c r="AC3" s="524"/>
      <c r="AD3" s="524"/>
      <c r="AE3" s="524"/>
      <c r="AF3" s="524"/>
      <c r="AG3" s="524"/>
      <c r="AH3" s="524"/>
      <c r="AI3" s="524"/>
      <c r="AJ3" s="524"/>
      <c r="AK3" s="524"/>
      <c r="AL3" s="524"/>
      <c r="AM3" s="524"/>
      <c r="AN3" s="524"/>
      <c r="AO3" s="524"/>
      <c r="AP3" s="524"/>
      <c r="AQ3" s="524"/>
      <c r="AR3" s="524"/>
      <c r="AS3" s="524"/>
      <c r="AT3" s="524"/>
      <c r="AU3" s="524"/>
      <c r="AV3" s="524"/>
      <c r="AW3" s="524"/>
      <c r="AX3" s="524"/>
      <c r="AY3" s="524"/>
      <c r="AZ3" s="524"/>
      <c r="BA3" s="524"/>
      <c r="BB3" s="524"/>
      <c r="BC3" s="524"/>
      <c r="BD3" s="524"/>
      <c r="BE3" s="524"/>
      <c r="BF3" s="524"/>
      <c r="BG3" s="524"/>
      <c r="BH3" s="524"/>
      <c r="BI3" s="524"/>
      <c r="BJ3" s="524"/>
      <c r="BK3" s="43"/>
    </row>
    <row r="4" spans="2:62" ht="16.5" customHeight="1">
      <c r="B4" s="417" t="s">
        <v>410</v>
      </c>
      <c r="C4" s="418"/>
      <c r="D4" s="418"/>
      <c r="E4" s="418"/>
      <c r="F4" s="418"/>
      <c r="G4" s="418"/>
      <c r="H4" s="418"/>
      <c r="I4" s="418"/>
      <c r="J4" s="418"/>
      <c r="K4" s="418"/>
      <c r="L4" s="418"/>
      <c r="M4" s="418"/>
      <c r="N4" s="418"/>
      <c r="O4" s="418"/>
      <c r="P4" s="418"/>
      <c r="Q4" s="418"/>
      <c r="R4" s="57" t="s">
        <v>421</v>
      </c>
      <c r="S4" s="55"/>
      <c r="T4" s="55"/>
      <c r="U4" s="55"/>
      <c r="V4" s="55"/>
      <c r="W4" s="55"/>
      <c r="X4" s="55"/>
      <c r="Y4" s="55"/>
      <c r="Z4" s="55"/>
      <c r="AA4" s="55"/>
      <c r="AB4" s="55"/>
      <c r="AC4" s="55"/>
      <c r="AD4" s="55"/>
      <c r="AE4" s="55"/>
      <c r="AF4" s="55"/>
      <c r="AG4" s="55"/>
      <c r="AH4" s="55"/>
      <c r="AI4" s="55"/>
      <c r="AJ4" s="55"/>
      <c r="AK4" s="55"/>
      <c r="AL4" s="55"/>
      <c r="AM4" s="55"/>
      <c r="AN4" s="55"/>
      <c r="AO4" s="520"/>
      <c r="AP4" s="520"/>
      <c r="AQ4" s="520"/>
      <c r="AR4" s="520"/>
      <c r="AS4" s="520"/>
      <c r="AT4" s="520"/>
      <c r="AU4" s="520"/>
      <c r="AV4" s="520"/>
      <c r="AW4" s="520"/>
      <c r="AX4" s="520"/>
      <c r="AY4" s="520"/>
      <c r="AZ4" s="520"/>
      <c r="BA4" s="520"/>
      <c r="BB4" s="520"/>
      <c r="BC4" s="520"/>
      <c r="BD4" s="520"/>
      <c r="BE4" s="520"/>
      <c r="BF4" s="520"/>
      <c r="BG4" s="520"/>
      <c r="BH4" s="520"/>
      <c r="BI4" s="412"/>
      <c r="BJ4" s="506"/>
    </row>
    <row r="5" spans="2:62" ht="16.5" customHeight="1">
      <c r="B5" s="516" t="s">
        <v>420</v>
      </c>
      <c r="C5" s="517"/>
      <c r="D5" s="517"/>
      <c r="E5" s="517"/>
      <c r="F5" s="517"/>
      <c r="G5" s="517"/>
      <c r="H5" s="517"/>
      <c r="I5" s="517"/>
      <c r="J5" s="517"/>
      <c r="K5" s="517"/>
      <c r="L5" s="517"/>
      <c r="M5" s="517"/>
      <c r="N5" s="517"/>
      <c r="O5" s="517"/>
      <c r="P5" s="517"/>
      <c r="Q5" s="517"/>
      <c r="R5" s="57"/>
      <c r="S5" s="520"/>
      <c r="T5" s="520"/>
      <c r="U5" s="520"/>
      <c r="V5" s="520"/>
      <c r="W5" s="520"/>
      <c r="X5" s="520"/>
      <c r="Y5" s="520"/>
      <c r="Z5" s="520"/>
      <c r="AA5" s="520"/>
      <c r="AB5" s="520"/>
      <c r="AC5" s="520"/>
      <c r="AD5" s="520"/>
      <c r="AE5" s="520"/>
      <c r="AF5" s="520"/>
      <c r="AG5" s="520"/>
      <c r="AH5" s="520"/>
      <c r="AI5" s="520"/>
      <c r="AJ5" s="520"/>
      <c r="AK5" s="520"/>
      <c r="AL5" s="520"/>
      <c r="AM5" s="520"/>
      <c r="AN5" s="520"/>
      <c r="AO5" s="520"/>
      <c r="AP5" s="520"/>
      <c r="AQ5" s="520"/>
      <c r="AR5" s="520"/>
      <c r="AS5" s="520"/>
      <c r="AT5" s="520"/>
      <c r="AU5" s="520"/>
      <c r="AV5" s="520"/>
      <c r="AW5" s="520"/>
      <c r="AX5" s="520"/>
      <c r="AY5" s="520"/>
      <c r="AZ5" s="520"/>
      <c r="BA5" s="520"/>
      <c r="BB5" s="520"/>
      <c r="BC5" s="520"/>
      <c r="BD5" s="520"/>
      <c r="BE5" s="520"/>
      <c r="BF5" s="520"/>
      <c r="BG5" s="520"/>
      <c r="BH5" s="520"/>
      <c r="BI5" s="412"/>
      <c r="BJ5" s="506"/>
    </row>
    <row r="6" spans="2:63" ht="16.5" customHeight="1">
      <c r="B6" s="516" t="s">
        <v>416</v>
      </c>
      <c r="C6" s="517"/>
      <c r="D6" s="517"/>
      <c r="E6" s="517"/>
      <c r="F6" s="517"/>
      <c r="G6" s="517"/>
      <c r="H6" s="517"/>
      <c r="I6" s="517"/>
      <c r="J6" s="517"/>
      <c r="K6" s="517"/>
      <c r="L6" s="517"/>
      <c r="M6" s="517"/>
      <c r="N6" s="517"/>
      <c r="O6" s="517"/>
      <c r="P6" s="517"/>
      <c r="Q6" s="518"/>
      <c r="R6" s="62"/>
      <c r="S6" s="519"/>
      <c r="T6" s="519"/>
      <c r="U6" s="519"/>
      <c r="V6" s="519"/>
      <c r="W6" s="519"/>
      <c r="X6" s="519"/>
      <c r="Y6" s="519"/>
      <c r="Z6" s="519"/>
      <c r="AA6" s="519"/>
      <c r="AB6" s="519"/>
      <c r="AC6" s="519"/>
      <c r="AD6" s="519"/>
      <c r="AE6" s="519"/>
      <c r="AF6" s="519"/>
      <c r="AG6" s="519"/>
      <c r="AH6" s="519"/>
      <c r="AI6" s="519"/>
      <c r="AJ6" s="519"/>
      <c r="AK6" s="519"/>
      <c r="AL6" s="519"/>
      <c r="AM6" s="519"/>
      <c r="AN6" s="519"/>
      <c r="AO6" s="519"/>
      <c r="AP6" s="519"/>
      <c r="AQ6" s="519"/>
      <c r="AR6" s="519"/>
      <c r="AS6" s="519"/>
      <c r="AT6" s="519"/>
      <c r="AU6" s="519"/>
      <c r="AV6" s="519"/>
      <c r="AW6" s="519"/>
      <c r="AX6" s="519"/>
      <c r="AY6" s="519"/>
      <c r="AZ6" s="519"/>
      <c r="BA6" s="519"/>
      <c r="BB6" s="519"/>
      <c r="BC6" s="519"/>
      <c r="BD6" s="519"/>
      <c r="BE6" s="519"/>
      <c r="BF6" s="519"/>
      <c r="BG6" s="519"/>
      <c r="BH6" s="519"/>
      <c r="BI6" s="450"/>
      <c r="BJ6" s="451"/>
      <c r="BK6" s="2"/>
    </row>
    <row r="7" spans="2:63" ht="16.5" customHeight="1">
      <c r="B7" s="516" t="s">
        <v>417</v>
      </c>
      <c r="C7" s="517"/>
      <c r="D7" s="517"/>
      <c r="E7" s="517"/>
      <c r="F7" s="517"/>
      <c r="G7" s="517"/>
      <c r="H7" s="517"/>
      <c r="I7" s="517"/>
      <c r="J7" s="517"/>
      <c r="K7" s="517"/>
      <c r="L7" s="517"/>
      <c r="M7" s="517"/>
      <c r="N7" s="517"/>
      <c r="O7" s="517"/>
      <c r="P7" s="517"/>
      <c r="Q7" s="518"/>
      <c r="R7" s="62"/>
      <c r="S7" s="55"/>
      <c r="T7" s="55"/>
      <c r="U7" s="55"/>
      <c r="V7" s="55"/>
      <c r="W7" s="55"/>
      <c r="X7" s="55"/>
      <c r="Y7" s="55"/>
      <c r="Z7" s="55"/>
      <c r="AA7" s="55"/>
      <c r="AB7" s="55"/>
      <c r="AC7" s="55"/>
      <c r="AD7" s="55"/>
      <c r="AE7" s="55"/>
      <c r="AF7" s="55"/>
      <c r="AG7" s="55"/>
      <c r="AH7" s="55"/>
      <c r="AI7" s="55"/>
      <c r="AJ7" s="55"/>
      <c r="AK7" s="55"/>
      <c r="AL7" s="55"/>
      <c r="AM7" s="55"/>
      <c r="AN7" s="55"/>
      <c r="AO7" s="519"/>
      <c r="AP7" s="519"/>
      <c r="AQ7" s="519"/>
      <c r="AR7" s="519"/>
      <c r="AS7" s="519"/>
      <c r="AT7" s="519"/>
      <c r="AU7" s="519"/>
      <c r="AV7" s="519"/>
      <c r="AW7" s="519"/>
      <c r="AX7" s="519"/>
      <c r="AY7" s="519"/>
      <c r="AZ7" s="519"/>
      <c r="BA7" s="519"/>
      <c r="BB7" s="519"/>
      <c r="BC7" s="519"/>
      <c r="BD7" s="519"/>
      <c r="BE7" s="519"/>
      <c r="BF7" s="519"/>
      <c r="BG7" s="519"/>
      <c r="BH7" s="519"/>
      <c r="BI7" s="322"/>
      <c r="BJ7" s="323"/>
      <c r="BK7" s="11"/>
    </row>
    <row r="8" spans="2:63" ht="16.5" customHeight="1">
      <c r="B8" s="447" t="s">
        <v>231</v>
      </c>
      <c r="C8" s="448"/>
      <c r="D8" s="448"/>
      <c r="E8" s="448"/>
      <c r="F8" s="448"/>
      <c r="G8" s="448"/>
      <c r="H8" s="448"/>
      <c r="I8" s="448"/>
      <c r="J8" s="448"/>
      <c r="K8" s="448"/>
      <c r="L8" s="448"/>
      <c r="M8" s="448"/>
      <c r="N8" s="448"/>
      <c r="O8" s="448"/>
      <c r="P8" s="448"/>
      <c r="Q8" s="448"/>
      <c r="R8" s="57"/>
      <c r="S8" s="502"/>
      <c r="T8" s="502"/>
      <c r="U8" s="502"/>
      <c r="V8" s="502"/>
      <c r="W8" s="502"/>
      <c r="X8" s="502"/>
      <c r="Y8" s="502"/>
      <c r="Z8" s="502"/>
      <c r="AA8" s="502"/>
      <c r="AB8" s="502"/>
      <c r="AC8" s="502"/>
      <c r="AD8" s="502"/>
      <c r="AE8" s="502"/>
      <c r="AF8" s="502"/>
      <c r="AG8" s="502"/>
      <c r="AH8" s="502"/>
      <c r="AI8" s="502"/>
      <c r="AJ8" s="502"/>
      <c r="AK8" s="502"/>
      <c r="AL8" s="502"/>
      <c r="AM8" s="502"/>
      <c r="AN8" s="502"/>
      <c r="AO8" s="502"/>
      <c r="AP8" s="502"/>
      <c r="AQ8" s="502"/>
      <c r="AR8" s="502"/>
      <c r="AS8" s="502"/>
      <c r="AT8" s="502"/>
      <c r="AU8" s="502"/>
      <c r="AV8" s="502"/>
      <c r="AW8" s="502"/>
      <c r="AX8" s="502"/>
      <c r="AY8" s="502"/>
      <c r="AZ8" s="502"/>
      <c r="BA8" s="502"/>
      <c r="BB8" s="502"/>
      <c r="BC8" s="502"/>
      <c r="BD8" s="502"/>
      <c r="BE8" s="502"/>
      <c r="BF8" s="502"/>
      <c r="BG8" s="502"/>
      <c r="BH8" s="502"/>
      <c r="BI8" s="502"/>
      <c r="BJ8" s="503"/>
      <c r="BK8" s="11"/>
    </row>
    <row r="9" spans="2:62" ht="16.5" customHeight="1">
      <c r="B9" s="447" t="s">
        <v>232</v>
      </c>
      <c r="C9" s="448"/>
      <c r="D9" s="448"/>
      <c r="E9" s="448"/>
      <c r="F9" s="448"/>
      <c r="G9" s="448"/>
      <c r="H9" s="448"/>
      <c r="I9" s="448"/>
      <c r="J9" s="448"/>
      <c r="K9" s="448"/>
      <c r="L9" s="448"/>
      <c r="M9" s="448"/>
      <c r="N9" s="448"/>
      <c r="O9" s="448"/>
      <c r="P9" s="448"/>
      <c r="Q9" s="464"/>
      <c r="R9" s="60"/>
      <c r="S9" s="502"/>
      <c r="T9" s="502"/>
      <c r="U9" s="502"/>
      <c r="V9" s="502"/>
      <c r="W9" s="502"/>
      <c r="X9" s="502"/>
      <c r="Y9" s="502"/>
      <c r="Z9" s="502"/>
      <c r="AA9" s="502"/>
      <c r="AB9" s="502"/>
      <c r="AC9" s="502"/>
      <c r="AD9" s="502"/>
      <c r="AE9" s="502"/>
      <c r="AF9" s="502"/>
      <c r="AG9" s="502"/>
      <c r="AH9" s="502"/>
      <c r="AI9" s="502"/>
      <c r="AJ9" s="502"/>
      <c r="AK9" s="502"/>
      <c r="AL9" s="502"/>
      <c r="AM9" s="502"/>
      <c r="AN9" s="502"/>
      <c r="AO9" s="502"/>
      <c r="AP9" s="502"/>
      <c r="AQ9" s="502"/>
      <c r="AR9" s="502"/>
      <c r="AS9" s="502"/>
      <c r="AT9" s="502"/>
      <c r="AU9" s="502"/>
      <c r="AV9" s="502"/>
      <c r="AW9" s="502"/>
      <c r="AX9" s="502"/>
      <c r="AY9" s="502"/>
      <c r="AZ9" s="502"/>
      <c r="BA9" s="502"/>
      <c r="BB9" s="502"/>
      <c r="BC9" s="502"/>
      <c r="BD9" s="502"/>
      <c r="BE9" s="502"/>
      <c r="BF9" s="502"/>
      <c r="BG9" s="502"/>
      <c r="BH9" s="502"/>
      <c r="BI9" s="502"/>
      <c r="BJ9" s="503"/>
    </row>
    <row r="10" spans="2:63" ht="16.5" customHeight="1">
      <c r="B10" s="511" t="s">
        <v>241</v>
      </c>
      <c r="C10" s="479"/>
      <c r="D10" s="479"/>
      <c r="E10" s="479"/>
      <c r="F10" s="479"/>
      <c r="G10" s="479"/>
      <c r="H10" s="479"/>
      <c r="I10" s="479"/>
      <c r="J10" s="479"/>
      <c r="K10" s="479"/>
      <c r="L10" s="479"/>
      <c r="M10" s="479"/>
      <c r="N10" s="479"/>
      <c r="O10" s="479"/>
      <c r="P10" s="479"/>
      <c r="Q10" s="512"/>
      <c r="R10" s="62"/>
      <c r="S10" s="450" t="s">
        <v>233</v>
      </c>
      <c r="T10" s="450"/>
      <c r="U10" s="413" t="s">
        <v>234</v>
      </c>
      <c r="V10" s="413"/>
      <c r="W10" s="413"/>
      <c r="X10" s="413"/>
      <c r="Y10" s="413"/>
      <c r="Z10" s="58"/>
      <c r="AA10" s="450" t="s">
        <v>233</v>
      </c>
      <c r="AB10" s="450"/>
      <c r="AC10" s="413" t="s">
        <v>235</v>
      </c>
      <c r="AD10" s="413"/>
      <c r="AE10" s="413"/>
      <c r="AF10" s="58"/>
      <c r="AG10" s="508" t="s">
        <v>236</v>
      </c>
      <c r="AH10" s="508"/>
      <c r="AI10" s="508"/>
      <c r="AJ10" s="508"/>
      <c r="AK10" s="508"/>
      <c r="AL10" s="509"/>
      <c r="AM10" s="509"/>
      <c r="AN10" s="509"/>
      <c r="AO10" s="509"/>
      <c r="AP10" s="509"/>
      <c r="AQ10" s="413" t="s">
        <v>227</v>
      </c>
      <c r="AR10" s="413"/>
      <c r="AS10" s="58"/>
      <c r="AT10" s="508" t="s">
        <v>237</v>
      </c>
      <c r="AU10" s="508"/>
      <c r="AV10" s="508"/>
      <c r="AW10" s="508"/>
      <c r="AX10" s="508"/>
      <c r="AY10" s="509"/>
      <c r="AZ10" s="509"/>
      <c r="BA10" s="509"/>
      <c r="BB10" s="509"/>
      <c r="BC10" s="509"/>
      <c r="BD10" s="413" t="s">
        <v>227</v>
      </c>
      <c r="BE10" s="413"/>
      <c r="BF10" s="58"/>
      <c r="BG10" s="58"/>
      <c r="BH10" s="58"/>
      <c r="BI10" s="58"/>
      <c r="BJ10" s="59"/>
      <c r="BK10" s="2"/>
    </row>
    <row r="11" spans="2:63" ht="16.5" customHeight="1">
      <c r="B11" s="513"/>
      <c r="C11" s="514"/>
      <c r="D11" s="514"/>
      <c r="E11" s="514"/>
      <c r="F11" s="514"/>
      <c r="G11" s="514"/>
      <c r="H11" s="514"/>
      <c r="I11" s="514"/>
      <c r="J11" s="514"/>
      <c r="K11" s="514"/>
      <c r="L11" s="514"/>
      <c r="M11" s="514"/>
      <c r="N11" s="514"/>
      <c r="O11" s="514"/>
      <c r="P11" s="514"/>
      <c r="Q11" s="515"/>
      <c r="R11" s="60"/>
      <c r="S11" s="479" t="s">
        <v>238</v>
      </c>
      <c r="T11" s="479"/>
      <c r="U11" s="479"/>
      <c r="V11" s="479"/>
      <c r="W11" s="479"/>
      <c r="X11" s="510"/>
      <c r="Y11" s="510"/>
      <c r="Z11" s="510"/>
      <c r="AA11" s="510"/>
      <c r="AB11" s="510"/>
      <c r="AC11" s="510"/>
      <c r="AD11" s="510"/>
      <c r="AE11" s="510"/>
      <c r="AF11" s="510"/>
      <c r="AG11" s="510"/>
      <c r="AH11" s="510"/>
      <c r="AI11" s="510"/>
      <c r="AJ11" s="510"/>
      <c r="AK11" s="510"/>
      <c r="AL11" s="510"/>
      <c r="AM11" s="510"/>
      <c r="AN11" s="510"/>
      <c r="AO11" s="510"/>
      <c r="AP11" s="479" t="s">
        <v>240</v>
      </c>
      <c r="AQ11" s="479"/>
      <c r="AR11" s="479"/>
      <c r="AS11" s="479"/>
      <c r="AT11" s="479"/>
      <c r="AU11" s="507"/>
      <c r="AV11" s="507"/>
      <c r="AW11" s="507"/>
      <c r="AX11" s="479" t="s">
        <v>247</v>
      </c>
      <c r="AY11" s="479"/>
      <c r="AZ11" s="479" t="s">
        <v>239</v>
      </c>
      <c r="BA11" s="479"/>
      <c r="BB11" s="479"/>
      <c r="BC11" s="479"/>
      <c r="BD11" s="479"/>
      <c r="BE11" s="507"/>
      <c r="BF11" s="507"/>
      <c r="BG11" s="507"/>
      <c r="BH11" s="479" t="s">
        <v>247</v>
      </c>
      <c r="BI11" s="479"/>
      <c r="BJ11" s="64"/>
      <c r="BK11" s="2"/>
    </row>
    <row r="12" spans="2:63" s="78" customFormat="1" ht="16.5" customHeight="1">
      <c r="B12" s="493" t="s">
        <v>256</v>
      </c>
      <c r="C12" s="413"/>
      <c r="D12" s="413"/>
      <c r="E12" s="413"/>
      <c r="F12" s="413"/>
      <c r="G12" s="413"/>
      <c r="H12" s="413"/>
      <c r="I12" s="413"/>
      <c r="J12" s="413"/>
      <c r="K12" s="413"/>
      <c r="L12" s="413"/>
      <c r="M12" s="413"/>
      <c r="N12" s="413"/>
      <c r="O12" s="413"/>
      <c r="P12" s="413"/>
      <c r="Q12" s="419"/>
      <c r="R12" s="62"/>
      <c r="S12" s="412" t="s">
        <v>233</v>
      </c>
      <c r="T12" s="412"/>
      <c r="U12" s="413" t="s">
        <v>251</v>
      </c>
      <c r="V12" s="413"/>
      <c r="W12" s="413"/>
      <c r="X12" s="413"/>
      <c r="Y12" s="413"/>
      <c r="Z12" s="413"/>
      <c r="AA12" s="412" t="s">
        <v>233</v>
      </c>
      <c r="AB12" s="412"/>
      <c r="AC12" s="63" t="s">
        <v>252</v>
      </c>
      <c r="AD12" s="63"/>
      <c r="AE12" s="63"/>
      <c r="AF12" s="63"/>
      <c r="AG12" s="63"/>
      <c r="AH12" s="58"/>
      <c r="AI12" s="58"/>
      <c r="AJ12" s="58"/>
      <c r="AK12" s="58"/>
      <c r="AL12" s="58"/>
      <c r="AM12" s="420" t="s">
        <v>255</v>
      </c>
      <c r="AN12" s="412"/>
      <c r="AO12" s="412"/>
      <c r="AP12" s="412"/>
      <c r="AQ12" s="412"/>
      <c r="AR12" s="412"/>
      <c r="AS12" s="412"/>
      <c r="AT12" s="412"/>
      <c r="AU12" s="412"/>
      <c r="AV12" s="412"/>
      <c r="AW12" s="412"/>
      <c r="AX12" s="412"/>
      <c r="AY12" s="412"/>
      <c r="AZ12" s="506"/>
      <c r="BA12" s="420" t="s">
        <v>233</v>
      </c>
      <c r="BB12" s="412"/>
      <c r="BC12" s="473" t="s">
        <v>254</v>
      </c>
      <c r="BD12" s="473"/>
      <c r="BE12" s="473"/>
      <c r="BF12" s="412" t="s">
        <v>233</v>
      </c>
      <c r="BG12" s="412"/>
      <c r="BH12" s="473" t="s">
        <v>253</v>
      </c>
      <c r="BI12" s="473"/>
      <c r="BJ12" s="501"/>
      <c r="BK12" s="77"/>
    </row>
    <row r="13" spans="2:63" ht="16.5" customHeight="1">
      <c r="B13" s="493" t="s">
        <v>327</v>
      </c>
      <c r="C13" s="413"/>
      <c r="D13" s="413"/>
      <c r="E13" s="413"/>
      <c r="F13" s="413"/>
      <c r="G13" s="413"/>
      <c r="H13" s="413"/>
      <c r="I13" s="413"/>
      <c r="J13" s="413"/>
      <c r="K13" s="413"/>
      <c r="L13" s="413"/>
      <c r="M13" s="413"/>
      <c r="N13" s="413"/>
      <c r="O13" s="413"/>
      <c r="P13" s="413"/>
      <c r="Q13" s="419"/>
      <c r="R13" s="62"/>
      <c r="S13" s="412" t="s">
        <v>233</v>
      </c>
      <c r="T13" s="412"/>
      <c r="U13" s="413" t="s">
        <v>333</v>
      </c>
      <c r="V13" s="413"/>
      <c r="W13" s="413"/>
      <c r="X13" s="413"/>
      <c r="Y13" s="413"/>
      <c r="Z13" s="412" t="s">
        <v>233</v>
      </c>
      <c r="AA13" s="412"/>
      <c r="AB13" s="413" t="s">
        <v>334</v>
      </c>
      <c r="AC13" s="413"/>
      <c r="AD13" s="413"/>
      <c r="AE13" s="413"/>
      <c r="AF13" s="413"/>
      <c r="AG13" s="420" t="s">
        <v>242</v>
      </c>
      <c r="AH13" s="412"/>
      <c r="AI13" s="412"/>
      <c r="AJ13" s="506"/>
      <c r="AK13" s="505"/>
      <c r="AL13" s="502"/>
      <c r="AM13" s="502"/>
      <c r="AN13" s="502"/>
      <c r="AO13" s="502"/>
      <c r="AP13" s="502"/>
      <c r="AQ13" s="502"/>
      <c r="AR13" s="502"/>
      <c r="AS13" s="502"/>
      <c r="AT13" s="502"/>
      <c r="AU13" s="502"/>
      <c r="AV13" s="502"/>
      <c r="AW13" s="502"/>
      <c r="AX13" s="502"/>
      <c r="AY13" s="502"/>
      <c r="AZ13" s="502"/>
      <c r="BA13" s="502"/>
      <c r="BB13" s="502"/>
      <c r="BC13" s="502"/>
      <c r="BD13" s="502"/>
      <c r="BE13" s="502"/>
      <c r="BF13" s="502"/>
      <c r="BG13" s="502"/>
      <c r="BH13" s="502"/>
      <c r="BI13" s="502"/>
      <c r="BJ13" s="503"/>
      <c r="BK13" s="2"/>
    </row>
    <row r="14" spans="2:63" ht="16.5" customHeight="1">
      <c r="B14" s="417" t="s">
        <v>328</v>
      </c>
      <c r="C14" s="418"/>
      <c r="D14" s="418"/>
      <c r="E14" s="418"/>
      <c r="F14" s="418"/>
      <c r="G14" s="418"/>
      <c r="H14" s="418"/>
      <c r="I14" s="418"/>
      <c r="J14" s="418"/>
      <c r="K14" s="418"/>
      <c r="L14" s="418"/>
      <c r="M14" s="418"/>
      <c r="N14" s="418"/>
      <c r="O14" s="418"/>
      <c r="P14" s="418"/>
      <c r="Q14" s="468"/>
      <c r="R14" s="65"/>
      <c r="S14" s="502"/>
      <c r="T14" s="502"/>
      <c r="U14" s="502"/>
      <c r="V14" s="502"/>
      <c r="W14" s="502"/>
      <c r="X14" s="502"/>
      <c r="Y14" s="502"/>
      <c r="Z14" s="502"/>
      <c r="AA14" s="502"/>
      <c r="AB14" s="502"/>
      <c r="AC14" s="502"/>
      <c r="AD14" s="502"/>
      <c r="AE14" s="502"/>
      <c r="AF14" s="503"/>
      <c r="AG14" s="504" t="s">
        <v>242</v>
      </c>
      <c r="AH14" s="450"/>
      <c r="AI14" s="450"/>
      <c r="AJ14" s="451"/>
      <c r="AK14" s="505"/>
      <c r="AL14" s="502"/>
      <c r="AM14" s="502"/>
      <c r="AN14" s="502"/>
      <c r="AO14" s="502"/>
      <c r="AP14" s="502"/>
      <c r="AQ14" s="502"/>
      <c r="AR14" s="502"/>
      <c r="AS14" s="502"/>
      <c r="AT14" s="502"/>
      <c r="AU14" s="502"/>
      <c r="AV14" s="502"/>
      <c r="AW14" s="502"/>
      <c r="AX14" s="502"/>
      <c r="AY14" s="502"/>
      <c r="AZ14" s="502"/>
      <c r="BA14" s="502"/>
      <c r="BB14" s="502"/>
      <c r="BC14" s="502"/>
      <c r="BD14" s="502"/>
      <c r="BE14" s="502"/>
      <c r="BF14" s="502"/>
      <c r="BG14" s="502"/>
      <c r="BH14" s="502"/>
      <c r="BI14" s="502"/>
      <c r="BJ14" s="503"/>
      <c r="BK14" s="2"/>
    </row>
    <row r="15" spans="2:63" ht="16.5" customHeight="1">
      <c r="B15" s="417" t="s">
        <v>332</v>
      </c>
      <c r="C15" s="418"/>
      <c r="D15" s="418"/>
      <c r="E15" s="418"/>
      <c r="F15" s="418"/>
      <c r="G15" s="418"/>
      <c r="H15" s="418"/>
      <c r="I15" s="418"/>
      <c r="J15" s="418"/>
      <c r="K15" s="418"/>
      <c r="L15" s="418"/>
      <c r="M15" s="418"/>
      <c r="N15" s="418"/>
      <c r="O15" s="418"/>
      <c r="P15" s="418"/>
      <c r="Q15" s="468"/>
      <c r="R15" s="65"/>
      <c r="S15" s="412" t="s">
        <v>233</v>
      </c>
      <c r="T15" s="412"/>
      <c r="U15" s="413" t="s">
        <v>331</v>
      </c>
      <c r="V15" s="413"/>
      <c r="W15" s="413"/>
      <c r="X15" s="502"/>
      <c r="Y15" s="502"/>
      <c r="Z15" s="502"/>
      <c r="AA15" s="502"/>
      <c r="AB15" s="502"/>
      <c r="AC15" s="502"/>
      <c r="AD15" s="502"/>
      <c r="AE15" s="502"/>
      <c r="AF15" s="502"/>
      <c r="AG15" s="502"/>
      <c r="AH15" s="502"/>
      <c r="AI15" s="502"/>
      <c r="AJ15" s="502"/>
      <c r="AK15" s="502"/>
      <c r="AL15" s="502"/>
      <c r="AM15" s="502"/>
      <c r="AN15" s="502"/>
      <c r="AO15" s="502"/>
      <c r="AP15" s="502"/>
      <c r="AQ15" s="502"/>
      <c r="AR15" s="502"/>
      <c r="AS15" s="502"/>
      <c r="AT15" s="502"/>
      <c r="AU15" s="502"/>
      <c r="AV15" s="502"/>
      <c r="AW15" s="502"/>
      <c r="AX15" s="502"/>
      <c r="AY15" s="502"/>
      <c r="AZ15" s="502"/>
      <c r="BA15" s="502"/>
      <c r="BB15" s="502"/>
      <c r="BC15" s="502"/>
      <c r="BD15" s="477" t="s">
        <v>56</v>
      </c>
      <c r="BE15" s="477"/>
      <c r="BF15" s="412" t="s">
        <v>233</v>
      </c>
      <c r="BG15" s="412"/>
      <c r="BH15" s="473" t="s">
        <v>253</v>
      </c>
      <c r="BI15" s="473"/>
      <c r="BJ15" s="501"/>
      <c r="BK15" s="11"/>
    </row>
    <row r="16" spans="2:63" ht="16.5" customHeight="1">
      <c r="B16" s="417" t="s">
        <v>91</v>
      </c>
      <c r="C16" s="418"/>
      <c r="D16" s="418"/>
      <c r="E16" s="418"/>
      <c r="F16" s="418"/>
      <c r="G16" s="418"/>
      <c r="H16" s="418"/>
      <c r="I16" s="418"/>
      <c r="J16" s="418"/>
      <c r="K16" s="418"/>
      <c r="L16" s="418"/>
      <c r="M16" s="418"/>
      <c r="N16" s="418"/>
      <c r="O16" s="418"/>
      <c r="P16" s="418"/>
      <c r="Q16" s="468"/>
      <c r="R16" s="62"/>
      <c r="S16" s="413" t="s">
        <v>397</v>
      </c>
      <c r="T16" s="413"/>
      <c r="U16" s="413"/>
      <c r="V16" s="413"/>
      <c r="W16" s="413"/>
      <c r="X16" s="413"/>
      <c r="Y16" s="502"/>
      <c r="Z16" s="502"/>
      <c r="AA16" s="502"/>
      <c r="AB16" s="502"/>
      <c r="AC16" s="413" t="s">
        <v>244</v>
      </c>
      <c r="AD16" s="413"/>
      <c r="AE16" s="413"/>
      <c r="AF16" s="55"/>
      <c r="AG16" s="413" t="s">
        <v>400</v>
      </c>
      <c r="AH16" s="413"/>
      <c r="AI16" s="413"/>
      <c r="AJ16" s="413"/>
      <c r="AK16" s="413"/>
      <c r="AL16" s="502"/>
      <c r="AM16" s="502"/>
      <c r="AN16" s="502"/>
      <c r="AO16" s="502"/>
      <c r="AP16" s="502"/>
      <c r="AQ16" s="502"/>
      <c r="AR16" s="502"/>
      <c r="AS16" s="502"/>
      <c r="AT16" s="502"/>
      <c r="AU16" s="502"/>
      <c r="AV16" s="502"/>
      <c r="AW16" s="502"/>
      <c r="AX16" s="502"/>
      <c r="AY16" s="502"/>
      <c r="AZ16" s="502"/>
      <c r="BA16" s="502"/>
      <c r="BB16" s="502"/>
      <c r="BC16" s="502"/>
      <c r="BD16" s="502"/>
      <c r="BE16" s="502"/>
      <c r="BF16" s="502"/>
      <c r="BG16" s="502"/>
      <c r="BH16" s="502"/>
      <c r="BI16" s="502"/>
      <c r="BJ16" s="503"/>
      <c r="BK16" s="11"/>
    </row>
    <row r="17" spans="2:65" ht="16.5" customHeight="1">
      <c r="B17" s="500" t="s">
        <v>248</v>
      </c>
      <c r="C17" s="500"/>
      <c r="D17" s="500"/>
      <c r="E17" s="500"/>
      <c r="F17" s="500"/>
      <c r="G17" s="500"/>
      <c r="H17" s="500"/>
      <c r="I17" s="500"/>
      <c r="J17" s="500"/>
      <c r="K17" s="500"/>
      <c r="L17" s="500"/>
      <c r="M17" s="500"/>
      <c r="N17" s="500"/>
      <c r="O17" s="500"/>
      <c r="P17" s="500"/>
      <c r="Q17" s="500"/>
      <c r="R17" s="62"/>
      <c r="S17" s="498" t="s">
        <v>245</v>
      </c>
      <c r="T17" s="498"/>
      <c r="U17" s="497"/>
      <c r="V17" s="497"/>
      <c r="W17" s="497"/>
      <c r="X17" s="497"/>
      <c r="Y17" s="498" t="s">
        <v>243</v>
      </c>
      <c r="Z17" s="498"/>
      <c r="AA17" s="497"/>
      <c r="AB17" s="497"/>
      <c r="AC17" s="497"/>
      <c r="AD17" s="497"/>
      <c r="AE17" s="498" t="s">
        <v>246</v>
      </c>
      <c r="AF17" s="498"/>
      <c r="AG17" s="497"/>
      <c r="AH17" s="497"/>
      <c r="AI17" s="497"/>
      <c r="AJ17" s="497"/>
      <c r="AK17" s="498" t="s">
        <v>227</v>
      </c>
      <c r="AL17" s="498"/>
      <c r="AM17" s="496" t="s">
        <v>250</v>
      </c>
      <c r="AN17" s="496"/>
      <c r="AO17" s="496"/>
      <c r="AP17" s="496"/>
      <c r="AQ17" s="496"/>
      <c r="AR17" s="497"/>
      <c r="AS17" s="497"/>
      <c r="AT17" s="497"/>
      <c r="AU17" s="497"/>
      <c r="AV17" s="497"/>
      <c r="AW17" s="498" t="s">
        <v>227</v>
      </c>
      <c r="AX17" s="498"/>
      <c r="AY17" s="496" t="s">
        <v>92</v>
      </c>
      <c r="AZ17" s="496"/>
      <c r="BA17" s="496"/>
      <c r="BB17" s="496"/>
      <c r="BC17" s="496"/>
      <c r="BD17" s="497"/>
      <c r="BE17" s="497"/>
      <c r="BF17" s="497"/>
      <c r="BG17" s="497"/>
      <c r="BH17" s="497"/>
      <c r="BI17" s="498" t="s">
        <v>227</v>
      </c>
      <c r="BJ17" s="499"/>
      <c r="BK17" s="11"/>
      <c r="BL17" s="11"/>
      <c r="BM17" s="11"/>
    </row>
    <row r="18" spans="2:65" ht="16.5" customHeight="1">
      <c r="B18" s="500" t="s">
        <v>249</v>
      </c>
      <c r="C18" s="500"/>
      <c r="D18" s="500"/>
      <c r="E18" s="500"/>
      <c r="F18" s="500"/>
      <c r="G18" s="500"/>
      <c r="H18" s="500"/>
      <c r="I18" s="500"/>
      <c r="J18" s="500"/>
      <c r="K18" s="500"/>
      <c r="L18" s="500"/>
      <c r="M18" s="500"/>
      <c r="N18" s="500"/>
      <c r="O18" s="500"/>
      <c r="P18" s="500"/>
      <c r="Q18" s="500"/>
      <c r="R18" s="62"/>
      <c r="S18" s="498" t="s">
        <v>245</v>
      </c>
      <c r="T18" s="498"/>
      <c r="U18" s="497"/>
      <c r="V18" s="497"/>
      <c r="W18" s="497"/>
      <c r="X18" s="497"/>
      <c r="Y18" s="498" t="s">
        <v>243</v>
      </c>
      <c r="Z18" s="498"/>
      <c r="AA18" s="497"/>
      <c r="AB18" s="497"/>
      <c r="AC18" s="497"/>
      <c r="AD18" s="497"/>
      <c r="AE18" s="498" t="s">
        <v>246</v>
      </c>
      <c r="AF18" s="498"/>
      <c r="AG18" s="497"/>
      <c r="AH18" s="497"/>
      <c r="AI18" s="497"/>
      <c r="AJ18" s="497"/>
      <c r="AK18" s="498" t="s">
        <v>227</v>
      </c>
      <c r="AL18" s="498"/>
      <c r="AM18" s="496" t="s">
        <v>250</v>
      </c>
      <c r="AN18" s="496"/>
      <c r="AO18" s="496"/>
      <c r="AP18" s="496"/>
      <c r="AQ18" s="496"/>
      <c r="AR18" s="497"/>
      <c r="AS18" s="497"/>
      <c r="AT18" s="497"/>
      <c r="AU18" s="497"/>
      <c r="AV18" s="497"/>
      <c r="AW18" s="498" t="s">
        <v>227</v>
      </c>
      <c r="AX18" s="498"/>
      <c r="AY18" s="496" t="s">
        <v>92</v>
      </c>
      <c r="AZ18" s="496"/>
      <c r="BA18" s="496"/>
      <c r="BB18" s="496"/>
      <c r="BC18" s="496"/>
      <c r="BD18" s="497"/>
      <c r="BE18" s="497"/>
      <c r="BF18" s="497"/>
      <c r="BG18" s="497"/>
      <c r="BH18" s="497"/>
      <c r="BI18" s="498" t="s">
        <v>227</v>
      </c>
      <c r="BJ18" s="499"/>
      <c r="BK18" s="28"/>
      <c r="BL18" s="11"/>
      <c r="BM18" s="11"/>
    </row>
    <row r="19" spans="2:65" ht="16.5" customHeight="1">
      <c r="B19" s="493" t="s">
        <v>257</v>
      </c>
      <c r="C19" s="413"/>
      <c r="D19" s="413"/>
      <c r="E19" s="413"/>
      <c r="F19" s="413"/>
      <c r="G19" s="413"/>
      <c r="H19" s="413"/>
      <c r="I19" s="413"/>
      <c r="J19" s="413"/>
      <c r="K19" s="413"/>
      <c r="L19" s="413"/>
      <c r="M19" s="413"/>
      <c r="N19" s="413"/>
      <c r="O19" s="413"/>
      <c r="P19" s="413"/>
      <c r="Q19" s="419"/>
      <c r="R19" s="57"/>
      <c r="S19" s="322" t="s">
        <v>425</v>
      </c>
      <c r="T19" s="322"/>
      <c r="U19" s="322"/>
      <c r="V19" s="494"/>
      <c r="W19" s="494"/>
      <c r="X19" s="494"/>
      <c r="Y19" s="495" t="s">
        <v>1</v>
      </c>
      <c r="Z19" s="495"/>
      <c r="AA19" s="494"/>
      <c r="AB19" s="494"/>
      <c r="AC19" s="494"/>
      <c r="AD19" s="478" t="s">
        <v>3</v>
      </c>
      <c r="AE19" s="478"/>
      <c r="AF19" s="93"/>
      <c r="AG19" s="76" t="s">
        <v>329</v>
      </c>
      <c r="AH19" s="76"/>
      <c r="AI19" s="76"/>
      <c r="AJ19" s="76"/>
      <c r="AK19" s="75"/>
      <c r="AL19" s="487" t="s">
        <v>261</v>
      </c>
      <c r="AM19" s="488"/>
      <c r="AN19" s="488"/>
      <c r="AO19" s="488"/>
      <c r="AP19" s="489"/>
      <c r="AQ19" s="322" t="s">
        <v>425</v>
      </c>
      <c r="AR19" s="322"/>
      <c r="AS19" s="322"/>
      <c r="AT19" s="480"/>
      <c r="AU19" s="480"/>
      <c r="AV19" s="490" t="s">
        <v>259</v>
      </c>
      <c r="AW19" s="490"/>
      <c r="AX19" s="490"/>
      <c r="AY19" s="490"/>
      <c r="AZ19" s="490"/>
      <c r="BA19" s="490"/>
      <c r="BB19" s="490"/>
      <c r="BC19" s="490"/>
      <c r="BD19" s="490"/>
      <c r="BE19" s="480"/>
      <c r="BF19" s="480"/>
      <c r="BG19" s="491" t="s">
        <v>258</v>
      </c>
      <c r="BH19" s="491"/>
      <c r="BI19" s="491"/>
      <c r="BJ19" s="492"/>
      <c r="BK19" s="28"/>
      <c r="BL19" s="11"/>
      <c r="BM19" s="11"/>
    </row>
    <row r="20" spans="2:65" ht="16.5" customHeight="1">
      <c r="B20" s="417" t="s">
        <v>2</v>
      </c>
      <c r="C20" s="418"/>
      <c r="D20" s="418"/>
      <c r="E20" s="418"/>
      <c r="F20" s="418"/>
      <c r="G20" s="418"/>
      <c r="H20" s="418"/>
      <c r="I20" s="418"/>
      <c r="J20" s="418"/>
      <c r="K20" s="418"/>
      <c r="L20" s="418"/>
      <c r="M20" s="418"/>
      <c r="N20" s="418"/>
      <c r="O20" s="418"/>
      <c r="P20" s="418"/>
      <c r="Q20" s="468"/>
      <c r="R20" s="66"/>
      <c r="S20" s="480"/>
      <c r="T20" s="480"/>
      <c r="U20" s="413" t="s">
        <v>0</v>
      </c>
      <c r="V20" s="413"/>
      <c r="W20" s="413"/>
      <c r="X20" s="480"/>
      <c r="Y20" s="480"/>
      <c r="Z20" s="413" t="s">
        <v>1</v>
      </c>
      <c r="AA20" s="413"/>
      <c r="AB20" s="486" t="s">
        <v>473</v>
      </c>
      <c r="AC20" s="486"/>
      <c r="AD20" s="486"/>
      <c r="AE20" s="486"/>
      <c r="AF20" s="486"/>
      <c r="AG20" s="486"/>
      <c r="AH20" s="486"/>
      <c r="AI20" s="486"/>
      <c r="AJ20" s="486"/>
      <c r="AK20" s="486"/>
      <c r="AL20" s="486"/>
      <c r="AM20" s="486"/>
      <c r="AN20" s="486"/>
      <c r="AO20" s="486"/>
      <c r="AP20" s="486"/>
      <c r="AQ20" s="486"/>
      <c r="AR20" s="486"/>
      <c r="AS20" s="486"/>
      <c r="AT20" s="486"/>
      <c r="AU20" s="486"/>
      <c r="AV20" s="486"/>
      <c r="AW20" s="486"/>
      <c r="AX20" s="486"/>
      <c r="AY20" s="486"/>
      <c r="AZ20" s="486"/>
      <c r="BA20" s="412" t="s">
        <v>233</v>
      </c>
      <c r="BB20" s="412"/>
      <c r="BC20" s="413" t="s">
        <v>254</v>
      </c>
      <c r="BD20" s="413"/>
      <c r="BE20" s="413"/>
      <c r="BF20" s="412" t="s">
        <v>233</v>
      </c>
      <c r="BG20" s="412"/>
      <c r="BH20" s="413" t="s">
        <v>253</v>
      </c>
      <c r="BI20" s="413"/>
      <c r="BJ20" s="419"/>
      <c r="BK20" s="2"/>
      <c r="BL20" s="11"/>
      <c r="BM20" s="11"/>
    </row>
    <row r="21" spans="2:65" ht="16.5" customHeight="1">
      <c r="B21" s="417" t="s">
        <v>263</v>
      </c>
      <c r="C21" s="418"/>
      <c r="D21" s="418"/>
      <c r="E21" s="418"/>
      <c r="F21" s="418"/>
      <c r="G21" s="418"/>
      <c r="H21" s="418"/>
      <c r="I21" s="418"/>
      <c r="J21" s="418"/>
      <c r="K21" s="418"/>
      <c r="L21" s="418"/>
      <c r="M21" s="418"/>
      <c r="N21" s="418"/>
      <c r="O21" s="418"/>
      <c r="P21" s="418"/>
      <c r="Q21" s="468"/>
      <c r="R21" s="60"/>
      <c r="S21" s="322" t="s">
        <v>425</v>
      </c>
      <c r="T21" s="322"/>
      <c r="U21" s="322"/>
      <c r="V21" s="482"/>
      <c r="W21" s="482"/>
      <c r="X21" s="482"/>
      <c r="Y21" s="483" t="s">
        <v>1</v>
      </c>
      <c r="Z21" s="483"/>
      <c r="AA21" s="484"/>
      <c r="AB21" s="484"/>
      <c r="AC21" s="484"/>
      <c r="AD21" s="485" t="s">
        <v>3</v>
      </c>
      <c r="AE21" s="485"/>
      <c r="AF21" s="106"/>
      <c r="AG21" s="478"/>
      <c r="AH21" s="478"/>
      <c r="AI21" s="61"/>
      <c r="AJ21" s="450" t="s">
        <v>233</v>
      </c>
      <c r="AK21" s="450"/>
      <c r="AL21" s="479" t="s">
        <v>264</v>
      </c>
      <c r="AM21" s="479"/>
      <c r="AN21" s="479"/>
      <c r="AO21" s="479"/>
      <c r="AP21" s="479"/>
      <c r="AQ21" s="479"/>
      <c r="AR21" s="450" t="s">
        <v>233</v>
      </c>
      <c r="AS21" s="450"/>
      <c r="AT21" s="61" t="s">
        <v>265</v>
      </c>
      <c r="AU21" s="61"/>
      <c r="AV21" s="61"/>
      <c r="AW21" s="61"/>
      <c r="AX21" s="61"/>
      <c r="AY21" s="61"/>
      <c r="AZ21" s="61"/>
      <c r="BA21" s="56"/>
      <c r="BB21" s="56"/>
      <c r="BC21" s="61"/>
      <c r="BD21" s="61"/>
      <c r="BE21" s="61"/>
      <c r="BF21" s="56"/>
      <c r="BG21" s="56"/>
      <c r="BH21" s="61"/>
      <c r="BI21" s="61"/>
      <c r="BJ21" s="61"/>
      <c r="BK21" s="2"/>
      <c r="BL21" s="11"/>
      <c r="BM21" s="11"/>
    </row>
    <row r="22" spans="2:64" ht="16.5" customHeight="1">
      <c r="B22" s="417" t="s">
        <v>266</v>
      </c>
      <c r="C22" s="418"/>
      <c r="D22" s="418"/>
      <c r="E22" s="418"/>
      <c r="F22" s="418"/>
      <c r="G22" s="418"/>
      <c r="H22" s="418"/>
      <c r="I22" s="418"/>
      <c r="J22" s="418"/>
      <c r="K22" s="418"/>
      <c r="L22" s="418"/>
      <c r="M22" s="418"/>
      <c r="N22" s="418"/>
      <c r="O22" s="418"/>
      <c r="P22" s="418"/>
      <c r="Q22" s="418"/>
      <c r="R22" s="62"/>
      <c r="S22" s="480"/>
      <c r="T22" s="480"/>
      <c r="U22" s="480"/>
      <c r="V22" s="413" t="s">
        <v>267</v>
      </c>
      <c r="W22" s="413"/>
      <c r="X22" s="413"/>
      <c r="Y22" s="413"/>
      <c r="Z22" s="413"/>
      <c r="AA22" s="480"/>
      <c r="AB22" s="480"/>
      <c r="AC22" s="481" t="s">
        <v>1</v>
      </c>
      <c r="AD22" s="481"/>
      <c r="AE22" s="480"/>
      <c r="AF22" s="480"/>
      <c r="AG22" s="473" t="s">
        <v>268</v>
      </c>
      <c r="AH22" s="473"/>
      <c r="AI22" s="473"/>
      <c r="AJ22" s="473"/>
      <c r="AK22" s="473"/>
      <c r="AL22" s="473"/>
      <c r="AM22" s="473"/>
      <c r="AN22" s="473"/>
      <c r="AO22" s="473"/>
      <c r="AP22" s="473"/>
      <c r="AQ22" s="473"/>
      <c r="AR22" s="473"/>
      <c r="AS22" s="473"/>
      <c r="AT22" s="58"/>
      <c r="AU22" s="58"/>
      <c r="AV22" s="58"/>
      <c r="AW22" s="412" t="s">
        <v>269</v>
      </c>
      <c r="AX22" s="412"/>
      <c r="AY22" s="412"/>
      <c r="AZ22" s="412"/>
      <c r="BA22" s="412"/>
      <c r="BB22" s="412"/>
      <c r="BC22" s="412"/>
      <c r="BD22" s="474"/>
      <c r="BE22" s="474"/>
      <c r="BF22" s="474"/>
      <c r="BG22" s="474"/>
      <c r="BH22" s="474"/>
      <c r="BI22" s="474"/>
      <c r="BJ22" s="475"/>
      <c r="BK22" s="11"/>
      <c r="BL22" s="11"/>
    </row>
    <row r="23" spans="2:64" ht="16.5" customHeight="1">
      <c r="B23" s="417" t="s">
        <v>270</v>
      </c>
      <c r="C23" s="418"/>
      <c r="D23" s="418"/>
      <c r="E23" s="418"/>
      <c r="F23" s="418"/>
      <c r="G23" s="418"/>
      <c r="H23" s="418"/>
      <c r="I23" s="418"/>
      <c r="J23" s="418"/>
      <c r="K23" s="418"/>
      <c r="L23" s="418"/>
      <c r="M23" s="418"/>
      <c r="N23" s="418"/>
      <c r="O23" s="418"/>
      <c r="P23" s="418"/>
      <c r="Q23" s="418"/>
      <c r="R23" s="66"/>
      <c r="S23" s="412" t="s">
        <v>233</v>
      </c>
      <c r="T23" s="412"/>
      <c r="U23" s="476" t="s">
        <v>271</v>
      </c>
      <c r="V23" s="476"/>
      <c r="W23" s="476"/>
      <c r="X23" s="476"/>
      <c r="Y23" s="476"/>
      <c r="Z23" s="476"/>
      <c r="AA23" s="476"/>
      <c r="AB23" s="476"/>
      <c r="AC23" s="476"/>
      <c r="AD23" s="476"/>
      <c r="AE23" s="476"/>
      <c r="AF23" s="476"/>
      <c r="AG23" s="476"/>
      <c r="AH23" s="412" t="s">
        <v>233</v>
      </c>
      <c r="AI23" s="412"/>
      <c r="AJ23" s="476" t="s">
        <v>272</v>
      </c>
      <c r="AK23" s="476"/>
      <c r="AL23" s="476"/>
      <c r="AM23" s="476"/>
      <c r="AN23" s="476"/>
      <c r="AO23" s="476"/>
      <c r="AP23" s="476"/>
      <c r="AQ23" s="476"/>
      <c r="AR23" s="476"/>
      <c r="AS23" s="476"/>
      <c r="AT23" s="476"/>
      <c r="AU23" s="412" t="s">
        <v>233</v>
      </c>
      <c r="AV23" s="412"/>
      <c r="AW23" s="477" t="s">
        <v>273</v>
      </c>
      <c r="AX23" s="477"/>
      <c r="AY23" s="477"/>
      <c r="AZ23" s="477"/>
      <c r="BA23" s="477"/>
      <c r="BB23" s="477"/>
      <c r="BC23" s="477"/>
      <c r="BD23" s="477"/>
      <c r="BE23" s="79"/>
      <c r="BF23" s="412" t="s">
        <v>233</v>
      </c>
      <c r="BG23" s="412"/>
      <c r="BH23" s="466" t="s">
        <v>253</v>
      </c>
      <c r="BI23" s="466"/>
      <c r="BJ23" s="467"/>
      <c r="BK23" s="11"/>
      <c r="BL23" s="11"/>
    </row>
    <row r="24" spans="2:62" ht="16.5" customHeight="1">
      <c r="B24" s="417" t="s">
        <v>108</v>
      </c>
      <c r="C24" s="418"/>
      <c r="D24" s="418"/>
      <c r="E24" s="418"/>
      <c r="F24" s="418"/>
      <c r="G24" s="418"/>
      <c r="H24" s="418"/>
      <c r="I24" s="418"/>
      <c r="J24" s="418"/>
      <c r="K24" s="418"/>
      <c r="L24" s="418"/>
      <c r="M24" s="418"/>
      <c r="N24" s="418"/>
      <c r="O24" s="418"/>
      <c r="P24" s="418"/>
      <c r="Q24" s="468"/>
      <c r="R24" s="66"/>
      <c r="S24" s="469" t="s">
        <v>139</v>
      </c>
      <c r="T24" s="469"/>
      <c r="U24" s="469"/>
      <c r="V24" s="469"/>
      <c r="W24" s="469"/>
      <c r="X24" s="469"/>
      <c r="Y24" s="470"/>
      <c r="Z24" s="470"/>
      <c r="AA24" s="470"/>
      <c r="AB24" s="470"/>
      <c r="AC24" s="470"/>
      <c r="AD24" s="471" t="s">
        <v>474</v>
      </c>
      <c r="AE24" s="471"/>
      <c r="AF24" s="471"/>
      <c r="AG24" s="471"/>
      <c r="AH24" s="471"/>
      <c r="AI24" s="471"/>
      <c r="AJ24" s="471"/>
      <c r="AK24" s="471"/>
      <c r="AL24" s="470"/>
      <c r="AM24" s="470"/>
      <c r="AN24" s="470"/>
      <c r="AO24" s="470"/>
      <c r="AP24" s="470"/>
      <c r="AQ24" s="471" t="s">
        <v>475</v>
      </c>
      <c r="AR24" s="471"/>
      <c r="AS24" s="471"/>
      <c r="AT24" s="471"/>
      <c r="AU24" s="471"/>
      <c r="AV24" s="471"/>
      <c r="AW24" s="471"/>
      <c r="AX24" s="471"/>
      <c r="AY24" s="471"/>
      <c r="AZ24" s="471"/>
      <c r="BA24" s="471"/>
      <c r="BB24" s="471"/>
      <c r="BC24" s="471"/>
      <c r="BD24" s="472"/>
      <c r="BE24" s="472"/>
      <c r="BF24" s="472"/>
      <c r="BG24" s="472"/>
      <c r="BH24" s="448" t="s">
        <v>99</v>
      </c>
      <c r="BI24" s="448"/>
      <c r="BJ24" s="464"/>
    </row>
    <row r="25" spans="1:64" ht="16.5" customHeight="1">
      <c r="A25" s="8"/>
      <c r="B25" s="444" t="s">
        <v>95</v>
      </c>
      <c r="C25" s="445"/>
      <c r="D25" s="445"/>
      <c r="E25" s="445"/>
      <c r="F25" s="445"/>
      <c r="G25" s="445"/>
      <c r="H25" s="445"/>
      <c r="I25" s="445"/>
      <c r="J25" s="445"/>
      <c r="K25" s="445"/>
      <c r="L25" s="445"/>
      <c r="M25" s="445"/>
      <c r="N25" s="445"/>
      <c r="O25" s="445"/>
      <c r="P25" s="445"/>
      <c r="Q25" s="462"/>
      <c r="R25" s="67"/>
      <c r="S25" s="450" t="s">
        <v>233</v>
      </c>
      <c r="T25" s="450"/>
      <c r="U25" s="92" t="s">
        <v>104</v>
      </c>
      <c r="V25" s="73"/>
      <c r="W25" s="92"/>
      <c r="X25" s="73"/>
      <c r="Y25" s="73"/>
      <c r="Z25" s="73"/>
      <c r="AA25" s="73"/>
      <c r="AB25" s="73"/>
      <c r="AC25" s="73"/>
      <c r="AD25" s="439"/>
      <c r="AE25" s="439"/>
      <c r="AF25" s="439"/>
      <c r="AG25" s="439"/>
      <c r="AH25" s="439"/>
      <c r="AI25" s="439"/>
      <c r="AJ25" s="439"/>
      <c r="AK25" s="439"/>
      <c r="AL25" s="430" t="s">
        <v>56</v>
      </c>
      <c r="AM25" s="430"/>
      <c r="AN25" s="455" t="s">
        <v>233</v>
      </c>
      <c r="AO25" s="455"/>
      <c r="AP25" s="73" t="s">
        <v>105</v>
      </c>
      <c r="AQ25" s="73"/>
      <c r="AR25" s="73"/>
      <c r="AS25" s="73"/>
      <c r="AT25" s="73"/>
      <c r="AU25" s="73"/>
      <c r="AV25" s="73"/>
      <c r="AW25" s="73"/>
      <c r="AX25" s="73"/>
      <c r="AY25" s="73"/>
      <c r="AZ25" s="439"/>
      <c r="BA25" s="439"/>
      <c r="BB25" s="439"/>
      <c r="BC25" s="439"/>
      <c r="BD25" s="439"/>
      <c r="BE25" s="439"/>
      <c r="BF25" s="439"/>
      <c r="BG25" s="439"/>
      <c r="BH25" s="430" t="s">
        <v>56</v>
      </c>
      <c r="BI25" s="430"/>
      <c r="BJ25" s="430"/>
      <c r="BK25" s="41"/>
      <c r="BL25" s="11"/>
    </row>
    <row r="26" spans="1:64" ht="16.5" customHeight="1">
      <c r="A26" s="8"/>
      <c r="B26" s="446"/>
      <c r="C26" s="430"/>
      <c r="D26" s="430"/>
      <c r="E26" s="430"/>
      <c r="F26" s="430"/>
      <c r="G26" s="430"/>
      <c r="H26" s="430"/>
      <c r="I26" s="430"/>
      <c r="J26" s="430"/>
      <c r="K26" s="430"/>
      <c r="L26" s="430"/>
      <c r="M26" s="430"/>
      <c r="N26" s="430"/>
      <c r="O26" s="430"/>
      <c r="P26" s="430"/>
      <c r="Q26" s="463"/>
      <c r="R26" s="69"/>
      <c r="S26" s="431" t="s">
        <v>233</v>
      </c>
      <c r="T26" s="431"/>
      <c r="U26" s="70" t="s">
        <v>162</v>
      </c>
      <c r="V26" s="70"/>
      <c r="W26" s="70"/>
      <c r="X26" s="70"/>
      <c r="Y26" s="70"/>
      <c r="Z26" s="70"/>
      <c r="AA26" s="70"/>
      <c r="AB26" s="70"/>
      <c r="AC26" s="70"/>
      <c r="AD26" s="70"/>
      <c r="AE26" s="70"/>
      <c r="AF26" s="70"/>
      <c r="AG26" s="70"/>
      <c r="AH26" s="459"/>
      <c r="AI26" s="459"/>
      <c r="AJ26" s="459"/>
      <c r="AK26" s="431" t="s">
        <v>102</v>
      </c>
      <c r="AL26" s="431"/>
      <c r="AM26" s="431"/>
      <c r="AN26" s="431"/>
      <c r="AO26" s="431"/>
      <c r="AP26" s="431"/>
      <c r="AQ26" s="431"/>
      <c r="AR26" s="431"/>
      <c r="AS26" s="431"/>
      <c r="AT26" s="459"/>
      <c r="AU26" s="459"/>
      <c r="AV26" s="459"/>
      <c r="AW26" s="431" t="s">
        <v>103</v>
      </c>
      <c r="AX26" s="431"/>
      <c r="AY26" s="431"/>
      <c r="AZ26" s="431"/>
      <c r="BA26" s="431"/>
      <c r="BB26" s="431"/>
      <c r="BC26" s="431"/>
      <c r="BD26" s="459"/>
      <c r="BE26" s="459"/>
      <c r="BF26" s="459"/>
      <c r="BG26" s="460" t="s">
        <v>326</v>
      </c>
      <c r="BH26" s="460"/>
      <c r="BI26" s="460"/>
      <c r="BJ26" s="461"/>
      <c r="BK26" s="2"/>
      <c r="BL26" s="11"/>
    </row>
    <row r="27" spans="1:64" ht="16.5" customHeight="1">
      <c r="A27" s="8"/>
      <c r="B27" s="447"/>
      <c r="C27" s="448"/>
      <c r="D27" s="448"/>
      <c r="E27" s="448"/>
      <c r="F27" s="448"/>
      <c r="G27" s="448"/>
      <c r="H27" s="448"/>
      <c r="I27" s="448"/>
      <c r="J27" s="448"/>
      <c r="K27" s="448"/>
      <c r="L27" s="448"/>
      <c r="M27" s="448"/>
      <c r="N27" s="448"/>
      <c r="O27" s="448"/>
      <c r="P27" s="448"/>
      <c r="Q27" s="464"/>
      <c r="R27" s="71"/>
      <c r="S27" s="424" t="s">
        <v>233</v>
      </c>
      <c r="T27" s="424"/>
      <c r="U27" s="72" t="s">
        <v>330</v>
      </c>
      <c r="V27" s="72"/>
      <c r="W27" s="72"/>
      <c r="X27" s="72"/>
      <c r="Y27" s="72"/>
      <c r="Z27" s="72"/>
      <c r="AA27" s="465"/>
      <c r="AB27" s="465"/>
      <c r="AC27" s="465"/>
      <c r="AD27" s="465"/>
      <c r="AE27" s="465"/>
      <c r="AF27" s="465"/>
      <c r="AG27" s="465"/>
      <c r="AH27" s="465"/>
      <c r="AI27" s="465"/>
      <c r="AJ27" s="465"/>
      <c r="AK27" s="465"/>
      <c r="AL27" s="465"/>
      <c r="AM27" s="465"/>
      <c r="AN27" s="465"/>
      <c r="AO27" s="465"/>
      <c r="AP27" s="465"/>
      <c r="AQ27" s="465"/>
      <c r="AR27" s="465"/>
      <c r="AS27" s="465"/>
      <c r="AT27" s="465"/>
      <c r="AU27" s="465"/>
      <c r="AV27" s="465"/>
      <c r="AW27" s="465"/>
      <c r="AX27" s="465"/>
      <c r="AY27" s="465"/>
      <c r="AZ27" s="465"/>
      <c r="BA27" s="465"/>
      <c r="BB27" s="465"/>
      <c r="BC27" s="465"/>
      <c r="BD27" s="465"/>
      <c r="BE27" s="465"/>
      <c r="BF27" s="465"/>
      <c r="BG27" s="465"/>
      <c r="BH27" s="443" t="s">
        <v>56</v>
      </c>
      <c r="BI27" s="443"/>
      <c r="BJ27" s="443"/>
      <c r="BK27" s="2"/>
      <c r="BL27" s="11"/>
    </row>
    <row r="28" spans="1:63" ht="16.5" customHeight="1">
      <c r="A28" s="8"/>
      <c r="B28" s="444" t="s">
        <v>96</v>
      </c>
      <c r="C28" s="445"/>
      <c r="D28" s="445"/>
      <c r="E28" s="445"/>
      <c r="F28" s="445"/>
      <c r="G28" s="445"/>
      <c r="H28" s="445"/>
      <c r="I28" s="445"/>
      <c r="J28" s="445"/>
      <c r="K28" s="445"/>
      <c r="L28" s="449" t="s">
        <v>97</v>
      </c>
      <c r="M28" s="450"/>
      <c r="N28" s="450"/>
      <c r="O28" s="450"/>
      <c r="P28" s="450"/>
      <c r="Q28" s="451"/>
      <c r="R28" s="68"/>
      <c r="S28" s="455" t="s">
        <v>161</v>
      </c>
      <c r="T28" s="455"/>
      <c r="U28" s="455"/>
      <c r="V28" s="456"/>
      <c r="W28" s="456"/>
      <c r="X28" s="456"/>
      <c r="Y28" s="456"/>
      <c r="Z28" s="456"/>
      <c r="AA28" s="457"/>
      <c r="AB28" s="458" t="s">
        <v>93</v>
      </c>
      <c r="AC28" s="455"/>
      <c r="AD28" s="455"/>
      <c r="AE28" s="442"/>
      <c r="AF28" s="442"/>
      <c r="AG28" s="442"/>
      <c r="AH28" s="442"/>
      <c r="AI28" s="442"/>
      <c r="AJ28" s="458"/>
      <c r="AK28" s="455"/>
      <c r="AL28" s="455"/>
      <c r="AM28" s="456"/>
      <c r="AN28" s="456"/>
      <c r="AO28" s="455" t="s">
        <v>0</v>
      </c>
      <c r="AP28" s="455"/>
      <c r="AQ28" s="455"/>
      <c r="AR28" s="437" t="s">
        <v>107</v>
      </c>
      <c r="AS28" s="438"/>
      <c r="AT28" s="438"/>
      <c r="AU28" s="438"/>
      <c r="AV28" s="439"/>
      <c r="AW28" s="439"/>
      <c r="AX28" s="440" t="s">
        <v>99</v>
      </c>
      <c r="AY28" s="441"/>
      <c r="AZ28" s="437" t="s">
        <v>229</v>
      </c>
      <c r="BA28" s="438"/>
      <c r="BB28" s="438"/>
      <c r="BC28" s="438"/>
      <c r="BD28" s="438"/>
      <c r="BE28" s="438"/>
      <c r="BF28" s="438"/>
      <c r="BG28" s="442"/>
      <c r="BH28" s="442"/>
      <c r="BI28" s="440" t="s">
        <v>99</v>
      </c>
      <c r="BJ28" s="440"/>
      <c r="BK28" s="2"/>
    </row>
    <row r="29" spans="1:63" ht="16.5" customHeight="1">
      <c r="A29" s="8"/>
      <c r="B29" s="446"/>
      <c r="C29" s="430"/>
      <c r="D29" s="430"/>
      <c r="E29" s="430"/>
      <c r="F29" s="430"/>
      <c r="G29" s="430"/>
      <c r="H29" s="430"/>
      <c r="I29" s="430"/>
      <c r="J29" s="430"/>
      <c r="K29" s="430"/>
      <c r="L29" s="452"/>
      <c r="M29" s="453"/>
      <c r="N29" s="453"/>
      <c r="O29" s="453"/>
      <c r="P29" s="453"/>
      <c r="Q29" s="454"/>
      <c r="R29" s="74"/>
      <c r="S29" s="431" t="s">
        <v>101</v>
      </c>
      <c r="T29" s="431"/>
      <c r="U29" s="431"/>
      <c r="V29" s="431"/>
      <c r="W29" s="431"/>
      <c r="X29" s="431"/>
      <c r="Y29" s="431"/>
      <c r="Z29" s="431"/>
      <c r="AA29" s="432"/>
      <c r="AB29" s="433"/>
      <c r="AC29" s="433"/>
      <c r="AD29" s="433"/>
      <c r="AE29" s="433"/>
      <c r="AF29" s="433"/>
      <c r="AG29" s="433"/>
      <c r="AH29" s="433"/>
      <c r="AI29" s="433"/>
      <c r="AJ29" s="434"/>
      <c r="AK29" s="435"/>
      <c r="AL29" s="435"/>
      <c r="AM29" s="435"/>
      <c r="AN29" s="435"/>
      <c r="AO29" s="435"/>
      <c r="AP29" s="435"/>
      <c r="AQ29" s="70" t="s">
        <v>227</v>
      </c>
      <c r="AR29" s="70"/>
      <c r="AS29" s="432"/>
      <c r="AT29" s="433"/>
      <c r="AU29" s="433"/>
      <c r="AV29" s="433"/>
      <c r="AW29" s="433"/>
      <c r="AX29" s="433"/>
      <c r="AY29" s="433"/>
      <c r="AZ29" s="433"/>
      <c r="BA29" s="436"/>
      <c r="BB29" s="435"/>
      <c r="BC29" s="435"/>
      <c r="BD29" s="435"/>
      <c r="BE29" s="435"/>
      <c r="BF29" s="435"/>
      <c r="BG29" s="435"/>
      <c r="BH29" s="435"/>
      <c r="BI29" s="431" t="s">
        <v>227</v>
      </c>
      <c r="BJ29" s="431"/>
      <c r="BK29" s="2"/>
    </row>
    <row r="30" spans="1:63" ht="16.5" customHeight="1">
      <c r="A30" s="8"/>
      <c r="B30" s="447"/>
      <c r="C30" s="448"/>
      <c r="D30" s="448"/>
      <c r="E30" s="448"/>
      <c r="F30" s="448"/>
      <c r="G30" s="448"/>
      <c r="H30" s="448"/>
      <c r="I30" s="448"/>
      <c r="J30" s="448"/>
      <c r="K30" s="448"/>
      <c r="L30" s="423" t="s">
        <v>98</v>
      </c>
      <c r="M30" s="424"/>
      <c r="N30" s="424"/>
      <c r="O30" s="424"/>
      <c r="P30" s="424"/>
      <c r="Q30" s="425"/>
      <c r="R30" s="80"/>
      <c r="S30" s="426" t="s">
        <v>106</v>
      </c>
      <c r="T30" s="426"/>
      <c r="U30" s="426"/>
      <c r="V30" s="426"/>
      <c r="W30" s="426"/>
      <c r="X30" s="426"/>
      <c r="Y30" s="426"/>
      <c r="Z30" s="426"/>
      <c r="AA30" s="427"/>
      <c r="AB30" s="428"/>
      <c r="AC30" s="428"/>
      <c r="AD30" s="428"/>
      <c r="AE30" s="428"/>
      <c r="AF30" s="428"/>
      <c r="AG30" s="428"/>
      <c r="AH30" s="428"/>
      <c r="AI30" s="428"/>
      <c r="AJ30" s="428"/>
      <c r="AK30" s="428"/>
      <c r="AL30" s="429" t="s">
        <v>230</v>
      </c>
      <c r="AM30" s="429"/>
      <c r="AN30" s="428"/>
      <c r="AO30" s="428"/>
      <c r="AP30" s="428"/>
      <c r="AQ30" s="430" t="s">
        <v>99</v>
      </c>
      <c r="AR30" s="430"/>
      <c r="AS30" s="430"/>
      <c r="AT30" s="430"/>
      <c r="AU30" s="430"/>
      <c r="AV30" s="430"/>
      <c r="AW30" s="430"/>
      <c r="AX30" s="430"/>
      <c r="AY30" s="430"/>
      <c r="AZ30" s="430"/>
      <c r="BA30" s="430"/>
      <c r="BB30" s="430"/>
      <c r="BC30" s="430"/>
      <c r="BD30" s="430"/>
      <c r="BE30" s="430"/>
      <c r="BF30" s="430"/>
      <c r="BG30" s="430"/>
      <c r="BH30" s="430"/>
      <c r="BI30" s="430"/>
      <c r="BJ30" s="430"/>
      <c r="BK30" s="2"/>
    </row>
    <row r="31" spans="2:63" ht="16.5" customHeight="1">
      <c r="B31" s="417" t="s">
        <v>4</v>
      </c>
      <c r="C31" s="418"/>
      <c r="D31" s="418"/>
      <c r="E31" s="418"/>
      <c r="F31" s="418"/>
      <c r="G31" s="418"/>
      <c r="H31" s="418"/>
      <c r="I31" s="418"/>
      <c r="J31" s="418"/>
      <c r="K31" s="418"/>
      <c r="L31" s="418"/>
      <c r="M31" s="418"/>
      <c r="N31" s="418"/>
      <c r="O31" s="418"/>
      <c r="P31" s="418"/>
      <c r="Q31" s="418"/>
      <c r="R31" s="62"/>
      <c r="S31" s="412" t="s">
        <v>233</v>
      </c>
      <c r="T31" s="412"/>
      <c r="U31" s="413" t="s">
        <v>254</v>
      </c>
      <c r="V31" s="413"/>
      <c r="W31" s="413"/>
      <c r="X31" s="412" t="s">
        <v>233</v>
      </c>
      <c r="Y31" s="412"/>
      <c r="Z31" s="413" t="s">
        <v>253</v>
      </c>
      <c r="AA31" s="413"/>
      <c r="AB31" s="419"/>
      <c r="AC31" s="420" t="s">
        <v>274</v>
      </c>
      <c r="AD31" s="421"/>
      <c r="AE31" s="421"/>
      <c r="AF31" s="421"/>
      <c r="AG31" s="421"/>
      <c r="AH31" s="421"/>
      <c r="AI31" s="421"/>
      <c r="AJ31" s="421"/>
      <c r="AK31" s="421"/>
      <c r="AL31" s="421"/>
      <c r="AM31" s="421"/>
      <c r="AN31" s="421"/>
      <c r="AO31" s="421"/>
      <c r="AP31" s="422"/>
      <c r="AQ31" s="412" t="s">
        <v>233</v>
      </c>
      <c r="AR31" s="412"/>
      <c r="AS31" s="413" t="s">
        <v>254</v>
      </c>
      <c r="AT31" s="413"/>
      <c r="AU31" s="413"/>
      <c r="AV31" s="412" t="s">
        <v>233</v>
      </c>
      <c r="AW31" s="412"/>
      <c r="AX31" s="413" t="s">
        <v>253</v>
      </c>
      <c r="AY31" s="413"/>
      <c r="AZ31" s="413"/>
      <c r="BA31" s="58"/>
      <c r="BB31" s="58"/>
      <c r="BC31" s="58"/>
      <c r="BD31" s="58"/>
      <c r="BE31" s="58"/>
      <c r="BF31" s="58"/>
      <c r="BG31" s="58"/>
      <c r="BH31" s="58"/>
      <c r="BI31" s="58"/>
      <c r="BJ31" s="59"/>
      <c r="BK31" s="11"/>
    </row>
    <row r="32" spans="2:62" ht="16.5" customHeight="1">
      <c r="B32" s="414" t="s">
        <v>471</v>
      </c>
      <c r="C32" s="414"/>
      <c r="D32" s="415" t="s">
        <v>472</v>
      </c>
      <c r="E32" s="415"/>
      <c r="F32" s="415"/>
      <c r="G32" s="415"/>
      <c r="H32" s="415"/>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5"/>
      <c r="AM32" s="415"/>
      <c r="AN32" s="415"/>
      <c r="AO32" s="415"/>
      <c r="AP32" s="415"/>
      <c r="AQ32" s="415"/>
      <c r="AR32" s="415"/>
      <c r="AS32" s="415"/>
      <c r="AT32" s="415"/>
      <c r="AU32" s="415"/>
      <c r="AV32" s="415"/>
      <c r="AW32" s="415"/>
      <c r="AX32" s="415"/>
      <c r="AY32" s="415"/>
      <c r="AZ32" s="415"/>
      <c r="BA32" s="415"/>
      <c r="BB32" s="415"/>
      <c r="BC32" s="415"/>
      <c r="BD32" s="415"/>
      <c r="BE32" s="415"/>
      <c r="BF32" s="415"/>
      <c r="BG32" s="415"/>
      <c r="BH32" s="415"/>
      <c r="BI32" s="415"/>
      <c r="BJ32" s="415"/>
    </row>
    <row r="33" spans="4:62" ht="16.5" customHeight="1">
      <c r="D33" s="416"/>
      <c r="E33" s="416"/>
      <c r="F33" s="416"/>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c r="AG33" s="416"/>
      <c r="AH33" s="416"/>
      <c r="AI33" s="416"/>
      <c r="AJ33" s="416"/>
      <c r="AK33" s="416"/>
      <c r="AL33" s="416"/>
      <c r="AM33" s="416"/>
      <c r="AN33" s="416"/>
      <c r="AO33" s="416"/>
      <c r="AP33" s="416"/>
      <c r="AQ33" s="416"/>
      <c r="AR33" s="416"/>
      <c r="AS33" s="416"/>
      <c r="AT33" s="416"/>
      <c r="AU33" s="416"/>
      <c r="AV33" s="416"/>
      <c r="AW33" s="416"/>
      <c r="AX33" s="416"/>
      <c r="AY33" s="416"/>
      <c r="AZ33" s="416"/>
      <c r="BA33" s="416"/>
      <c r="BB33" s="416"/>
      <c r="BC33" s="416"/>
      <c r="BD33" s="416"/>
      <c r="BE33" s="416"/>
      <c r="BF33" s="416"/>
      <c r="BG33" s="416"/>
      <c r="BH33" s="416"/>
      <c r="BI33" s="416"/>
      <c r="BJ33" s="416"/>
    </row>
    <row r="34" spans="2:51" ht="13.5" customHeight="1">
      <c r="B34" s="95" t="s">
        <v>476</v>
      </c>
      <c r="C34" s="96"/>
      <c r="D34" s="96"/>
      <c r="E34" s="96"/>
      <c r="F34" s="96"/>
      <c r="G34" s="96"/>
      <c r="H34" s="96"/>
      <c r="I34" s="96"/>
      <c r="J34" s="96"/>
      <c r="K34" s="96"/>
      <c r="L34" s="96"/>
      <c r="M34" s="411" t="s">
        <v>477</v>
      </c>
      <c r="N34" s="411"/>
      <c r="O34" s="411"/>
      <c r="P34" s="411"/>
      <c r="Q34" s="411"/>
      <c r="R34" s="411"/>
      <c r="S34" s="411"/>
      <c r="T34" s="411"/>
      <c r="U34" s="411"/>
      <c r="V34" s="411"/>
      <c r="W34" s="411"/>
      <c r="X34" s="411"/>
      <c r="Y34" s="411"/>
      <c r="Z34" s="411"/>
      <c r="AA34" s="411"/>
      <c r="AB34" s="411"/>
      <c r="AC34" s="411"/>
      <c r="AD34" s="411"/>
      <c r="AE34" s="411"/>
      <c r="AF34" s="411"/>
      <c r="AG34" s="411"/>
      <c r="AH34" s="411"/>
      <c r="AI34" s="411"/>
      <c r="AJ34" s="411"/>
      <c r="AK34" s="411"/>
      <c r="AL34" s="411"/>
      <c r="AM34" s="411"/>
      <c r="AN34" s="411"/>
      <c r="AO34" s="411"/>
      <c r="AP34" s="411"/>
      <c r="AQ34" s="411"/>
      <c r="AR34" s="411"/>
      <c r="AS34" s="411"/>
      <c r="AT34" s="411"/>
      <c r="AU34" s="411"/>
      <c r="AV34" s="411"/>
      <c r="AW34" s="411"/>
      <c r="AX34" s="81"/>
      <c r="AY34" s="81"/>
    </row>
    <row r="35" spans="2:62" s="12" customFormat="1" ht="12" customHeight="1">
      <c r="B35" s="303" t="s">
        <v>0</v>
      </c>
      <c r="C35" s="304"/>
      <c r="D35" s="304"/>
      <c r="E35" s="390" t="s">
        <v>430</v>
      </c>
      <c r="F35" s="391"/>
      <c r="G35" s="391"/>
      <c r="H35" s="391"/>
      <c r="I35" s="392"/>
      <c r="J35" s="390" t="s">
        <v>431</v>
      </c>
      <c r="K35" s="391"/>
      <c r="L35" s="391"/>
      <c r="M35" s="392"/>
      <c r="N35" s="390" t="s">
        <v>13</v>
      </c>
      <c r="O35" s="391"/>
      <c r="P35" s="391"/>
      <c r="Q35" s="391"/>
      <c r="R35" s="391"/>
      <c r="S35" s="391"/>
      <c r="T35" s="391"/>
      <c r="U35" s="391"/>
      <c r="V35" s="391"/>
      <c r="W35" s="391"/>
      <c r="X35" s="391"/>
      <c r="Y35" s="391"/>
      <c r="Z35" s="391"/>
      <c r="AA35" s="391"/>
      <c r="AB35" s="391"/>
      <c r="AC35" s="392"/>
      <c r="AD35" s="390" t="s">
        <v>25</v>
      </c>
      <c r="AE35" s="391"/>
      <c r="AF35" s="391"/>
      <c r="AG35" s="391"/>
      <c r="AH35" s="391"/>
      <c r="AI35" s="391"/>
      <c r="AJ35" s="391"/>
      <c r="AK35" s="391"/>
      <c r="AL35" s="391"/>
      <c r="AM35" s="391"/>
      <c r="AN35" s="391"/>
      <c r="AO35" s="391"/>
      <c r="AP35" s="391"/>
      <c r="AQ35" s="391"/>
      <c r="AR35" s="391"/>
      <c r="AS35" s="391"/>
      <c r="AT35" s="391"/>
      <c r="AU35" s="391"/>
      <c r="AV35" s="391"/>
      <c r="AW35" s="391"/>
      <c r="AX35" s="391"/>
      <c r="AY35" s="391"/>
      <c r="AZ35" s="391"/>
      <c r="BA35" s="391"/>
      <c r="BB35" s="391"/>
      <c r="BC35" s="391"/>
      <c r="BD35" s="391"/>
      <c r="BE35" s="391"/>
      <c r="BF35" s="391"/>
      <c r="BG35" s="391"/>
      <c r="BH35" s="391"/>
      <c r="BI35" s="391"/>
      <c r="BJ35" s="392"/>
    </row>
    <row r="36" spans="2:62" s="12" customFormat="1" ht="12" customHeight="1">
      <c r="B36" s="370"/>
      <c r="C36" s="371"/>
      <c r="D36" s="371"/>
      <c r="E36" s="376"/>
      <c r="F36" s="377"/>
      <c r="G36" s="377"/>
      <c r="H36" s="377"/>
      <c r="I36" s="378"/>
      <c r="J36" s="376"/>
      <c r="K36" s="377"/>
      <c r="L36" s="377"/>
      <c r="M36" s="378"/>
      <c r="N36" s="376"/>
      <c r="O36" s="377"/>
      <c r="P36" s="377"/>
      <c r="Q36" s="377"/>
      <c r="R36" s="377"/>
      <c r="S36" s="377"/>
      <c r="T36" s="377"/>
      <c r="U36" s="377"/>
      <c r="V36" s="377"/>
      <c r="W36" s="377"/>
      <c r="X36" s="377"/>
      <c r="Y36" s="377"/>
      <c r="Z36" s="377"/>
      <c r="AA36" s="377"/>
      <c r="AB36" s="377"/>
      <c r="AC36" s="378"/>
      <c r="AD36" s="379"/>
      <c r="AE36" s="380"/>
      <c r="AF36" s="380"/>
      <c r="AG36" s="380"/>
      <c r="AH36" s="380"/>
      <c r="AI36" s="380"/>
      <c r="AJ36" s="380"/>
      <c r="AK36" s="380"/>
      <c r="AL36" s="380"/>
      <c r="AM36" s="380"/>
      <c r="AN36" s="380"/>
      <c r="AO36" s="380"/>
      <c r="AP36" s="380"/>
      <c r="AQ36" s="380"/>
      <c r="AR36" s="380"/>
      <c r="AS36" s="380"/>
      <c r="AT36" s="380"/>
      <c r="AU36" s="380"/>
      <c r="AV36" s="380"/>
      <c r="AW36" s="380"/>
      <c r="AX36" s="380"/>
      <c r="AY36" s="380"/>
      <c r="AZ36" s="380"/>
      <c r="BA36" s="380"/>
      <c r="BB36" s="380"/>
      <c r="BC36" s="380"/>
      <c r="BD36" s="380"/>
      <c r="BE36" s="380"/>
      <c r="BF36" s="380"/>
      <c r="BG36" s="380"/>
      <c r="BH36" s="380"/>
      <c r="BI36" s="380"/>
      <c r="BJ36" s="381"/>
    </row>
    <row r="37" spans="2:65" s="14" customFormat="1" ht="12" customHeight="1">
      <c r="B37" s="386">
        <v>1</v>
      </c>
      <c r="C37" s="387"/>
      <c r="D37" s="387"/>
      <c r="E37" s="390" t="s">
        <v>426</v>
      </c>
      <c r="F37" s="391"/>
      <c r="G37" s="391"/>
      <c r="H37" s="391"/>
      <c r="I37" s="392"/>
      <c r="J37" s="393">
        <v>20</v>
      </c>
      <c r="K37" s="394"/>
      <c r="L37" s="394"/>
      <c r="M37" s="395"/>
      <c r="N37" s="276" t="s">
        <v>433</v>
      </c>
      <c r="O37" s="277"/>
      <c r="P37" s="277"/>
      <c r="Q37" s="277"/>
      <c r="R37" s="277"/>
      <c r="S37" s="277"/>
      <c r="T37" s="277"/>
      <c r="U37" s="277"/>
      <c r="V37" s="277"/>
      <c r="W37" s="277"/>
      <c r="X37" s="277"/>
      <c r="Y37" s="277"/>
      <c r="Z37" s="277"/>
      <c r="AA37" s="277"/>
      <c r="AB37" s="277"/>
      <c r="AC37" s="278"/>
      <c r="AD37" s="276" t="s">
        <v>438</v>
      </c>
      <c r="AE37" s="277"/>
      <c r="AF37" s="277"/>
      <c r="AG37" s="277"/>
      <c r="AH37" s="277"/>
      <c r="AI37" s="277"/>
      <c r="AJ37" s="277"/>
      <c r="AK37" s="277"/>
      <c r="AL37" s="277"/>
      <c r="AM37" s="277"/>
      <c r="AN37" s="277"/>
      <c r="AO37" s="277"/>
      <c r="AP37" s="277"/>
      <c r="AQ37" s="277"/>
      <c r="AR37" s="277"/>
      <c r="AS37" s="277"/>
      <c r="AT37" s="277"/>
      <c r="AU37" s="277"/>
      <c r="AV37" s="277"/>
      <c r="AW37" s="277"/>
      <c r="AX37" s="277"/>
      <c r="AY37" s="277"/>
      <c r="AZ37" s="277"/>
      <c r="BA37" s="277"/>
      <c r="BB37" s="277"/>
      <c r="BC37" s="277"/>
      <c r="BD37" s="277"/>
      <c r="BE37" s="277"/>
      <c r="BF37" s="277"/>
      <c r="BG37" s="277"/>
      <c r="BH37" s="277"/>
      <c r="BI37" s="277"/>
      <c r="BJ37" s="278"/>
      <c r="BM37" s="13"/>
    </row>
    <row r="38" spans="2:65" s="14" customFormat="1" ht="12" customHeight="1">
      <c r="B38" s="388"/>
      <c r="C38" s="389"/>
      <c r="D38" s="389"/>
      <c r="E38" s="376"/>
      <c r="F38" s="377"/>
      <c r="G38" s="377"/>
      <c r="H38" s="377"/>
      <c r="I38" s="378"/>
      <c r="J38" s="396"/>
      <c r="K38" s="397"/>
      <c r="L38" s="397"/>
      <c r="M38" s="398"/>
      <c r="N38" s="286"/>
      <c r="O38" s="260"/>
      <c r="P38" s="260"/>
      <c r="Q38" s="260"/>
      <c r="R38" s="260"/>
      <c r="S38" s="260"/>
      <c r="T38" s="260"/>
      <c r="U38" s="260"/>
      <c r="V38" s="260"/>
      <c r="W38" s="260"/>
      <c r="X38" s="260"/>
      <c r="Y38" s="260"/>
      <c r="Z38" s="260"/>
      <c r="AA38" s="260"/>
      <c r="AB38" s="260"/>
      <c r="AC38" s="261"/>
      <c r="AD38" s="286"/>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c r="BJ38" s="261"/>
      <c r="BM38" s="13"/>
    </row>
    <row r="39" spans="2:62" s="14" customFormat="1" ht="12" customHeight="1">
      <c r="B39" s="388"/>
      <c r="C39" s="389"/>
      <c r="D39" s="389"/>
      <c r="E39" s="376"/>
      <c r="F39" s="377"/>
      <c r="G39" s="377"/>
      <c r="H39" s="377"/>
      <c r="I39" s="378"/>
      <c r="J39" s="396"/>
      <c r="K39" s="397"/>
      <c r="L39" s="397"/>
      <c r="M39" s="398"/>
      <c r="N39" s="286"/>
      <c r="O39" s="260"/>
      <c r="P39" s="260"/>
      <c r="Q39" s="260"/>
      <c r="R39" s="260"/>
      <c r="S39" s="260"/>
      <c r="T39" s="260"/>
      <c r="U39" s="260"/>
      <c r="V39" s="260"/>
      <c r="W39" s="260"/>
      <c r="X39" s="260"/>
      <c r="Y39" s="260"/>
      <c r="Z39" s="260"/>
      <c r="AA39" s="260"/>
      <c r="AB39" s="260"/>
      <c r="AC39" s="261"/>
      <c r="AD39" s="286"/>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0"/>
      <c r="BC39" s="260"/>
      <c r="BD39" s="260"/>
      <c r="BE39" s="260"/>
      <c r="BF39" s="260"/>
      <c r="BG39" s="260"/>
      <c r="BH39" s="260"/>
      <c r="BI39" s="260"/>
      <c r="BJ39" s="261"/>
    </row>
    <row r="40" spans="2:62" s="14" customFormat="1" ht="12" customHeight="1">
      <c r="B40" s="388"/>
      <c r="C40" s="389"/>
      <c r="D40" s="389"/>
      <c r="E40" s="376"/>
      <c r="F40" s="377"/>
      <c r="G40" s="377"/>
      <c r="H40" s="377"/>
      <c r="I40" s="378"/>
      <c r="J40" s="396"/>
      <c r="K40" s="397"/>
      <c r="L40" s="397"/>
      <c r="M40" s="398"/>
      <c r="N40" s="279"/>
      <c r="O40" s="262"/>
      <c r="P40" s="262"/>
      <c r="Q40" s="262"/>
      <c r="R40" s="262"/>
      <c r="S40" s="262"/>
      <c r="T40" s="262"/>
      <c r="U40" s="262"/>
      <c r="V40" s="262"/>
      <c r="W40" s="262"/>
      <c r="X40" s="262"/>
      <c r="Y40" s="262"/>
      <c r="Z40" s="262"/>
      <c r="AA40" s="262"/>
      <c r="AB40" s="262"/>
      <c r="AC40" s="263"/>
      <c r="AD40" s="279"/>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c r="BF40" s="262"/>
      <c r="BG40" s="262"/>
      <c r="BH40" s="262"/>
      <c r="BI40" s="262"/>
      <c r="BJ40" s="263"/>
    </row>
    <row r="41" spans="2:62" s="14" customFormat="1" ht="12" customHeight="1">
      <c r="B41" s="386">
        <v>2</v>
      </c>
      <c r="C41" s="387"/>
      <c r="D41" s="387"/>
      <c r="E41" s="390" t="s">
        <v>427</v>
      </c>
      <c r="F41" s="391"/>
      <c r="G41" s="391"/>
      <c r="H41" s="391"/>
      <c r="I41" s="392"/>
      <c r="J41" s="393">
        <v>35</v>
      </c>
      <c r="K41" s="394"/>
      <c r="L41" s="394"/>
      <c r="M41" s="395"/>
      <c r="N41" s="276" t="s">
        <v>434</v>
      </c>
      <c r="O41" s="277"/>
      <c r="P41" s="277"/>
      <c r="Q41" s="277"/>
      <c r="R41" s="277"/>
      <c r="S41" s="277"/>
      <c r="T41" s="277"/>
      <c r="U41" s="277"/>
      <c r="V41" s="277"/>
      <c r="W41" s="277"/>
      <c r="X41" s="277"/>
      <c r="Y41" s="277"/>
      <c r="Z41" s="277"/>
      <c r="AA41" s="277"/>
      <c r="AB41" s="277"/>
      <c r="AC41" s="278"/>
      <c r="AD41" s="276" t="s">
        <v>439</v>
      </c>
      <c r="AE41" s="277"/>
      <c r="AF41" s="277"/>
      <c r="AG41" s="277"/>
      <c r="AH41" s="277"/>
      <c r="AI41" s="277"/>
      <c r="AJ41" s="277"/>
      <c r="AK41" s="277"/>
      <c r="AL41" s="277"/>
      <c r="AM41" s="277"/>
      <c r="AN41" s="277"/>
      <c r="AO41" s="277"/>
      <c r="AP41" s="277"/>
      <c r="AQ41" s="277"/>
      <c r="AR41" s="277"/>
      <c r="AS41" s="277"/>
      <c r="AT41" s="277"/>
      <c r="AU41" s="277"/>
      <c r="AV41" s="277"/>
      <c r="AW41" s="277"/>
      <c r="AX41" s="277"/>
      <c r="AY41" s="277"/>
      <c r="AZ41" s="277"/>
      <c r="BA41" s="277"/>
      <c r="BB41" s="277"/>
      <c r="BC41" s="277"/>
      <c r="BD41" s="277"/>
      <c r="BE41" s="277"/>
      <c r="BF41" s="277"/>
      <c r="BG41" s="277"/>
      <c r="BH41" s="277"/>
      <c r="BI41" s="277"/>
      <c r="BJ41" s="278"/>
    </row>
    <row r="42" spans="2:62" s="14" customFormat="1" ht="12" customHeight="1">
      <c r="B42" s="388"/>
      <c r="C42" s="389"/>
      <c r="D42" s="389"/>
      <c r="E42" s="376"/>
      <c r="F42" s="377"/>
      <c r="G42" s="377"/>
      <c r="H42" s="377"/>
      <c r="I42" s="378"/>
      <c r="J42" s="396"/>
      <c r="K42" s="397"/>
      <c r="L42" s="397"/>
      <c r="M42" s="398"/>
      <c r="N42" s="286"/>
      <c r="O42" s="260"/>
      <c r="P42" s="260"/>
      <c r="Q42" s="260"/>
      <c r="R42" s="260"/>
      <c r="S42" s="260"/>
      <c r="T42" s="260"/>
      <c r="U42" s="260"/>
      <c r="V42" s="260"/>
      <c r="W42" s="260"/>
      <c r="X42" s="260"/>
      <c r="Y42" s="260"/>
      <c r="Z42" s="260"/>
      <c r="AA42" s="260"/>
      <c r="AB42" s="260"/>
      <c r="AC42" s="261"/>
      <c r="AD42" s="286"/>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1"/>
    </row>
    <row r="43" spans="2:62" s="14" customFormat="1" ht="12" customHeight="1">
      <c r="B43" s="388"/>
      <c r="C43" s="389"/>
      <c r="D43" s="389"/>
      <c r="E43" s="376"/>
      <c r="F43" s="377"/>
      <c r="G43" s="377"/>
      <c r="H43" s="377"/>
      <c r="I43" s="378"/>
      <c r="J43" s="396"/>
      <c r="K43" s="397"/>
      <c r="L43" s="397"/>
      <c r="M43" s="398"/>
      <c r="N43" s="286"/>
      <c r="O43" s="260"/>
      <c r="P43" s="260"/>
      <c r="Q43" s="260"/>
      <c r="R43" s="260"/>
      <c r="S43" s="260"/>
      <c r="T43" s="260"/>
      <c r="U43" s="260"/>
      <c r="V43" s="260"/>
      <c r="W43" s="260"/>
      <c r="X43" s="260"/>
      <c r="Y43" s="260"/>
      <c r="Z43" s="260"/>
      <c r="AA43" s="260"/>
      <c r="AB43" s="260"/>
      <c r="AC43" s="261"/>
      <c r="AD43" s="286"/>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1"/>
    </row>
    <row r="44" spans="2:62" s="14" customFormat="1" ht="12" customHeight="1">
      <c r="B44" s="406"/>
      <c r="C44" s="407"/>
      <c r="D44" s="407"/>
      <c r="E44" s="379"/>
      <c r="F44" s="380"/>
      <c r="G44" s="380"/>
      <c r="H44" s="380"/>
      <c r="I44" s="381"/>
      <c r="J44" s="408"/>
      <c r="K44" s="409"/>
      <c r="L44" s="409"/>
      <c r="M44" s="410"/>
      <c r="N44" s="279"/>
      <c r="O44" s="262"/>
      <c r="P44" s="262"/>
      <c r="Q44" s="262"/>
      <c r="R44" s="262"/>
      <c r="S44" s="262"/>
      <c r="T44" s="262"/>
      <c r="U44" s="262"/>
      <c r="V44" s="262"/>
      <c r="W44" s="262"/>
      <c r="X44" s="262"/>
      <c r="Y44" s="262"/>
      <c r="Z44" s="262"/>
      <c r="AA44" s="262"/>
      <c r="AB44" s="262"/>
      <c r="AC44" s="263"/>
      <c r="AD44" s="279"/>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262"/>
      <c r="BC44" s="262"/>
      <c r="BD44" s="262"/>
      <c r="BE44" s="262"/>
      <c r="BF44" s="262"/>
      <c r="BG44" s="262"/>
      <c r="BH44" s="262"/>
      <c r="BI44" s="262"/>
      <c r="BJ44" s="263"/>
    </row>
    <row r="45" spans="2:62" s="14" customFormat="1" ht="12" customHeight="1">
      <c r="B45" s="388">
        <v>3</v>
      </c>
      <c r="C45" s="389"/>
      <c r="D45" s="389"/>
      <c r="E45" s="376" t="s">
        <v>478</v>
      </c>
      <c r="F45" s="377"/>
      <c r="G45" s="377"/>
      <c r="H45" s="377"/>
      <c r="I45" s="378"/>
      <c r="J45" s="396">
        <v>48</v>
      </c>
      <c r="K45" s="397"/>
      <c r="L45" s="397"/>
      <c r="M45" s="398"/>
      <c r="N45" s="276" t="s">
        <v>435</v>
      </c>
      <c r="O45" s="277"/>
      <c r="P45" s="277"/>
      <c r="Q45" s="277"/>
      <c r="R45" s="277"/>
      <c r="S45" s="277"/>
      <c r="T45" s="277"/>
      <c r="U45" s="277"/>
      <c r="V45" s="277"/>
      <c r="W45" s="277"/>
      <c r="X45" s="277"/>
      <c r="Y45" s="277"/>
      <c r="Z45" s="277"/>
      <c r="AA45" s="277"/>
      <c r="AB45" s="277"/>
      <c r="AC45" s="278"/>
      <c r="AD45" s="276" t="s">
        <v>440</v>
      </c>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8"/>
    </row>
    <row r="46" spans="2:62" s="14" customFormat="1" ht="12" customHeight="1">
      <c r="B46" s="388"/>
      <c r="C46" s="389"/>
      <c r="D46" s="389"/>
      <c r="E46" s="376"/>
      <c r="F46" s="377"/>
      <c r="G46" s="377"/>
      <c r="H46" s="377"/>
      <c r="I46" s="378"/>
      <c r="J46" s="396"/>
      <c r="K46" s="397"/>
      <c r="L46" s="397"/>
      <c r="M46" s="398"/>
      <c r="N46" s="286"/>
      <c r="O46" s="260"/>
      <c r="P46" s="260"/>
      <c r="Q46" s="260"/>
      <c r="R46" s="260"/>
      <c r="S46" s="260"/>
      <c r="T46" s="260"/>
      <c r="U46" s="260"/>
      <c r="V46" s="260"/>
      <c r="W46" s="260"/>
      <c r="X46" s="260"/>
      <c r="Y46" s="260"/>
      <c r="Z46" s="260"/>
      <c r="AA46" s="260"/>
      <c r="AB46" s="260"/>
      <c r="AC46" s="261"/>
      <c r="AD46" s="286"/>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0"/>
      <c r="BH46" s="260"/>
      <c r="BI46" s="260"/>
      <c r="BJ46" s="261"/>
    </row>
    <row r="47" spans="2:62" s="14" customFormat="1" ht="12" customHeight="1">
      <c r="B47" s="388"/>
      <c r="C47" s="389"/>
      <c r="D47" s="389"/>
      <c r="E47" s="376"/>
      <c r="F47" s="377"/>
      <c r="G47" s="377"/>
      <c r="H47" s="377"/>
      <c r="I47" s="378"/>
      <c r="J47" s="396"/>
      <c r="K47" s="397"/>
      <c r="L47" s="397"/>
      <c r="M47" s="398"/>
      <c r="N47" s="286"/>
      <c r="O47" s="260"/>
      <c r="P47" s="260"/>
      <c r="Q47" s="260"/>
      <c r="R47" s="260"/>
      <c r="S47" s="260"/>
      <c r="T47" s="260"/>
      <c r="U47" s="260"/>
      <c r="V47" s="260"/>
      <c r="W47" s="260"/>
      <c r="X47" s="260"/>
      <c r="Y47" s="260"/>
      <c r="Z47" s="260"/>
      <c r="AA47" s="260"/>
      <c r="AB47" s="260"/>
      <c r="AC47" s="261"/>
      <c r="AD47" s="286"/>
      <c r="AE47" s="260"/>
      <c r="AF47" s="260"/>
      <c r="AG47" s="260"/>
      <c r="AH47" s="260"/>
      <c r="AI47" s="260"/>
      <c r="AJ47" s="260"/>
      <c r="AK47" s="260"/>
      <c r="AL47" s="260"/>
      <c r="AM47" s="260"/>
      <c r="AN47" s="260"/>
      <c r="AO47" s="260"/>
      <c r="AP47" s="260"/>
      <c r="AQ47" s="260"/>
      <c r="AR47" s="260"/>
      <c r="AS47" s="260"/>
      <c r="AT47" s="260"/>
      <c r="AU47" s="260"/>
      <c r="AV47" s="260"/>
      <c r="AW47" s="260"/>
      <c r="AX47" s="260"/>
      <c r="AY47" s="260"/>
      <c r="AZ47" s="260"/>
      <c r="BA47" s="260"/>
      <c r="BB47" s="260"/>
      <c r="BC47" s="260"/>
      <c r="BD47" s="260"/>
      <c r="BE47" s="260"/>
      <c r="BF47" s="260"/>
      <c r="BG47" s="260"/>
      <c r="BH47" s="260"/>
      <c r="BI47" s="260"/>
      <c r="BJ47" s="261"/>
    </row>
    <row r="48" spans="2:62" s="14" customFormat="1" ht="12" customHeight="1">
      <c r="B48" s="388"/>
      <c r="C48" s="389"/>
      <c r="D48" s="389"/>
      <c r="E48" s="376"/>
      <c r="F48" s="377"/>
      <c r="G48" s="377"/>
      <c r="H48" s="377"/>
      <c r="I48" s="378"/>
      <c r="J48" s="396"/>
      <c r="K48" s="397"/>
      <c r="L48" s="397"/>
      <c r="M48" s="398"/>
      <c r="N48" s="279"/>
      <c r="O48" s="262"/>
      <c r="P48" s="262"/>
      <c r="Q48" s="262"/>
      <c r="R48" s="262"/>
      <c r="S48" s="262"/>
      <c r="T48" s="262"/>
      <c r="U48" s="262"/>
      <c r="V48" s="262"/>
      <c r="W48" s="262"/>
      <c r="X48" s="262"/>
      <c r="Y48" s="262"/>
      <c r="Z48" s="262"/>
      <c r="AA48" s="262"/>
      <c r="AB48" s="262"/>
      <c r="AC48" s="263"/>
      <c r="AD48" s="279"/>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3"/>
    </row>
    <row r="49" spans="2:62" s="14" customFormat="1" ht="12" customHeight="1">
      <c r="B49" s="386">
        <v>4</v>
      </c>
      <c r="C49" s="387"/>
      <c r="D49" s="387"/>
      <c r="E49" s="390" t="s">
        <v>428</v>
      </c>
      <c r="F49" s="391"/>
      <c r="G49" s="391"/>
      <c r="H49" s="391"/>
      <c r="I49" s="392"/>
      <c r="J49" s="393">
        <v>60</v>
      </c>
      <c r="K49" s="394"/>
      <c r="L49" s="394"/>
      <c r="M49" s="395"/>
      <c r="N49" s="276" t="s">
        <v>436</v>
      </c>
      <c r="O49" s="277"/>
      <c r="P49" s="277"/>
      <c r="Q49" s="277"/>
      <c r="R49" s="277"/>
      <c r="S49" s="277"/>
      <c r="T49" s="277"/>
      <c r="U49" s="277"/>
      <c r="V49" s="277"/>
      <c r="W49" s="277"/>
      <c r="X49" s="277"/>
      <c r="Y49" s="277"/>
      <c r="Z49" s="277"/>
      <c r="AA49" s="277"/>
      <c r="AB49" s="277"/>
      <c r="AC49" s="278"/>
      <c r="AD49" s="276" t="s">
        <v>441</v>
      </c>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8"/>
    </row>
    <row r="50" spans="2:62" s="14" customFormat="1" ht="12" customHeight="1">
      <c r="B50" s="388"/>
      <c r="C50" s="389"/>
      <c r="D50" s="389"/>
      <c r="E50" s="376"/>
      <c r="F50" s="377"/>
      <c r="G50" s="377"/>
      <c r="H50" s="377"/>
      <c r="I50" s="378"/>
      <c r="J50" s="396"/>
      <c r="K50" s="397"/>
      <c r="L50" s="397"/>
      <c r="M50" s="398"/>
      <c r="N50" s="286"/>
      <c r="O50" s="260"/>
      <c r="P50" s="260"/>
      <c r="Q50" s="260"/>
      <c r="R50" s="260"/>
      <c r="S50" s="260"/>
      <c r="T50" s="260"/>
      <c r="U50" s="260"/>
      <c r="V50" s="260"/>
      <c r="W50" s="260"/>
      <c r="X50" s="260"/>
      <c r="Y50" s="260"/>
      <c r="Z50" s="260"/>
      <c r="AA50" s="260"/>
      <c r="AB50" s="260"/>
      <c r="AC50" s="261"/>
      <c r="AD50" s="286"/>
      <c r="AE50" s="260"/>
      <c r="AF50" s="260"/>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260"/>
      <c r="BJ50" s="261"/>
    </row>
    <row r="51" spans="2:62" s="14" customFormat="1" ht="12" customHeight="1">
      <c r="B51" s="388"/>
      <c r="C51" s="389"/>
      <c r="D51" s="389"/>
      <c r="E51" s="376"/>
      <c r="F51" s="377"/>
      <c r="G51" s="377"/>
      <c r="H51" s="377"/>
      <c r="I51" s="378"/>
      <c r="J51" s="396"/>
      <c r="K51" s="397"/>
      <c r="L51" s="397"/>
      <c r="M51" s="398"/>
      <c r="N51" s="286"/>
      <c r="O51" s="260"/>
      <c r="P51" s="260"/>
      <c r="Q51" s="260"/>
      <c r="R51" s="260"/>
      <c r="S51" s="260"/>
      <c r="T51" s="260"/>
      <c r="U51" s="260"/>
      <c r="V51" s="260"/>
      <c r="W51" s="260"/>
      <c r="X51" s="260"/>
      <c r="Y51" s="260"/>
      <c r="Z51" s="260"/>
      <c r="AA51" s="260"/>
      <c r="AB51" s="260"/>
      <c r="AC51" s="261"/>
      <c r="AD51" s="286"/>
      <c r="AE51" s="260"/>
      <c r="AF51" s="260"/>
      <c r="AG51" s="260"/>
      <c r="AH51" s="260"/>
      <c r="AI51" s="260"/>
      <c r="AJ51" s="260"/>
      <c r="AK51" s="260"/>
      <c r="AL51" s="260"/>
      <c r="AM51" s="260"/>
      <c r="AN51" s="260"/>
      <c r="AO51" s="260"/>
      <c r="AP51" s="260"/>
      <c r="AQ51" s="260"/>
      <c r="AR51" s="260"/>
      <c r="AS51" s="260"/>
      <c r="AT51" s="260"/>
      <c r="AU51" s="260"/>
      <c r="AV51" s="260"/>
      <c r="AW51" s="260"/>
      <c r="AX51" s="260"/>
      <c r="AY51" s="260"/>
      <c r="AZ51" s="260"/>
      <c r="BA51" s="260"/>
      <c r="BB51" s="260"/>
      <c r="BC51" s="260"/>
      <c r="BD51" s="260"/>
      <c r="BE51" s="260"/>
      <c r="BF51" s="260"/>
      <c r="BG51" s="260"/>
      <c r="BH51" s="260"/>
      <c r="BI51" s="260"/>
      <c r="BJ51" s="261"/>
    </row>
    <row r="52" spans="2:62" s="14" customFormat="1" ht="12" customHeight="1">
      <c r="B52" s="388"/>
      <c r="C52" s="389"/>
      <c r="D52" s="389"/>
      <c r="E52" s="376"/>
      <c r="F52" s="377"/>
      <c r="G52" s="377"/>
      <c r="H52" s="377"/>
      <c r="I52" s="378"/>
      <c r="J52" s="396"/>
      <c r="K52" s="397"/>
      <c r="L52" s="397"/>
      <c r="M52" s="398"/>
      <c r="N52" s="279"/>
      <c r="O52" s="262"/>
      <c r="P52" s="262"/>
      <c r="Q52" s="262"/>
      <c r="R52" s="262"/>
      <c r="S52" s="262"/>
      <c r="T52" s="262"/>
      <c r="U52" s="262"/>
      <c r="V52" s="262"/>
      <c r="W52" s="262"/>
      <c r="X52" s="262"/>
      <c r="Y52" s="262"/>
      <c r="Z52" s="262"/>
      <c r="AA52" s="262"/>
      <c r="AB52" s="262"/>
      <c r="AC52" s="263"/>
      <c r="AD52" s="279"/>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3"/>
    </row>
    <row r="53" spans="2:62" s="14" customFormat="1" ht="12" customHeight="1">
      <c r="B53" s="386">
        <v>5</v>
      </c>
      <c r="C53" s="387"/>
      <c r="D53" s="387"/>
      <c r="E53" s="390" t="s">
        <v>429</v>
      </c>
      <c r="F53" s="391"/>
      <c r="G53" s="391"/>
      <c r="H53" s="391"/>
      <c r="I53" s="392"/>
      <c r="J53" s="393">
        <v>70</v>
      </c>
      <c r="K53" s="394"/>
      <c r="L53" s="394"/>
      <c r="M53" s="395"/>
      <c r="N53" s="276" t="s">
        <v>437</v>
      </c>
      <c r="O53" s="277"/>
      <c r="P53" s="277"/>
      <c r="Q53" s="277"/>
      <c r="R53" s="277"/>
      <c r="S53" s="277"/>
      <c r="T53" s="277"/>
      <c r="U53" s="277"/>
      <c r="V53" s="277"/>
      <c r="W53" s="277"/>
      <c r="X53" s="277"/>
      <c r="Y53" s="277"/>
      <c r="Z53" s="277"/>
      <c r="AA53" s="277"/>
      <c r="AB53" s="277"/>
      <c r="AC53" s="278"/>
      <c r="AD53" s="399" t="s">
        <v>442</v>
      </c>
      <c r="AE53" s="400"/>
      <c r="AF53" s="400"/>
      <c r="AG53" s="400"/>
      <c r="AH53" s="400"/>
      <c r="AI53" s="400"/>
      <c r="AJ53" s="400"/>
      <c r="AK53" s="400"/>
      <c r="AL53" s="400"/>
      <c r="AM53" s="400"/>
      <c r="AN53" s="400"/>
      <c r="AO53" s="400"/>
      <c r="AP53" s="400"/>
      <c r="AQ53" s="400"/>
      <c r="AR53" s="400"/>
      <c r="AS53" s="400"/>
      <c r="AT53" s="400"/>
      <c r="AU53" s="400"/>
      <c r="AV53" s="400"/>
      <c r="AW53" s="400"/>
      <c r="AX53" s="400"/>
      <c r="AY53" s="400"/>
      <c r="AZ53" s="400"/>
      <c r="BA53" s="400"/>
      <c r="BB53" s="400"/>
      <c r="BC53" s="400"/>
      <c r="BD53" s="400"/>
      <c r="BE53" s="400"/>
      <c r="BF53" s="400"/>
      <c r="BG53" s="400"/>
      <c r="BH53" s="400"/>
      <c r="BI53" s="400"/>
      <c r="BJ53" s="401"/>
    </row>
    <row r="54" spans="2:62" s="14" customFormat="1" ht="12" customHeight="1">
      <c r="B54" s="388"/>
      <c r="C54" s="389"/>
      <c r="D54" s="389"/>
      <c r="E54" s="376"/>
      <c r="F54" s="377"/>
      <c r="G54" s="377"/>
      <c r="H54" s="377"/>
      <c r="I54" s="378"/>
      <c r="J54" s="396"/>
      <c r="K54" s="397"/>
      <c r="L54" s="397"/>
      <c r="M54" s="398"/>
      <c r="N54" s="279"/>
      <c r="O54" s="262"/>
      <c r="P54" s="262"/>
      <c r="Q54" s="262"/>
      <c r="R54" s="262"/>
      <c r="S54" s="262"/>
      <c r="T54" s="262"/>
      <c r="U54" s="262"/>
      <c r="V54" s="262"/>
      <c r="W54" s="262"/>
      <c r="X54" s="262"/>
      <c r="Y54" s="262"/>
      <c r="Z54" s="262"/>
      <c r="AA54" s="262"/>
      <c r="AB54" s="262"/>
      <c r="AC54" s="263"/>
      <c r="AD54" s="402"/>
      <c r="AE54" s="403"/>
      <c r="AF54" s="403"/>
      <c r="AG54" s="403"/>
      <c r="AH54" s="403"/>
      <c r="AI54" s="403"/>
      <c r="AJ54" s="403"/>
      <c r="AK54" s="403"/>
      <c r="AL54" s="403"/>
      <c r="AM54" s="403"/>
      <c r="AN54" s="403"/>
      <c r="AO54" s="403"/>
      <c r="AP54" s="403"/>
      <c r="AQ54" s="403"/>
      <c r="AR54" s="403"/>
      <c r="AS54" s="403"/>
      <c r="AT54" s="403"/>
      <c r="AU54" s="403"/>
      <c r="AV54" s="403"/>
      <c r="AW54" s="403"/>
      <c r="AX54" s="403"/>
      <c r="AY54" s="403"/>
      <c r="AZ54" s="403"/>
      <c r="BA54" s="403"/>
      <c r="BB54" s="403"/>
      <c r="BC54" s="403"/>
      <c r="BD54" s="403"/>
      <c r="BE54" s="403"/>
      <c r="BF54" s="403"/>
      <c r="BG54" s="403"/>
      <c r="BH54" s="403"/>
      <c r="BI54" s="403"/>
      <c r="BJ54" s="404"/>
    </row>
    <row r="55" spans="2:62" s="12" customFormat="1" ht="12" customHeight="1">
      <c r="B55" s="405" t="s">
        <v>479</v>
      </c>
      <c r="C55" s="405"/>
      <c r="D55" s="405"/>
      <c r="E55" s="405"/>
      <c r="F55" s="405"/>
      <c r="G55" s="405"/>
      <c r="H55" s="405"/>
      <c r="I55" s="405"/>
      <c r="J55" s="405"/>
      <c r="K55" s="405"/>
      <c r="L55" s="405"/>
      <c r="M55" s="405"/>
      <c r="N55" s="405"/>
      <c r="O55" s="405"/>
      <c r="P55" s="405"/>
      <c r="Q55" s="405"/>
      <c r="R55" s="405"/>
      <c r="S55" s="405"/>
      <c r="T55" s="405"/>
      <c r="U55" s="405"/>
      <c r="V55" s="405"/>
      <c r="W55" s="405"/>
      <c r="X55" s="405"/>
      <c r="Y55" s="405"/>
      <c r="Z55" s="405"/>
      <c r="AA55" s="405"/>
      <c r="AB55" s="405"/>
      <c r="AC55" s="405"/>
      <c r="AD55" s="405"/>
      <c r="AE55" s="405"/>
      <c r="AF55" s="405"/>
      <c r="AG55" s="405"/>
      <c r="AH55" s="405"/>
      <c r="AI55" s="405"/>
      <c r="AJ55" s="405"/>
      <c r="AK55" s="405"/>
      <c r="AL55" s="405"/>
      <c r="AM55" s="405"/>
      <c r="AN55" s="405"/>
      <c r="AO55" s="405"/>
      <c r="AP55" s="405"/>
      <c r="AQ55" s="405"/>
      <c r="AR55" s="405"/>
      <c r="AS55" s="405"/>
      <c r="AT55" s="405"/>
      <c r="AU55" s="405"/>
      <c r="AV55" s="405"/>
      <c r="AW55" s="405"/>
      <c r="AX55" s="405"/>
      <c r="AY55" s="405"/>
      <c r="AZ55" s="405"/>
      <c r="BA55" s="405"/>
      <c r="BB55" s="405"/>
      <c r="BC55" s="405"/>
      <c r="BD55" s="405"/>
      <c r="BE55" s="405"/>
      <c r="BF55" s="405"/>
      <c r="BG55" s="405"/>
      <c r="BH55" s="405"/>
      <c r="BI55" s="405"/>
      <c r="BJ55" s="405"/>
    </row>
    <row r="56" spans="2:62" s="12" customFormat="1" ht="12" customHeight="1">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row>
    <row r="57" spans="2:62" s="12" customFormat="1" ht="12" customHeight="1">
      <c r="B57" s="82" t="s">
        <v>136</v>
      </c>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2" t="s">
        <v>137</v>
      </c>
      <c r="AQ57" s="83"/>
      <c r="AR57" s="83"/>
      <c r="AS57" s="83"/>
      <c r="AT57" s="83"/>
      <c r="AU57" s="83"/>
      <c r="AV57" s="83"/>
      <c r="AW57" s="83"/>
      <c r="AX57" s="83"/>
      <c r="AY57" s="83"/>
      <c r="AZ57" s="83"/>
      <c r="BA57" s="83"/>
      <c r="BB57" s="83"/>
      <c r="BC57" s="83"/>
      <c r="BD57" s="83"/>
      <c r="BE57" s="83"/>
      <c r="BF57" s="83"/>
      <c r="BG57" s="83"/>
      <c r="BH57" s="83"/>
      <c r="BI57" s="83"/>
      <c r="BJ57" s="83"/>
    </row>
    <row r="58" spans="2:62" s="12" customFormat="1" ht="12" customHeight="1">
      <c r="B58" s="302" t="s">
        <v>131</v>
      </c>
      <c r="C58" s="302"/>
      <c r="D58" s="302"/>
      <c r="E58" s="302"/>
      <c r="F58" s="385" t="s">
        <v>129</v>
      </c>
      <c r="G58" s="302"/>
      <c r="H58" s="302"/>
      <c r="I58" s="302"/>
      <c r="J58" s="383"/>
      <c r="K58" s="382" t="s">
        <v>94</v>
      </c>
      <c r="L58" s="382"/>
      <c r="M58" s="382"/>
      <c r="N58" s="382"/>
      <c r="O58" s="382"/>
      <c r="P58" s="360" t="s">
        <v>130</v>
      </c>
      <c r="Q58" s="382"/>
      <c r="R58" s="382"/>
      <c r="S58" s="382"/>
      <c r="T58" s="358"/>
      <c r="U58" s="302" t="s">
        <v>133</v>
      </c>
      <c r="V58" s="302"/>
      <c r="W58" s="302"/>
      <c r="X58" s="302"/>
      <c r="Y58" s="302"/>
      <c r="Z58" s="360" t="s">
        <v>134</v>
      </c>
      <c r="AA58" s="382"/>
      <c r="AB58" s="382"/>
      <c r="AC58" s="382"/>
      <c r="AD58" s="358"/>
      <c r="AE58" s="382" t="s">
        <v>100</v>
      </c>
      <c r="AF58" s="382"/>
      <c r="AG58" s="382"/>
      <c r="AH58" s="382"/>
      <c r="AI58" s="382"/>
      <c r="AJ58" s="360" t="s">
        <v>135</v>
      </c>
      <c r="AK58" s="382"/>
      <c r="AL58" s="382"/>
      <c r="AM58" s="382"/>
      <c r="AN58" s="382"/>
      <c r="AO58" s="42"/>
      <c r="AP58" s="383" t="s">
        <v>122</v>
      </c>
      <c r="AQ58" s="384"/>
      <c r="AR58" s="384"/>
      <c r="AS58" s="384"/>
      <c r="AT58" s="384"/>
      <c r="AU58" s="385"/>
      <c r="AV58" s="384" t="s">
        <v>129</v>
      </c>
      <c r="AW58" s="384"/>
      <c r="AX58" s="384"/>
      <c r="AY58" s="384"/>
      <c r="AZ58" s="384"/>
      <c r="BA58" s="358" t="s">
        <v>94</v>
      </c>
      <c r="BB58" s="359"/>
      <c r="BC58" s="359"/>
      <c r="BD58" s="359"/>
      <c r="BE58" s="360"/>
      <c r="BF58" s="359" t="s">
        <v>130</v>
      </c>
      <c r="BG58" s="359"/>
      <c r="BH58" s="359"/>
      <c r="BI58" s="359"/>
      <c r="BJ58" s="360"/>
    </row>
    <row r="59" spans="2:62" s="12" customFormat="1" ht="12" customHeight="1">
      <c r="B59" s="376" t="s">
        <v>132</v>
      </c>
      <c r="C59" s="377"/>
      <c r="D59" s="377"/>
      <c r="E59" s="378"/>
      <c r="F59" s="265"/>
      <c r="G59" s="265"/>
      <c r="H59" s="265"/>
      <c r="I59" s="265"/>
      <c r="J59" s="265"/>
      <c r="K59" s="264" t="s">
        <v>112</v>
      </c>
      <c r="L59" s="265"/>
      <c r="M59" s="265"/>
      <c r="N59" s="265"/>
      <c r="O59" s="353"/>
      <c r="P59" s="265" t="s">
        <v>115</v>
      </c>
      <c r="Q59" s="265"/>
      <c r="R59" s="265"/>
      <c r="S59" s="265"/>
      <c r="T59" s="265"/>
      <c r="U59" s="264" t="s">
        <v>116</v>
      </c>
      <c r="V59" s="265"/>
      <c r="W59" s="265"/>
      <c r="X59" s="265"/>
      <c r="Y59" s="353"/>
      <c r="Z59" s="265" t="s">
        <v>117</v>
      </c>
      <c r="AA59" s="265"/>
      <c r="AB59" s="265"/>
      <c r="AC59" s="265"/>
      <c r="AD59" s="265"/>
      <c r="AE59" s="264" t="s">
        <v>118</v>
      </c>
      <c r="AF59" s="265"/>
      <c r="AG59" s="265"/>
      <c r="AH59" s="265"/>
      <c r="AI59" s="353"/>
      <c r="AJ59" s="265" t="s">
        <v>110</v>
      </c>
      <c r="AK59" s="265"/>
      <c r="AL59" s="265"/>
      <c r="AM59" s="265"/>
      <c r="AN59" s="353"/>
      <c r="AO59" s="42"/>
      <c r="AP59" s="370" t="s">
        <v>58</v>
      </c>
      <c r="AQ59" s="371"/>
      <c r="AR59" s="371"/>
      <c r="AS59" s="371"/>
      <c r="AT59" s="371"/>
      <c r="AU59" s="372"/>
      <c r="AV59" s="356" t="s">
        <v>123</v>
      </c>
      <c r="AW59" s="356"/>
      <c r="AX59" s="356"/>
      <c r="AY59" s="356"/>
      <c r="AZ59" s="356"/>
      <c r="BA59" s="373" t="s">
        <v>126</v>
      </c>
      <c r="BB59" s="374"/>
      <c r="BC59" s="374"/>
      <c r="BD59" s="374"/>
      <c r="BE59" s="375"/>
      <c r="BF59" s="356" t="s">
        <v>123</v>
      </c>
      <c r="BG59" s="356"/>
      <c r="BH59" s="356"/>
      <c r="BI59" s="356"/>
      <c r="BJ59" s="357"/>
    </row>
    <row r="60" spans="2:62" s="12" customFormat="1" ht="12" customHeight="1">
      <c r="B60" s="379"/>
      <c r="C60" s="380"/>
      <c r="D60" s="380"/>
      <c r="E60" s="381"/>
      <c r="F60" s="265" t="s">
        <v>111</v>
      </c>
      <c r="G60" s="265"/>
      <c r="H60" s="265"/>
      <c r="I60" s="265"/>
      <c r="J60" s="265"/>
      <c r="K60" s="264" t="s">
        <v>114</v>
      </c>
      <c r="L60" s="265"/>
      <c r="M60" s="265"/>
      <c r="N60" s="265"/>
      <c r="O60" s="353"/>
      <c r="P60" s="265" t="s">
        <v>113</v>
      </c>
      <c r="Q60" s="265"/>
      <c r="R60" s="265"/>
      <c r="S60" s="265"/>
      <c r="T60" s="265"/>
      <c r="U60" s="264" t="s">
        <v>120</v>
      </c>
      <c r="V60" s="265"/>
      <c r="W60" s="265"/>
      <c r="X60" s="265"/>
      <c r="Y60" s="353"/>
      <c r="Z60" s="265" t="s">
        <v>119</v>
      </c>
      <c r="AA60" s="265"/>
      <c r="AB60" s="265"/>
      <c r="AC60" s="265"/>
      <c r="AD60" s="265"/>
      <c r="AE60" s="264" t="s">
        <v>109</v>
      </c>
      <c r="AF60" s="265"/>
      <c r="AG60" s="265"/>
      <c r="AH60" s="265"/>
      <c r="AI60" s="353"/>
      <c r="AJ60" s="265"/>
      <c r="AK60" s="265"/>
      <c r="AL60" s="265"/>
      <c r="AM60" s="265"/>
      <c r="AN60" s="353"/>
      <c r="AO60" s="42"/>
      <c r="AP60" s="370"/>
      <c r="AQ60" s="371"/>
      <c r="AR60" s="371"/>
      <c r="AS60" s="371"/>
      <c r="AT60" s="371"/>
      <c r="AU60" s="372"/>
      <c r="AV60" s="356" t="s">
        <v>124</v>
      </c>
      <c r="AW60" s="356"/>
      <c r="AX60" s="356"/>
      <c r="AY60" s="356"/>
      <c r="AZ60" s="356"/>
      <c r="BA60" s="369" t="s">
        <v>127</v>
      </c>
      <c r="BB60" s="356"/>
      <c r="BC60" s="356"/>
      <c r="BD60" s="356"/>
      <c r="BE60" s="357"/>
      <c r="BF60" s="356" t="s">
        <v>128</v>
      </c>
      <c r="BG60" s="356"/>
      <c r="BH60" s="356"/>
      <c r="BI60" s="356"/>
      <c r="BJ60" s="357"/>
    </row>
    <row r="61" spans="2:62" s="12" customFormat="1" ht="12" customHeight="1">
      <c r="B61" s="302" t="s">
        <v>121</v>
      </c>
      <c r="C61" s="302"/>
      <c r="D61" s="302"/>
      <c r="E61" s="302"/>
      <c r="F61" s="368">
        <v>1.15</v>
      </c>
      <c r="G61" s="368"/>
      <c r="H61" s="368"/>
      <c r="I61" s="368"/>
      <c r="J61" s="362"/>
      <c r="K61" s="368">
        <v>1.1</v>
      </c>
      <c r="L61" s="368"/>
      <c r="M61" s="368"/>
      <c r="N61" s="368"/>
      <c r="O61" s="368"/>
      <c r="P61" s="363">
        <v>1.05</v>
      </c>
      <c r="Q61" s="368"/>
      <c r="R61" s="368"/>
      <c r="S61" s="368"/>
      <c r="T61" s="362"/>
      <c r="U61" s="368">
        <v>1</v>
      </c>
      <c r="V61" s="368"/>
      <c r="W61" s="368"/>
      <c r="X61" s="368"/>
      <c r="Y61" s="368"/>
      <c r="Z61" s="363">
        <v>0.9</v>
      </c>
      <c r="AA61" s="368"/>
      <c r="AB61" s="368"/>
      <c r="AC61" s="368"/>
      <c r="AD61" s="362"/>
      <c r="AE61" s="368">
        <v>0.85</v>
      </c>
      <c r="AF61" s="368"/>
      <c r="AG61" s="368"/>
      <c r="AH61" s="368"/>
      <c r="AI61" s="368"/>
      <c r="AJ61" s="363">
        <v>0.75</v>
      </c>
      <c r="AK61" s="368"/>
      <c r="AL61" s="368"/>
      <c r="AM61" s="368"/>
      <c r="AN61" s="368"/>
      <c r="AO61" s="42"/>
      <c r="AP61" s="370"/>
      <c r="AQ61" s="371"/>
      <c r="AR61" s="371"/>
      <c r="AS61" s="371"/>
      <c r="AT61" s="371"/>
      <c r="AU61" s="372"/>
      <c r="AV61" s="356" t="s">
        <v>125</v>
      </c>
      <c r="AW61" s="356"/>
      <c r="AX61" s="356"/>
      <c r="AY61" s="356"/>
      <c r="AZ61" s="356"/>
      <c r="BA61" s="369" t="s">
        <v>125</v>
      </c>
      <c r="BB61" s="356"/>
      <c r="BC61" s="356"/>
      <c r="BD61" s="356"/>
      <c r="BE61" s="357"/>
      <c r="BF61" s="356" t="s">
        <v>125</v>
      </c>
      <c r="BG61" s="356"/>
      <c r="BH61" s="356"/>
      <c r="BI61" s="356"/>
      <c r="BJ61" s="357"/>
    </row>
    <row r="62" spans="2:62" s="12" customFormat="1" ht="12" customHeight="1">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358" t="s">
        <v>121</v>
      </c>
      <c r="AQ62" s="359"/>
      <c r="AR62" s="359"/>
      <c r="AS62" s="359"/>
      <c r="AT62" s="359"/>
      <c r="AU62" s="360"/>
      <c r="AV62" s="361">
        <v>1</v>
      </c>
      <c r="AW62" s="361"/>
      <c r="AX62" s="361"/>
      <c r="AY62" s="361"/>
      <c r="AZ62" s="361"/>
      <c r="BA62" s="362">
        <v>1.1</v>
      </c>
      <c r="BB62" s="361"/>
      <c r="BC62" s="361"/>
      <c r="BD62" s="361"/>
      <c r="BE62" s="363"/>
      <c r="BF62" s="361">
        <v>1.2</v>
      </c>
      <c r="BG62" s="361"/>
      <c r="BH62" s="361"/>
      <c r="BI62" s="361"/>
      <c r="BJ62" s="363"/>
    </row>
    <row r="63" spans="2:62" s="12" customFormat="1" ht="12" customHeight="1">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row>
    <row r="64" spans="2:62" s="12" customFormat="1" ht="4.5" customHeight="1">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row>
    <row r="65" ht="12" customHeight="1">
      <c r="B65" s="12" t="s">
        <v>51</v>
      </c>
    </row>
    <row r="66" spans="2:63" s="15" customFormat="1" ht="10.5" customHeight="1">
      <c r="B66" s="364" t="s">
        <v>52</v>
      </c>
      <c r="C66" s="365"/>
      <c r="D66" s="365"/>
      <c r="E66" s="365"/>
      <c r="F66" s="365"/>
      <c r="G66" s="365"/>
      <c r="H66" s="366"/>
      <c r="I66" s="367" t="s">
        <v>202</v>
      </c>
      <c r="J66" s="351"/>
      <c r="K66" s="351"/>
      <c r="L66" s="351" t="s">
        <v>35</v>
      </c>
      <c r="M66" s="351"/>
      <c r="N66" s="351"/>
      <c r="O66" s="351" t="s">
        <v>36</v>
      </c>
      <c r="P66" s="351"/>
      <c r="Q66" s="351"/>
      <c r="R66" s="351" t="s">
        <v>37</v>
      </c>
      <c r="S66" s="351"/>
      <c r="T66" s="351"/>
      <c r="U66" s="351" t="s">
        <v>38</v>
      </c>
      <c r="V66" s="351"/>
      <c r="W66" s="351"/>
      <c r="X66" s="351" t="s">
        <v>39</v>
      </c>
      <c r="Y66" s="351"/>
      <c r="Z66" s="351"/>
      <c r="AA66" s="351" t="s">
        <v>203</v>
      </c>
      <c r="AB66" s="351"/>
      <c r="AC66" s="351"/>
      <c r="AD66" s="351" t="s">
        <v>40</v>
      </c>
      <c r="AE66" s="351"/>
      <c r="AF66" s="351"/>
      <c r="AG66" s="351" t="s">
        <v>41</v>
      </c>
      <c r="AH66" s="351"/>
      <c r="AI66" s="351"/>
      <c r="AJ66" s="351" t="s">
        <v>42</v>
      </c>
      <c r="AK66" s="351"/>
      <c r="AL66" s="351"/>
      <c r="AM66" s="351" t="s">
        <v>43</v>
      </c>
      <c r="AN66" s="351"/>
      <c r="AO66" s="351"/>
      <c r="AP66" s="351" t="s">
        <v>44</v>
      </c>
      <c r="AQ66" s="351"/>
      <c r="AR66" s="351"/>
      <c r="AS66" s="351" t="s">
        <v>204</v>
      </c>
      <c r="AT66" s="351"/>
      <c r="AU66" s="351"/>
      <c r="AV66" s="351" t="s">
        <v>45</v>
      </c>
      <c r="AW66" s="351"/>
      <c r="AX66" s="351"/>
      <c r="AY66" s="351" t="s">
        <v>46</v>
      </c>
      <c r="AZ66" s="351"/>
      <c r="BA66" s="351"/>
      <c r="BB66" s="351" t="s">
        <v>47</v>
      </c>
      <c r="BC66" s="351"/>
      <c r="BD66" s="351"/>
      <c r="BE66" s="351" t="s">
        <v>48</v>
      </c>
      <c r="BF66" s="351"/>
      <c r="BG66" s="351"/>
      <c r="BH66" s="351" t="s">
        <v>49</v>
      </c>
      <c r="BI66" s="351"/>
      <c r="BJ66" s="352"/>
      <c r="BK66" s="16"/>
    </row>
    <row r="67" spans="2:63" s="15" customFormat="1" ht="10.5" customHeight="1">
      <c r="B67" s="264" t="s">
        <v>53</v>
      </c>
      <c r="C67" s="265"/>
      <c r="D67" s="265"/>
      <c r="E67" s="265"/>
      <c r="F67" s="265"/>
      <c r="G67" s="265"/>
      <c r="H67" s="353"/>
      <c r="I67" s="349" t="s">
        <v>303</v>
      </c>
      <c r="J67" s="350"/>
      <c r="K67" s="350"/>
      <c r="L67" s="350" t="s">
        <v>303</v>
      </c>
      <c r="M67" s="350"/>
      <c r="N67" s="350"/>
      <c r="O67" s="349" t="s">
        <v>303</v>
      </c>
      <c r="P67" s="350"/>
      <c r="Q67" s="350"/>
      <c r="R67" s="349" t="s">
        <v>303</v>
      </c>
      <c r="S67" s="350"/>
      <c r="T67" s="350"/>
      <c r="U67" s="343" t="s">
        <v>50</v>
      </c>
      <c r="V67" s="343"/>
      <c r="W67" s="343"/>
      <c r="X67" s="343" t="s">
        <v>50</v>
      </c>
      <c r="Y67" s="343"/>
      <c r="Z67" s="343"/>
      <c r="AA67" s="354" t="s">
        <v>304</v>
      </c>
      <c r="AB67" s="355"/>
      <c r="AC67" s="355"/>
      <c r="AD67" s="355"/>
      <c r="AE67" s="355"/>
      <c r="AF67" s="355"/>
      <c r="AG67" s="355"/>
      <c r="AH67" s="355"/>
      <c r="AI67" s="355"/>
      <c r="AJ67" s="355"/>
      <c r="AK67" s="355"/>
      <c r="AL67" s="355"/>
      <c r="AM67" s="355"/>
      <c r="AN67" s="355"/>
      <c r="AO67" s="355"/>
      <c r="AP67" s="355"/>
      <c r="AQ67" s="355"/>
      <c r="AR67" s="349"/>
      <c r="AS67" s="349" t="s">
        <v>303</v>
      </c>
      <c r="AT67" s="350"/>
      <c r="AU67" s="350"/>
      <c r="AV67" s="349" t="s">
        <v>303</v>
      </c>
      <c r="AW67" s="350"/>
      <c r="AX67" s="350"/>
      <c r="AY67" s="349" t="s">
        <v>303</v>
      </c>
      <c r="AZ67" s="350"/>
      <c r="BA67" s="350"/>
      <c r="BB67" s="349" t="s">
        <v>303</v>
      </c>
      <c r="BC67" s="350"/>
      <c r="BD67" s="350"/>
      <c r="BE67" s="349" t="s">
        <v>303</v>
      </c>
      <c r="BF67" s="350"/>
      <c r="BG67" s="350"/>
      <c r="BH67" s="349" t="s">
        <v>303</v>
      </c>
      <c r="BI67" s="350"/>
      <c r="BJ67" s="350"/>
      <c r="BK67" s="16"/>
    </row>
    <row r="68" spans="2:63" s="15" customFormat="1" ht="10.5" customHeight="1">
      <c r="B68" s="345" t="s">
        <v>28</v>
      </c>
      <c r="C68" s="343"/>
      <c r="D68" s="343"/>
      <c r="E68" s="343"/>
      <c r="F68" s="346" t="s">
        <v>306</v>
      </c>
      <c r="G68" s="346"/>
      <c r="H68" s="347"/>
      <c r="I68" s="348">
        <v>150</v>
      </c>
      <c r="J68" s="343"/>
      <c r="K68" s="343"/>
      <c r="L68" s="343">
        <v>150</v>
      </c>
      <c r="M68" s="343"/>
      <c r="N68" s="343"/>
      <c r="O68" s="343">
        <v>120</v>
      </c>
      <c r="P68" s="343"/>
      <c r="Q68" s="343"/>
      <c r="R68" s="343">
        <v>120</v>
      </c>
      <c r="S68" s="343"/>
      <c r="T68" s="343"/>
      <c r="U68" s="343">
        <v>120</v>
      </c>
      <c r="V68" s="343"/>
      <c r="W68" s="343"/>
      <c r="X68" s="343">
        <v>120</v>
      </c>
      <c r="Y68" s="343"/>
      <c r="Z68" s="343"/>
      <c r="AA68" s="343">
        <v>120</v>
      </c>
      <c r="AB68" s="343"/>
      <c r="AC68" s="343"/>
      <c r="AD68" s="343">
        <v>120</v>
      </c>
      <c r="AE68" s="343"/>
      <c r="AF68" s="343"/>
      <c r="AG68" s="343">
        <v>120</v>
      </c>
      <c r="AH68" s="343"/>
      <c r="AI68" s="343"/>
      <c r="AJ68" s="343">
        <v>120</v>
      </c>
      <c r="AK68" s="343"/>
      <c r="AL68" s="343"/>
      <c r="AM68" s="343">
        <v>120</v>
      </c>
      <c r="AN68" s="343"/>
      <c r="AO68" s="343"/>
      <c r="AP68" s="343">
        <v>120</v>
      </c>
      <c r="AQ68" s="343"/>
      <c r="AR68" s="343"/>
      <c r="AS68" s="343">
        <v>150</v>
      </c>
      <c r="AT68" s="343"/>
      <c r="AU68" s="343"/>
      <c r="AV68" s="343">
        <v>150</v>
      </c>
      <c r="AW68" s="343"/>
      <c r="AX68" s="343"/>
      <c r="AY68" s="343">
        <v>150</v>
      </c>
      <c r="AZ68" s="343"/>
      <c r="BA68" s="343"/>
      <c r="BB68" s="343">
        <v>150</v>
      </c>
      <c r="BC68" s="343"/>
      <c r="BD68" s="343"/>
      <c r="BE68" s="343">
        <v>150</v>
      </c>
      <c r="BF68" s="343"/>
      <c r="BG68" s="343"/>
      <c r="BH68" s="343">
        <v>150</v>
      </c>
      <c r="BI68" s="343"/>
      <c r="BJ68" s="344"/>
      <c r="BK68" s="16"/>
    </row>
    <row r="69" spans="2:63" s="15" customFormat="1" ht="10.5" customHeight="1">
      <c r="B69" s="345" t="s">
        <v>29</v>
      </c>
      <c r="C69" s="343"/>
      <c r="D69" s="343"/>
      <c r="E69" s="343"/>
      <c r="F69" s="346" t="s">
        <v>307</v>
      </c>
      <c r="G69" s="346"/>
      <c r="H69" s="347"/>
      <c r="I69" s="348">
        <v>450</v>
      </c>
      <c r="J69" s="343"/>
      <c r="K69" s="343"/>
      <c r="L69" s="343">
        <v>450</v>
      </c>
      <c r="M69" s="343"/>
      <c r="N69" s="343"/>
      <c r="O69" s="343">
        <v>400</v>
      </c>
      <c r="P69" s="343"/>
      <c r="Q69" s="343"/>
      <c r="R69" s="343">
        <v>360</v>
      </c>
      <c r="S69" s="343"/>
      <c r="T69" s="343"/>
      <c r="U69" s="343">
        <v>400</v>
      </c>
      <c r="V69" s="343"/>
      <c r="W69" s="343"/>
      <c r="X69" s="343" t="s">
        <v>305</v>
      </c>
      <c r="Y69" s="343"/>
      <c r="Z69" s="343"/>
      <c r="AA69" s="343">
        <v>450</v>
      </c>
      <c r="AB69" s="343"/>
      <c r="AC69" s="343"/>
      <c r="AD69" s="343">
        <v>450</v>
      </c>
      <c r="AE69" s="343"/>
      <c r="AF69" s="343"/>
      <c r="AG69" s="343">
        <v>450</v>
      </c>
      <c r="AH69" s="343"/>
      <c r="AI69" s="343"/>
      <c r="AJ69" s="343">
        <v>450</v>
      </c>
      <c r="AK69" s="343"/>
      <c r="AL69" s="343"/>
      <c r="AM69" s="343">
        <v>450</v>
      </c>
      <c r="AN69" s="343"/>
      <c r="AO69" s="343"/>
      <c r="AP69" s="343">
        <v>450</v>
      </c>
      <c r="AQ69" s="343"/>
      <c r="AR69" s="343"/>
      <c r="AS69" s="343">
        <v>500</v>
      </c>
      <c r="AT69" s="343"/>
      <c r="AU69" s="343"/>
      <c r="AV69" s="343">
        <v>500</v>
      </c>
      <c r="AW69" s="343"/>
      <c r="AX69" s="343"/>
      <c r="AY69" s="343">
        <v>500</v>
      </c>
      <c r="AZ69" s="343"/>
      <c r="BA69" s="343"/>
      <c r="BB69" s="343">
        <v>600</v>
      </c>
      <c r="BC69" s="343"/>
      <c r="BD69" s="343"/>
      <c r="BE69" s="343">
        <v>600</v>
      </c>
      <c r="BF69" s="343"/>
      <c r="BG69" s="343"/>
      <c r="BH69" s="343">
        <v>600</v>
      </c>
      <c r="BI69" s="343"/>
      <c r="BJ69" s="344"/>
      <c r="BK69" s="16"/>
    </row>
    <row r="70" spans="2:63" s="15" customFormat="1" ht="10.5" customHeight="1">
      <c r="B70" s="345" t="s">
        <v>30</v>
      </c>
      <c r="C70" s="343"/>
      <c r="D70" s="343"/>
      <c r="E70" s="343"/>
      <c r="F70" s="346" t="s">
        <v>308</v>
      </c>
      <c r="G70" s="346"/>
      <c r="H70" s="347"/>
      <c r="I70" s="348">
        <v>450</v>
      </c>
      <c r="J70" s="343"/>
      <c r="K70" s="343"/>
      <c r="L70" s="343">
        <v>300</v>
      </c>
      <c r="M70" s="343"/>
      <c r="N70" s="343"/>
      <c r="O70" s="343">
        <v>300</v>
      </c>
      <c r="P70" s="343"/>
      <c r="Q70" s="343"/>
      <c r="R70" s="343">
        <v>240</v>
      </c>
      <c r="S70" s="343"/>
      <c r="T70" s="343"/>
      <c r="U70" s="343">
        <v>300</v>
      </c>
      <c r="V70" s="343"/>
      <c r="W70" s="343"/>
      <c r="X70" s="343">
        <v>240</v>
      </c>
      <c r="Y70" s="343"/>
      <c r="Z70" s="343"/>
      <c r="AA70" s="343">
        <v>400</v>
      </c>
      <c r="AB70" s="343"/>
      <c r="AC70" s="343"/>
      <c r="AD70" s="343">
        <v>400</v>
      </c>
      <c r="AE70" s="343"/>
      <c r="AF70" s="343"/>
      <c r="AG70" s="343">
        <v>400</v>
      </c>
      <c r="AH70" s="343"/>
      <c r="AI70" s="343"/>
      <c r="AJ70" s="343">
        <v>400</v>
      </c>
      <c r="AK70" s="343"/>
      <c r="AL70" s="343"/>
      <c r="AM70" s="343">
        <v>400</v>
      </c>
      <c r="AN70" s="343"/>
      <c r="AO70" s="343"/>
      <c r="AP70" s="343">
        <v>400</v>
      </c>
      <c r="AQ70" s="343"/>
      <c r="AR70" s="343"/>
      <c r="AS70" s="343">
        <v>400</v>
      </c>
      <c r="AT70" s="343"/>
      <c r="AU70" s="343"/>
      <c r="AV70" s="343">
        <v>400</v>
      </c>
      <c r="AW70" s="343"/>
      <c r="AX70" s="343"/>
      <c r="AY70" s="343">
        <v>400</v>
      </c>
      <c r="AZ70" s="343"/>
      <c r="BA70" s="343"/>
      <c r="BB70" s="343">
        <v>400</v>
      </c>
      <c r="BC70" s="343"/>
      <c r="BD70" s="343"/>
      <c r="BE70" s="343">
        <v>400</v>
      </c>
      <c r="BF70" s="343"/>
      <c r="BG70" s="343"/>
      <c r="BH70" s="343">
        <v>400</v>
      </c>
      <c r="BI70" s="343"/>
      <c r="BJ70" s="344"/>
      <c r="BK70" s="16"/>
    </row>
    <row r="71" spans="2:63" s="15" customFormat="1" ht="10.5" customHeight="1">
      <c r="B71" s="345" t="s">
        <v>55</v>
      </c>
      <c r="C71" s="343"/>
      <c r="D71" s="343"/>
      <c r="E71" s="343"/>
      <c r="F71" s="346" t="s">
        <v>309</v>
      </c>
      <c r="G71" s="346"/>
      <c r="H71" s="347"/>
      <c r="I71" s="348">
        <v>300</v>
      </c>
      <c r="J71" s="343"/>
      <c r="K71" s="343"/>
      <c r="L71" s="343">
        <v>200</v>
      </c>
      <c r="M71" s="343"/>
      <c r="N71" s="343"/>
      <c r="O71" s="343">
        <v>200</v>
      </c>
      <c r="P71" s="343"/>
      <c r="Q71" s="343"/>
      <c r="R71" s="343">
        <v>120</v>
      </c>
      <c r="S71" s="343"/>
      <c r="T71" s="343"/>
      <c r="U71" s="343">
        <v>180</v>
      </c>
      <c r="V71" s="343"/>
      <c r="W71" s="343"/>
      <c r="X71" s="343">
        <v>120</v>
      </c>
      <c r="Y71" s="343"/>
      <c r="Z71" s="343"/>
      <c r="AA71" s="343">
        <v>450</v>
      </c>
      <c r="AB71" s="343"/>
      <c r="AC71" s="343"/>
      <c r="AD71" s="343">
        <v>650</v>
      </c>
      <c r="AE71" s="343"/>
      <c r="AF71" s="343"/>
      <c r="AG71" s="343">
        <v>850</v>
      </c>
      <c r="AH71" s="343"/>
      <c r="AI71" s="343"/>
      <c r="AJ71" s="343">
        <v>1050</v>
      </c>
      <c r="AK71" s="343"/>
      <c r="AL71" s="343"/>
      <c r="AM71" s="343">
        <v>1250</v>
      </c>
      <c r="AN71" s="343"/>
      <c r="AO71" s="343"/>
      <c r="AP71" s="343">
        <v>1450</v>
      </c>
      <c r="AQ71" s="343"/>
      <c r="AR71" s="343"/>
      <c r="AS71" s="343">
        <v>450</v>
      </c>
      <c r="AT71" s="343"/>
      <c r="AU71" s="343"/>
      <c r="AV71" s="343">
        <v>650</v>
      </c>
      <c r="AW71" s="343"/>
      <c r="AX71" s="343"/>
      <c r="AY71" s="343">
        <v>850</v>
      </c>
      <c r="AZ71" s="343"/>
      <c r="BA71" s="343"/>
      <c r="BB71" s="343">
        <v>1050</v>
      </c>
      <c r="BC71" s="343"/>
      <c r="BD71" s="343"/>
      <c r="BE71" s="343">
        <v>1250</v>
      </c>
      <c r="BF71" s="343"/>
      <c r="BG71" s="343"/>
      <c r="BH71" s="343">
        <v>1450</v>
      </c>
      <c r="BI71" s="343"/>
      <c r="BJ71" s="344"/>
      <c r="BK71" s="16"/>
    </row>
    <row r="72" spans="2:63" s="15" customFormat="1" ht="10.5" customHeight="1">
      <c r="B72" s="345" t="s">
        <v>31</v>
      </c>
      <c r="C72" s="343"/>
      <c r="D72" s="343"/>
      <c r="E72" s="343"/>
      <c r="F72" s="346" t="s">
        <v>310</v>
      </c>
      <c r="G72" s="346"/>
      <c r="H72" s="347"/>
      <c r="I72" s="348">
        <v>150</v>
      </c>
      <c r="J72" s="343"/>
      <c r="K72" s="343"/>
      <c r="L72" s="343">
        <v>150</v>
      </c>
      <c r="M72" s="343"/>
      <c r="N72" s="343"/>
      <c r="O72" s="343">
        <v>120</v>
      </c>
      <c r="P72" s="343"/>
      <c r="Q72" s="343"/>
      <c r="R72" s="343">
        <v>120</v>
      </c>
      <c r="S72" s="343"/>
      <c r="T72" s="343"/>
      <c r="U72" s="343">
        <v>120</v>
      </c>
      <c r="V72" s="343"/>
      <c r="W72" s="343"/>
      <c r="X72" s="343" t="s">
        <v>305</v>
      </c>
      <c r="Y72" s="343"/>
      <c r="Z72" s="343"/>
      <c r="AA72" s="343">
        <v>150</v>
      </c>
      <c r="AB72" s="343"/>
      <c r="AC72" s="343"/>
      <c r="AD72" s="343">
        <v>150</v>
      </c>
      <c r="AE72" s="343"/>
      <c r="AF72" s="343"/>
      <c r="AG72" s="343">
        <v>150</v>
      </c>
      <c r="AH72" s="343"/>
      <c r="AI72" s="343"/>
      <c r="AJ72" s="343">
        <v>150</v>
      </c>
      <c r="AK72" s="343"/>
      <c r="AL72" s="343"/>
      <c r="AM72" s="343">
        <v>150</v>
      </c>
      <c r="AN72" s="343"/>
      <c r="AO72" s="343"/>
      <c r="AP72" s="343">
        <v>150</v>
      </c>
      <c r="AQ72" s="343"/>
      <c r="AR72" s="343"/>
      <c r="AS72" s="343">
        <v>150</v>
      </c>
      <c r="AT72" s="343"/>
      <c r="AU72" s="343"/>
      <c r="AV72" s="343">
        <v>150</v>
      </c>
      <c r="AW72" s="343"/>
      <c r="AX72" s="343"/>
      <c r="AY72" s="343">
        <v>150</v>
      </c>
      <c r="AZ72" s="343"/>
      <c r="BA72" s="343"/>
      <c r="BB72" s="343">
        <v>150</v>
      </c>
      <c r="BC72" s="343"/>
      <c r="BD72" s="343"/>
      <c r="BE72" s="343">
        <v>150</v>
      </c>
      <c r="BF72" s="343"/>
      <c r="BG72" s="343"/>
      <c r="BH72" s="343">
        <v>150</v>
      </c>
      <c r="BI72" s="343"/>
      <c r="BJ72" s="344"/>
      <c r="BK72" s="16"/>
    </row>
    <row r="73" spans="2:63" s="15" customFormat="1" ht="10.5" customHeight="1">
      <c r="B73" s="345" t="s">
        <v>54</v>
      </c>
      <c r="C73" s="343"/>
      <c r="D73" s="343"/>
      <c r="E73" s="343"/>
      <c r="F73" s="346" t="s">
        <v>311</v>
      </c>
      <c r="G73" s="346"/>
      <c r="H73" s="347"/>
      <c r="I73" s="340">
        <f>-SUM(I71:K72)</f>
        <v>-450</v>
      </c>
      <c r="J73" s="341"/>
      <c r="K73" s="342"/>
      <c r="L73" s="340">
        <f>-SUM(L71:N72)</f>
        <v>-350</v>
      </c>
      <c r="M73" s="341"/>
      <c r="N73" s="342"/>
      <c r="O73" s="340">
        <f>-SUM(O71:Q72)</f>
        <v>-320</v>
      </c>
      <c r="P73" s="341"/>
      <c r="Q73" s="342"/>
      <c r="R73" s="340">
        <f>-SUM(R71:T72)</f>
        <v>-240</v>
      </c>
      <c r="S73" s="341"/>
      <c r="T73" s="342"/>
      <c r="U73" s="340">
        <f>-SUM(U71:W72)</f>
        <v>-300</v>
      </c>
      <c r="V73" s="341"/>
      <c r="W73" s="342"/>
      <c r="X73" s="340">
        <f>-SUM(X71:Z72)</f>
        <v>-120</v>
      </c>
      <c r="Y73" s="341"/>
      <c r="Z73" s="342"/>
      <c r="AA73" s="340">
        <f>-SUM(AA71:AC72)</f>
        <v>-600</v>
      </c>
      <c r="AB73" s="341"/>
      <c r="AC73" s="342"/>
      <c r="AD73" s="340">
        <f>-SUM(AD71:AF72)</f>
        <v>-800</v>
      </c>
      <c r="AE73" s="341"/>
      <c r="AF73" s="342"/>
      <c r="AG73" s="340">
        <f>-SUM(AG71:AI72)</f>
        <v>-1000</v>
      </c>
      <c r="AH73" s="341"/>
      <c r="AI73" s="342"/>
      <c r="AJ73" s="340">
        <f>-SUM(AJ71:AL72)</f>
        <v>-1200</v>
      </c>
      <c r="AK73" s="341"/>
      <c r="AL73" s="342"/>
      <c r="AM73" s="340">
        <f>-SUM(AM71:AO72)</f>
        <v>-1400</v>
      </c>
      <c r="AN73" s="341"/>
      <c r="AO73" s="342"/>
      <c r="AP73" s="340">
        <f>-SUM(AP71:AR72)</f>
        <v>-1600</v>
      </c>
      <c r="AQ73" s="341"/>
      <c r="AR73" s="342"/>
      <c r="AS73" s="340">
        <f>-SUM(AS71:AU72)</f>
        <v>-600</v>
      </c>
      <c r="AT73" s="341"/>
      <c r="AU73" s="342"/>
      <c r="AV73" s="340">
        <f>-SUM(AV71:AX72)</f>
        <v>-800</v>
      </c>
      <c r="AW73" s="341"/>
      <c r="AX73" s="342"/>
      <c r="AY73" s="340">
        <f>-SUM(AY71:BA72)</f>
        <v>-1000</v>
      </c>
      <c r="AZ73" s="341"/>
      <c r="BA73" s="342"/>
      <c r="BB73" s="340">
        <f>-SUM(BB71:BD72)</f>
        <v>-1200</v>
      </c>
      <c r="BC73" s="341"/>
      <c r="BD73" s="342"/>
      <c r="BE73" s="340">
        <f>-SUM(BE71:BG72)</f>
        <v>-1400</v>
      </c>
      <c r="BF73" s="341"/>
      <c r="BG73" s="342"/>
      <c r="BH73" s="340">
        <f>-SUM(BH71:BJ72)</f>
        <v>-1600</v>
      </c>
      <c r="BI73" s="341"/>
      <c r="BJ73" s="341"/>
      <c r="BK73" s="16"/>
    </row>
    <row r="74" spans="2:63" s="15" customFormat="1" ht="10.5" customHeight="1" hidden="1">
      <c r="B74" s="336" t="s">
        <v>32</v>
      </c>
      <c r="C74" s="334"/>
      <c r="D74" s="334"/>
      <c r="E74" s="334"/>
      <c r="F74" s="337" t="s">
        <v>205</v>
      </c>
      <c r="G74" s="337"/>
      <c r="H74" s="338"/>
      <c r="I74" s="339">
        <v>50</v>
      </c>
      <c r="J74" s="334"/>
      <c r="K74" s="334"/>
      <c r="L74" s="334">
        <v>50</v>
      </c>
      <c r="M74" s="334"/>
      <c r="N74" s="334"/>
      <c r="O74" s="334">
        <v>50</v>
      </c>
      <c r="P74" s="334"/>
      <c r="Q74" s="334"/>
      <c r="R74" s="334">
        <v>50</v>
      </c>
      <c r="S74" s="334"/>
      <c r="T74" s="334"/>
      <c r="U74" s="334">
        <v>50</v>
      </c>
      <c r="V74" s="334"/>
      <c r="W74" s="334"/>
      <c r="X74" s="334">
        <v>50</v>
      </c>
      <c r="Y74" s="334"/>
      <c r="Z74" s="334"/>
      <c r="AA74" s="334">
        <v>50</v>
      </c>
      <c r="AB74" s="334"/>
      <c r="AC74" s="334"/>
      <c r="AD74" s="334">
        <v>50</v>
      </c>
      <c r="AE74" s="334"/>
      <c r="AF74" s="334"/>
      <c r="AG74" s="334">
        <v>50</v>
      </c>
      <c r="AH74" s="334"/>
      <c r="AI74" s="334"/>
      <c r="AJ74" s="334">
        <v>50</v>
      </c>
      <c r="AK74" s="334"/>
      <c r="AL74" s="334"/>
      <c r="AM74" s="334">
        <v>50</v>
      </c>
      <c r="AN74" s="334"/>
      <c r="AO74" s="334"/>
      <c r="AP74" s="334">
        <v>50</v>
      </c>
      <c r="AQ74" s="334"/>
      <c r="AR74" s="334"/>
      <c r="AS74" s="334">
        <v>50</v>
      </c>
      <c r="AT74" s="334"/>
      <c r="AU74" s="334"/>
      <c r="AV74" s="334">
        <v>50</v>
      </c>
      <c r="AW74" s="334"/>
      <c r="AX74" s="334"/>
      <c r="AY74" s="334">
        <v>50</v>
      </c>
      <c r="AZ74" s="334"/>
      <c r="BA74" s="334"/>
      <c r="BB74" s="334">
        <v>50</v>
      </c>
      <c r="BC74" s="334"/>
      <c r="BD74" s="334"/>
      <c r="BE74" s="334">
        <v>50</v>
      </c>
      <c r="BF74" s="334"/>
      <c r="BG74" s="334"/>
      <c r="BH74" s="334">
        <v>50</v>
      </c>
      <c r="BI74" s="334"/>
      <c r="BJ74" s="335"/>
      <c r="BK74" s="16"/>
    </row>
    <row r="75" spans="2:63" s="15" customFormat="1" ht="10.5" customHeight="1" hidden="1">
      <c r="B75" s="336" t="s">
        <v>33</v>
      </c>
      <c r="C75" s="334"/>
      <c r="D75" s="334"/>
      <c r="E75" s="334"/>
      <c r="F75" s="337" t="s">
        <v>206</v>
      </c>
      <c r="G75" s="337"/>
      <c r="H75" s="338"/>
      <c r="I75" s="339">
        <v>120</v>
      </c>
      <c r="J75" s="334"/>
      <c r="K75" s="334"/>
      <c r="L75" s="334">
        <v>120</v>
      </c>
      <c r="M75" s="334"/>
      <c r="N75" s="334"/>
      <c r="O75" s="334">
        <v>120</v>
      </c>
      <c r="P75" s="334"/>
      <c r="Q75" s="334"/>
      <c r="R75" s="334">
        <v>120</v>
      </c>
      <c r="S75" s="334"/>
      <c r="T75" s="334"/>
      <c r="U75" s="334">
        <v>120</v>
      </c>
      <c r="V75" s="334"/>
      <c r="W75" s="334"/>
      <c r="X75" s="334">
        <v>120</v>
      </c>
      <c r="Y75" s="334"/>
      <c r="Z75" s="334"/>
      <c r="AA75" s="334">
        <v>150</v>
      </c>
      <c r="AB75" s="334"/>
      <c r="AC75" s="334"/>
      <c r="AD75" s="334">
        <v>150</v>
      </c>
      <c r="AE75" s="334"/>
      <c r="AF75" s="334"/>
      <c r="AG75" s="334">
        <v>150</v>
      </c>
      <c r="AH75" s="334"/>
      <c r="AI75" s="334"/>
      <c r="AJ75" s="334">
        <v>150</v>
      </c>
      <c r="AK75" s="334"/>
      <c r="AL75" s="334"/>
      <c r="AM75" s="334">
        <v>150</v>
      </c>
      <c r="AN75" s="334"/>
      <c r="AO75" s="334"/>
      <c r="AP75" s="334">
        <v>150</v>
      </c>
      <c r="AQ75" s="334"/>
      <c r="AR75" s="334"/>
      <c r="AS75" s="334">
        <v>150</v>
      </c>
      <c r="AT75" s="334"/>
      <c r="AU75" s="334"/>
      <c r="AV75" s="334">
        <v>150</v>
      </c>
      <c r="AW75" s="334"/>
      <c r="AX75" s="334"/>
      <c r="AY75" s="334">
        <v>150</v>
      </c>
      <c r="AZ75" s="334"/>
      <c r="BA75" s="334"/>
      <c r="BB75" s="334">
        <v>150</v>
      </c>
      <c r="BC75" s="334"/>
      <c r="BD75" s="334"/>
      <c r="BE75" s="334">
        <v>150</v>
      </c>
      <c r="BF75" s="334"/>
      <c r="BG75" s="334"/>
      <c r="BH75" s="334">
        <v>150</v>
      </c>
      <c r="BI75" s="334"/>
      <c r="BJ75" s="335"/>
      <c r="BK75" s="16"/>
    </row>
    <row r="76" spans="2:63" s="12" customFormat="1" ht="10.5" customHeight="1" hidden="1">
      <c r="B76" s="330" t="s">
        <v>34</v>
      </c>
      <c r="C76" s="327"/>
      <c r="D76" s="327"/>
      <c r="E76" s="327"/>
      <c r="F76" s="331" t="s">
        <v>207</v>
      </c>
      <c r="G76" s="331"/>
      <c r="H76" s="332"/>
      <c r="I76" s="333">
        <v>650</v>
      </c>
      <c r="J76" s="327"/>
      <c r="K76" s="327"/>
      <c r="L76" s="327">
        <v>650</v>
      </c>
      <c r="M76" s="327"/>
      <c r="N76" s="327"/>
      <c r="O76" s="327">
        <v>600</v>
      </c>
      <c r="P76" s="327"/>
      <c r="Q76" s="327"/>
      <c r="R76" s="327">
        <v>560</v>
      </c>
      <c r="S76" s="327"/>
      <c r="T76" s="327"/>
      <c r="U76" s="327">
        <v>600</v>
      </c>
      <c r="V76" s="327"/>
      <c r="W76" s="327"/>
      <c r="X76" s="327">
        <v>320</v>
      </c>
      <c r="Y76" s="327"/>
      <c r="Z76" s="327"/>
      <c r="AA76" s="327">
        <v>650</v>
      </c>
      <c r="AB76" s="327"/>
      <c r="AC76" s="327"/>
      <c r="AD76" s="327">
        <v>650</v>
      </c>
      <c r="AE76" s="327"/>
      <c r="AF76" s="327"/>
      <c r="AG76" s="327">
        <v>650</v>
      </c>
      <c r="AH76" s="327"/>
      <c r="AI76" s="327"/>
      <c r="AJ76" s="327">
        <v>650</v>
      </c>
      <c r="AK76" s="327"/>
      <c r="AL76" s="327"/>
      <c r="AM76" s="327">
        <v>650</v>
      </c>
      <c r="AN76" s="327"/>
      <c r="AO76" s="327"/>
      <c r="AP76" s="327">
        <v>650</v>
      </c>
      <c r="AQ76" s="327"/>
      <c r="AR76" s="327"/>
      <c r="AS76" s="327">
        <v>700</v>
      </c>
      <c r="AT76" s="327"/>
      <c r="AU76" s="327"/>
      <c r="AV76" s="327">
        <v>700</v>
      </c>
      <c r="AW76" s="327"/>
      <c r="AX76" s="327"/>
      <c r="AY76" s="327">
        <v>700</v>
      </c>
      <c r="AZ76" s="327"/>
      <c r="BA76" s="327"/>
      <c r="BB76" s="327">
        <v>800</v>
      </c>
      <c r="BC76" s="327"/>
      <c r="BD76" s="327"/>
      <c r="BE76" s="327">
        <v>800</v>
      </c>
      <c r="BF76" s="327"/>
      <c r="BG76" s="327"/>
      <c r="BH76" s="327">
        <v>800</v>
      </c>
      <c r="BI76" s="327"/>
      <c r="BJ76" s="328"/>
      <c r="BK76" s="17"/>
    </row>
    <row r="77" spans="2:62" ht="9" customHeight="1">
      <c r="B77" s="38"/>
      <c r="C77" s="39"/>
      <c r="D77" s="39"/>
      <c r="E77" s="39"/>
      <c r="F77" s="39"/>
      <c r="G77" s="39"/>
      <c r="H77" s="40"/>
      <c r="I77" s="40"/>
      <c r="J77" s="40"/>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row>
    <row r="78" spans="2:10" ht="11.25" customHeight="1">
      <c r="B78" s="12" t="s">
        <v>57</v>
      </c>
      <c r="H78" s="84"/>
      <c r="I78" s="84"/>
      <c r="J78" s="84"/>
    </row>
    <row r="79" spans="2:59" s="15" customFormat="1" ht="10.5" customHeight="1">
      <c r="B79" s="321" t="s">
        <v>0</v>
      </c>
      <c r="C79" s="322"/>
      <c r="D79" s="322"/>
      <c r="E79" s="323"/>
      <c r="F79" s="321" t="s">
        <v>168</v>
      </c>
      <c r="G79" s="322"/>
      <c r="H79" s="322"/>
      <c r="I79" s="322"/>
      <c r="J79" s="322"/>
      <c r="K79" s="322"/>
      <c r="L79" s="322"/>
      <c r="M79" s="322"/>
      <c r="N79" s="322"/>
      <c r="O79" s="322"/>
      <c r="P79" s="322"/>
      <c r="Q79" s="322"/>
      <c r="R79" s="322"/>
      <c r="S79" s="322"/>
      <c r="T79" s="322"/>
      <c r="U79" s="322"/>
      <c r="V79" s="322"/>
      <c r="W79" s="322"/>
      <c r="X79" s="322"/>
      <c r="Y79" s="322"/>
      <c r="Z79" s="322"/>
      <c r="AA79" s="322"/>
      <c r="AB79" s="322"/>
      <c r="AC79" s="322"/>
      <c r="AD79" s="322"/>
      <c r="AE79" s="323"/>
      <c r="AF79" s="16"/>
      <c r="AH79" s="329" t="s">
        <v>59</v>
      </c>
      <c r="AI79" s="329"/>
      <c r="AJ79" s="329"/>
      <c r="AK79" s="329"/>
      <c r="AL79" s="329"/>
      <c r="AM79" s="329"/>
      <c r="AN79" s="329"/>
      <c r="AO79" s="329"/>
      <c r="AP79" s="329"/>
      <c r="AQ79" s="329"/>
      <c r="AR79" s="329"/>
      <c r="AS79" s="329"/>
      <c r="AT79" s="329"/>
      <c r="AU79" s="329"/>
      <c r="AV79" s="329"/>
      <c r="AW79" s="329"/>
      <c r="AX79" s="329"/>
      <c r="AY79" s="329"/>
      <c r="AZ79" s="329"/>
      <c r="BA79" s="329"/>
      <c r="BB79" s="329"/>
      <c r="BC79" s="329"/>
      <c r="BD79" s="329"/>
      <c r="BE79" s="329"/>
      <c r="BF79" s="329"/>
      <c r="BG79" s="329"/>
    </row>
    <row r="80" spans="2:59" s="15" customFormat="1" ht="10.5" customHeight="1">
      <c r="B80" s="324"/>
      <c r="C80" s="325"/>
      <c r="D80" s="325"/>
      <c r="E80" s="326"/>
      <c r="F80" s="324"/>
      <c r="G80" s="325"/>
      <c r="H80" s="325"/>
      <c r="I80" s="325"/>
      <c r="J80" s="325"/>
      <c r="K80" s="325"/>
      <c r="L80" s="325"/>
      <c r="M80" s="325"/>
      <c r="N80" s="325"/>
      <c r="O80" s="325"/>
      <c r="P80" s="325"/>
      <c r="Q80" s="325"/>
      <c r="R80" s="325"/>
      <c r="S80" s="325"/>
      <c r="T80" s="325"/>
      <c r="U80" s="325"/>
      <c r="V80" s="325"/>
      <c r="W80" s="325"/>
      <c r="X80" s="325"/>
      <c r="Y80" s="325"/>
      <c r="Z80" s="325"/>
      <c r="AA80" s="325"/>
      <c r="AB80" s="325"/>
      <c r="AC80" s="325"/>
      <c r="AD80" s="325"/>
      <c r="AE80" s="326"/>
      <c r="AF80" s="16"/>
      <c r="AH80" s="329"/>
      <c r="AI80" s="329"/>
      <c r="AJ80" s="329"/>
      <c r="AK80" s="329"/>
      <c r="AL80" s="329"/>
      <c r="AM80" s="329"/>
      <c r="AN80" s="329"/>
      <c r="AO80" s="329"/>
      <c r="AP80" s="329"/>
      <c r="AQ80" s="329"/>
      <c r="AR80" s="329"/>
      <c r="AS80" s="329"/>
      <c r="AT80" s="329"/>
      <c r="AU80" s="329"/>
      <c r="AV80" s="329"/>
      <c r="AW80" s="329"/>
      <c r="AX80" s="329"/>
      <c r="AY80" s="329"/>
      <c r="AZ80" s="329"/>
      <c r="BA80" s="329"/>
      <c r="BB80" s="329"/>
      <c r="BC80" s="329"/>
      <c r="BD80" s="329"/>
      <c r="BE80" s="329"/>
      <c r="BF80" s="329"/>
      <c r="BG80" s="329"/>
    </row>
    <row r="81" spans="2:59" s="15" customFormat="1" ht="10.5" customHeight="1">
      <c r="B81" s="309">
        <v>1</v>
      </c>
      <c r="C81" s="310"/>
      <c r="D81" s="310"/>
      <c r="E81" s="311"/>
      <c r="F81" s="276" t="s">
        <v>444</v>
      </c>
      <c r="G81" s="277"/>
      <c r="H81" s="277"/>
      <c r="I81" s="277"/>
      <c r="J81" s="277"/>
      <c r="K81" s="277"/>
      <c r="L81" s="277"/>
      <c r="M81" s="277"/>
      <c r="N81" s="277"/>
      <c r="O81" s="277"/>
      <c r="P81" s="277"/>
      <c r="Q81" s="277"/>
      <c r="R81" s="277"/>
      <c r="S81" s="277"/>
      <c r="T81" s="277"/>
      <c r="U81" s="277"/>
      <c r="V81" s="277"/>
      <c r="W81" s="277"/>
      <c r="X81" s="277"/>
      <c r="Y81" s="277"/>
      <c r="Z81" s="277"/>
      <c r="AA81" s="277"/>
      <c r="AB81" s="277"/>
      <c r="AC81" s="277"/>
      <c r="AD81" s="277"/>
      <c r="AE81" s="278"/>
      <c r="AF81" s="16"/>
      <c r="AH81" s="329"/>
      <c r="AI81" s="329"/>
      <c r="AJ81" s="329"/>
      <c r="AK81" s="329"/>
      <c r="AL81" s="329"/>
      <c r="AM81" s="329"/>
      <c r="AN81" s="329"/>
      <c r="AO81" s="329"/>
      <c r="AP81" s="329"/>
      <c r="AQ81" s="329"/>
      <c r="AR81" s="329"/>
      <c r="AS81" s="329"/>
      <c r="AT81" s="329"/>
      <c r="AU81" s="329"/>
      <c r="AV81" s="329"/>
      <c r="AW81" s="329"/>
      <c r="AX81" s="329"/>
      <c r="AY81" s="329"/>
      <c r="AZ81" s="329"/>
      <c r="BA81" s="329"/>
      <c r="BB81" s="329"/>
      <c r="BC81" s="329"/>
      <c r="BD81" s="329"/>
      <c r="BE81" s="329"/>
      <c r="BF81" s="329"/>
      <c r="BG81" s="329"/>
    </row>
    <row r="82" spans="2:32" s="15" customFormat="1" ht="10.5" customHeight="1">
      <c r="B82" s="312"/>
      <c r="C82" s="313"/>
      <c r="D82" s="313"/>
      <c r="E82" s="314"/>
      <c r="F82" s="279"/>
      <c r="G82" s="262"/>
      <c r="H82" s="262"/>
      <c r="I82" s="262"/>
      <c r="J82" s="262"/>
      <c r="K82" s="262"/>
      <c r="L82" s="262"/>
      <c r="M82" s="262"/>
      <c r="N82" s="262"/>
      <c r="O82" s="262"/>
      <c r="P82" s="262"/>
      <c r="Q82" s="262"/>
      <c r="R82" s="262"/>
      <c r="S82" s="262"/>
      <c r="T82" s="262"/>
      <c r="U82" s="262"/>
      <c r="V82" s="262"/>
      <c r="W82" s="262"/>
      <c r="X82" s="262"/>
      <c r="Y82" s="262"/>
      <c r="Z82" s="262"/>
      <c r="AA82" s="262"/>
      <c r="AB82" s="262"/>
      <c r="AC82" s="262"/>
      <c r="AD82" s="262"/>
      <c r="AE82" s="263"/>
      <c r="AF82" s="16"/>
    </row>
    <row r="83" spans="2:62" s="15" customFormat="1" ht="10.5" customHeight="1">
      <c r="B83" s="309">
        <v>2</v>
      </c>
      <c r="C83" s="310"/>
      <c r="D83" s="310"/>
      <c r="E83" s="311"/>
      <c r="F83" s="276" t="s">
        <v>445</v>
      </c>
      <c r="G83" s="277"/>
      <c r="H83" s="277"/>
      <c r="I83" s="277"/>
      <c r="J83" s="277"/>
      <c r="K83" s="277"/>
      <c r="L83" s="277"/>
      <c r="M83" s="277"/>
      <c r="N83" s="277"/>
      <c r="O83" s="277"/>
      <c r="P83" s="277"/>
      <c r="Q83" s="277"/>
      <c r="R83" s="277"/>
      <c r="S83" s="277"/>
      <c r="T83" s="277"/>
      <c r="U83" s="277"/>
      <c r="V83" s="277"/>
      <c r="W83" s="277"/>
      <c r="X83" s="277"/>
      <c r="Y83" s="277"/>
      <c r="Z83" s="277"/>
      <c r="AA83" s="277"/>
      <c r="AB83" s="277"/>
      <c r="AC83" s="277"/>
      <c r="AD83" s="277"/>
      <c r="AE83" s="278"/>
      <c r="AF83" s="16"/>
      <c r="AH83" s="321" t="s">
        <v>60</v>
      </c>
      <c r="AI83" s="322"/>
      <c r="AJ83" s="322"/>
      <c r="AK83" s="322"/>
      <c r="AL83" s="322"/>
      <c r="AM83" s="323"/>
      <c r="AN83" s="321" t="s">
        <v>61</v>
      </c>
      <c r="AO83" s="322"/>
      <c r="AP83" s="322"/>
      <c r="AQ83" s="322"/>
      <c r="AR83" s="322"/>
      <c r="AS83" s="322"/>
      <c r="AT83" s="322"/>
      <c r="AU83" s="322"/>
      <c r="AV83" s="322"/>
      <c r="AW83" s="322"/>
      <c r="AX83" s="322"/>
      <c r="AY83" s="322"/>
      <c r="AZ83" s="322"/>
      <c r="BA83" s="322"/>
      <c r="BB83" s="322"/>
      <c r="BC83" s="322"/>
      <c r="BD83" s="322"/>
      <c r="BE83" s="322"/>
      <c r="BF83" s="322"/>
      <c r="BG83" s="322"/>
      <c r="BH83" s="322"/>
      <c r="BI83" s="322"/>
      <c r="BJ83" s="323"/>
    </row>
    <row r="84" spans="2:62" s="15" customFormat="1" ht="10.5" customHeight="1">
      <c r="B84" s="312"/>
      <c r="C84" s="313"/>
      <c r="D84" s="313"/>
      <c r="E84" s="314"/>
      <c r="F84" s="279"/>
      <c r="G84" s="262"/>
      <c r="H84" s="262"/>
      <c r="I84" s="262"/>
      <c r="J84" s="262"/>
      <c r="K84" s="262"/>
      <c r="L84" s="262"/>
      <c r="M84" s="262"/>
      <c r="N84" s="262"/>
      <c r="O84" s="262"/>
      <c r="P84" s="262"/>
      <c r="Q84" s="262"/>
      <c r="R84" s="262"/>
      <c r="S84" s="262"/>
      <c r="T84" s="262"/>
      <c r="U84" s="262"/>
      <c r="V84" s="262"/>
      <c r="W84" s="262"/>
      <c r="X84" s="262"/>
      <c r="Y84" s="262"/>
      <c r="Z84" s="262"/>
      <c r="AA84" s="262"/>
      <c r="AB84" s="262"/>
      <c r="AC84" s="262"/>
      <c r="AD84" s="262"/>
      <c r="AE84" s="263"/>
      <c r="AF84" s="16"/>
      <c r="AH84" s="324"/>
      <c r="AI84" s="325"/>
      <c r="AJ84" s="325"/>
      <c r="AK84" s="325"/>
      <c r="AL84" s="325"/>
      <c r="AM84" s="326"/>
      <c r="AN84" s="324"/>
      <c r="AO84" s="325"/>
      <c r="AP84" s="325"/>
      <c r="AQ84" s="325"/>
      <c r="AR84" s="325"/>
      <c r="AS84" s="325"/>
      <c r="AT84" s="325"/>
      <c r="AU84" s="325"/>
      <c r="AV84" s="325"/>
      <c r="AW84" s="325"/>
      <c r="AX84" s="325"/>
      <c r="AY84" s="325"/>
      <c r="AZ84" s="325"/>
      <c r="BA84" s="325"/>
      <c r="BB84" s="325"/>
      <c r="BC84" s="325"/>
      <c r="BD84" s="325"/>
      <c r="BE84" s="325"/>
      <c r="BF84" s="325"/>
      <c r="BG84" s="325"/>
      <c r="BH84" s="325"/>
      <c r="BI84" s="325"/>
      <c r="BJ84" s="326"/>
    </row>
    <row r="85" spans="2:62" s="15" customFormat="1" ht="10.5" customHeight="1">
      <c r="B85" s="309">
        <v>3</v>
      </c>
      <c r="C85" s="310"/>
      <c r="D85" s="310"/>
      <c r="E85" s="311"/>
      <c r="F85" s="276" t="s">
        <v>446</v>
      </c>
      <c r="G85" s="277"/>
      <c r="H85" s="277"/>
      <c r="I85" s="277"/>
      <c r="J85" s="277"/>
      <c r="K85" s="277"/>
      <c r="L85" s="277"/>
      <c r="M85" s="277"/>
      <c r="N85" s="277"/>
      <c r="O85" s="277"/>
      <c r="P85" s="277"/>
      <c r="Q85" s="277"/>
      <c r="R85" s="277"/>
      <c r="S85" s="277"/>
      <c r="T85" s="277"/>
      <c r="U85" s="277"/>
      <c r="V85" s="277"/>
      <c r="W85" s="277"/>
      <c r="X85" s="277"/>
      <c r="Y85" s="277"/>
      <c r="Z85" s="277"/>
      <c r="AA85" s="277"/>
      <c r="AB85" s="277"/>
      <c r="AC85" s="277"/>
      <c r="AD85" s="277"/>
      <c r="AE85" s="278"/>
      <c r="AF85" s="16"/>
      <c r="AH85" s="309" t="s">
        <v>208</v>
      </c>
      <c r="AI85" s="310"/>
      <c r="AJ85" s="310"/>
      <c r="AK85" s="310"/>
      <c r="AL85" s="310"/>
      <c r="AM85" s="311"/>
      <c r="AN85" s="315" t="s">
        <v>62</v>
      </c>
      <c r="AO85" s="316"/>
      <c r="AP85" s="316"/>
      <c r="AQ85" s="316"/>
      <c r="AR85" s="316"/>
      <c r="AS85" s="316"/>
      <c r="AT85" s="316"/>
      <c r="AU85" s="316"/>
      <c r="AV85" s="316"/>
      <c r="AW85" s="316"/>
      <c r="AX85" s="316"/>
      <c r="AY85" s="316"/>
      <c r="AZ85" s="316"/>
      <c r="BA85" s="316"/>
      <c r="BB85" s="316"/>
      <c r="BC85" s="316"/>
      <c r="BD85" s="316"/>
      <c r="BE85" s="316"/>
      <c r="BF85" s="316"/>
      <c r="BG85" s="316"/>
      <c r="BH85" s="316"/>
      <c r="BI85" s="316"/>
      <c r="BJ85" s="317"/>
    </row>
    <row r="86" spans="2:62" s="15" customFormat="1" ht="10.5" customHeight="1">
      <c r="B86" s="312"/>
      <c r="C86" s="313"/>
      <c r="D86" s="313"/>
      <c r="E86" s="314"/>
      <c r="F86" s="279"/>
      <c r="G86" s="262"/>
      <c r="H86" s="262"/>
      <c r="I86" s="262"/>
      <c r="J86" s="262"/>
      <c r="K86" s="262"/>
      <c r="L86" s="262"/>
      <c r="M86" s="262"/>
      <c r="N86" s="262"/>
      <c r="O86" s="262"/>
      <c r="P86" s="262"/>
      <c r="Q86" s="262"/>
      <c r="R86" s="262"/>
      <c r="S86" s="262"/>
      <c r="T86" s="262"/>
      <c r="U86" s="262"/>
      <c r="V86" s="262"/>
      <c r="W86" s="262"/>
      <c r="X86" s="262"/>
      <c r="Y86" s="262"/>
      <c r="Z86" s="262"/>
      <c r="AA86" s="262"/>
      <c r="AB86" s="262"/>
      <c r="AC86" s="262"/>
      <c r="AD86" s="262"/>
      <c r="AE86" s="263"/>
      <c r="AF86" s="16"/>
      <c r="AH86" s="312"/>
      <c r="AI86" s="313"/>
      <c r="AJ86" s="313"/>
      <c r="AK86" s="313"/>
      <c r="AL86" s="313"/>
      <c r="AM86" s="314"/>
      <c r="AN86" s="318"/>
      <c r="AO86" s="319"/>
      <c r="AP86" s="319"/>
      <c r="AQ86" s="319"/>
      <c r="AR86" s="319"/>
      <c r="AS86" s="319"/>
      <c r="AT86" s="319"/>
      <c r="AU86" s="319"/>
      <c r="AV86" s="319"/>
      <c r="AW86" s="319"/>
      <c r="AX86" s="319"/>
      <c r="AY86" s="319"/>
      <c r="AZ86" s="319"/>
      <c r="BA86" s="319"/>
      <c r="BB86" s="319"/>
      <c r="BC86" s="319"/>
      <c r="BD86" s="319"/>
      <c r="BE86" s="319"/>
      <c r="BF86" s="319"/>
      <c r="BG86" s="319"/>
      <c r="BH86" s="319"/>
      <c r="BI86" s="319"/>
      <c r="BJ86" s="320"/>
    </row>
    <row r="87" spans="2:62" s="15" customFormat="1" ht="10.5" customHeight="1">
      <c r="B87" s="309">
        <v>4</v>
      </c>
      <c r="C87" s="310"/>
      <c r="D87" s="310"/>
      <c r="E87" s="311"/>
      <c r="F87" s="276" t="s">
        <v>447</v>
      </c>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8"/>
      <c r="AF87" s="16"/>
      <c r="AH87" s="309" t="s">
        <v>209</v>
      </c>
      <c r="AI87" s="310"/>
      <c r="AJ87" s="310"/>
      <c r="AK87" s="310"/>
      <c r="AL87" s="310"/>
      <c r="AM87" s="311"/>
      <c r="AN87" s="315" t="s">
        <v>64</v>
      </c>
      <c r="AO87" s="316"/>
      <c r="AP87" s="316"/>
      <c r="AQ87" s="316"/>
      <c r="AR87" s="316"/>
      <c r="AS87" s="316"/>
      <c r="AT87" s="316"/>
      <c r="AU87" s="316"/>
      <c r="AV87" s="316"/>
      <c r="AW87" s="316"/>
      <c r="AX87" s="316"/>
      <c r="AY87" s="316"/>
      <c r="AZ87" s="316"/>
      <c r="BA87" s="316"/>
      <c r="BB87" s="316"/>
      <c r="BC87" s="316"/>
      <c r="BD87" s="316"/>
      <c r="BE87" s="316"/>
      <c r="BF87" s="316"/>
      <c r="BG87" s="316"/>
      <c r="BH87" s="316"/>
      <c r="BI87" s="316"/>
      <c r="BJ87" s="317"/>
    </row>
    <row r="88" spans="2:62" s="15" customFormat="1" ht="10.5" customHeight="1">
      <c r="B88" s="312"/>
      <c r="C88" s="313"/>
      <c r="D88" s="313"/>
      <c r="E88" s="314"/>
      <c r="F88" s="279"/>
      <c r="G88" s="262"/>
      <c r="H88" s="262"/>
      <c r="I88" s="262"/>
      <c r="J88" s="262"/>
      <c r="K88" s="262"/>
      <c r="L88" s="262"/>
      <c r="M88" s="262"/>
      <c r="N88" s="262"/>
      <c r="O88" s="262"/>
      <c r="P88" s="262"/>
      <c r="Q88" s="262"/>
      <c r="R88" s="262"/>
      <c r="S88" s="262"/>
      <c r="T88" s="262"/>
      <c r="U88" s="262"/>
      <c r="V88" s="262"/>
      <c r="W88" s="262"/>
      <c r="X88" s="262"/>
      <c r="Y88" s="262"/>
      <c r="Z88" s="262"/>
      <c r="AA88" s="262"/>
      <c r="AB88" s="262"/>
      <c r="AC88" s="262"/>
      <c r="AD88" s="262"/>
      <c r="AE88" s="263"/>
      <c r="AF88" s="16"/>
      <c r="AH88" s="312"/>
      <c r="AI88" s="313"/>
      <c r="AJ88" s="313"/>
      <c r="AK88" s="313"/>
      <c r="AL88" s="313"/>
      <c r="AM88" s="314"/>
      <c r="AN88" s="318"/>
      <c r="AO88" s="319"/>
      <c r="AP88" s="319"/>
      <c r="AQ88" s="319"/>
      <c r="AR88" s="319"/>
      <c r="AS88" s="319"/>
      <c r="AT88" s="319"/>
      <c r="AU88" s="319"/>
      <c r="AV88" s="319"/>
      <c r="AW88" s="319"/>
      <c r="AX88" s="319"/>
      <c r="AY88" s="319"/>
      <c r="AZ88" s="319"/>
      <c r="BA88" s="319"/>
      <c r="BB88" s="319"/>
      <c r="BC88" s="319"/>
      <c r="BD88" s="319"/>
      <c r="BE88" s="319"/>
      <c r="BF88" s="319"/>
      <c r="BG88" s="319"/>
      <c r="BH88" s="319"/>
      <c r="BI88" s="319"/>
      <c r="BJ88" s="320"/>
    </row>
    <row r="89" spans="2:62" s="15" customFormat="1" ht="10.5" customHeight="1">
      <c r="B89" s="309">
        <v>5</v>
      </c>
      <c r="C89" s="310"/>
      <c r="D89" s="310"/>
      <c r="E89" s="311"/>
      <c r="F89" s="276" t="s">
        <v>443</v>
      </c>
      <c r="G89" s="277"/>
      <c r="H89" s="277"/>
      <c r="I89" s="277"/>
      <c r="J89" s="277"/>
      <c r="K89" s="277"/>
      <c r="L89" s="277"/>
      <c r="M89" s="277"/>
      <c r="N89" s="277"/>
      <c r="O89" s="277"/>
      <c r="P89" s="277"/>
      <c r="Q89" s="277"/>
      <c r="R89" s="277"/>
      <c r="S89" s="277"/>
      <c r="T89" s="277"/>
      <c r="U89" s="277"/>
      <c r="V89" s="277"/>
      <c r="W89" s="277"/>
      <c r="X89" s="277"/>
      <c r="Y89" s="277"/>
      <c r="Z89" s="277"/>
      <c r="AA89" s="277"/>
      <c r="AB89" s="277"/>
      <c r="AC89" s="277"/>
      <c r="AD89" s="277"/>
      <c r="AE89" s="278"/>
      <c r="AF89" s="16"/>
      <c r="AH89" s="309" t="s">
        <v>210</v>
      </c>
      <c r="AI89" s="310"/>
      <c r="AJ89" s="310"/>
      <c r="AK89" s="310"/>
      <c r="AL89" s="310"/>
      <c r="AM89" s="311"/>
      <c r="AN89" s="315" t="s">
        <v>63</v>
      </c>
      <c r="AO89" s="316"/>
      <c r="AP89" s="316"/>
      <c r="AQ89" s="316"/>
      <c r="AR89" s="316"/>
      <c r="AS89" s="316"/>
      <c r="AT89" s="316"/>
      <c r="AU89" s="316"/>
      <c r="AV89" s="316"/>
      <c r="AW89" s="316"/>
      <c r="AX89" s="316"/>
      <c r="AY89" s="316"/>
      <c r="AZ89" s="316"/>
      <c r="BA89" s="316"/>
      <c r="BB89" s="316"/>
      <c r="BC89" s="316"/>
      <c r="BD89" s="316"/>
      <c r="BE89" s="316"/>
      <c r="BF89" s="316"/>
      <c r="BG89" s="316"/>
      <c r="BH89" s="316"/>
      <c r="BI89" s="316"/>
      <c r="BJ89" s="317"/>
    </row>
    <row r="90" spans="2:62" s="15" customFormat="1" ht="10.5" customHeight="1">
      <c r="B90" s="312"/>
      <c r="C90" s="313"/>
      <c r="D90" s="313"/>
      <c r="E90" s="314"/>
      <c r="F90" s="279"/>
      <c r="G90" s="262"/>
      <c r="H90" s="262"/>
      <c r="I90" s="262"/>
      <c r="J90" s="262"/>
      <c r="K90" s="262"/>
      <c r="L90" s="262"/>
      <c r="M90" s="262"/>
      <c r="N90" s="262"/>
      <c r="O90" s="262"/>
      <c r="P90" s="262"/>
      <c r="Q90" s="262"/>
      <c r="R90" s="262"/>
      <c r="S90" s="262"/>
      <c r="T90" s="262"/>
      <c r="U90" s="262"/>
      <c r="V90" s="262"/>
      <c r="W90" s="262"/>
      <c r="X90" s="262"/>
      <c r="Y90" s="262"/>
      <c r="Z90" s="262"/>
      <c r="AA90" s="262"/>
      <c r="AB90" s="262"/>
      <c r="AC90" s="262"/>
      <c r="AD90" s="262"/>
      <c r="AE90" s="263"/>
      <c r="AF90" s="16"/>
      <c r="AH90" s="312"/>
      <c r="AI90" s="313"/>
      <c r="AJ90" s="313"/>
      <c r="AK90" s="313"/>
      <c r="AL90" s="313"/>
      <c r="AM90" s="314"/>
      <c r="AN90" s="318"/>
      <c r="AO90" s="319"/>
      <c r="AP90" s="319"/>
      <c r="AQ90" s="319"/>
      <c r="AR90" s="319"/>
      <c r="AS90" s="319"/>
      <c r="AT90" s="319"/>
      <c r="AU90" s="319"/>
      <c r="AV90" s="319"/>
      <c r="AW90" s="319"/>
      <c r="AX90" s="319"/>
      <c r="AY90" s="319"/>
      <c r="AZ90" s="319"/>
      <c r="BA90" s="319"/>
      <c r="BB90" s="319"/>
      <c r="BC90" s="319"/>
      <c r="BD90" s="319"/>
      <c r="BE90" s="319"/>
      <c r="BF90" s="319"/>
      <c r="BG90" s="319"/>
      <c r="BH90" s="319"/>
      <c r="BI90" s="319"/>
      <c r="BJ90" s="320"/>
    </row>
    <row r="91" ht="8.25" customHeight="1"/>
    <row r="92" ht="12" customHeight="1">
      <c r="B92" s="12" t="s">
        <v>69</v>
      </c>
    </row>
    <row r="93" spans="2:62" s="15" customFormat="1" ht="10.5" customHeight="1">
      <c r="B93" s="302" t="s">
        <v>451</v>
      </c>
      <c r="C93" s="302"/>
      <c r="D93" s="302"/>
      <c r="E93" s="302"/>
      <c r="F93" s="303" t="s">
        <v>450</v>
      </c>
      <c r="G93" s="304"/>
      <c r="H93" s="304"/>
      <c r="I93" s="304"/>
      <c r="J93" s="304"/>
      <c r="K93" s="304"/>
      <c r="L93" s="304"/>
      <c r="M93" s="304"/>
      <c r="N93" s="304"/>
      <c r="O93" s="304"/>
      <c r="P93" s="304"/>
      <c r="Q93" s="304"/>
      <c r="R93" s="304"/>
      <c r="S93" s="304"/>
      <c r="T93" s="304"/>
      <c r="U93" s="304"/>
      <c r="V93" s="304"/>
      <c r="W93" s="304"/>
      <c r="X93" s="304"/>
      <c r="Y93" s="304"/>
      <c r="Z93" s="305"/>
      <c r="AA93" s="303" t="s">
        <v>449</v>
      </c>
      <c r="AB93" s="304"/>
      <c r="AC93" s="304"/>
      <c r="AD93" s="304"/>
      <c r="AE93" s="304"/>
      <c r="AF93" s="304"/>
      <c r="AG93" s="304"/>
      <c r="AH93" s="304"/>
      <c r="AI93" s="304"/>
      <c r="AJ93" s="304"/>
      <c r="AK93" s="304"/>
      <c r="AL93" s="304"/>
      <c r="AM93" s="304"/>
      <c r="AN93" s="304"/>
      <c r="AO93" s="304"/>
      <c r="AP93" s="304"/>
      <c r="AQ93" s="304"/>
      <c r="AR93" s="305"/>
      <c r="AS93" s="303" t="s">
        <v>448</v>
      </c>
      <c r="AT93" s="304"/>
      <c r="AU93" s="304"/>
      <c r="AV93" s="304"/>
      <c r="AW93" s="304"/>
      <c r="AX93" s="304"/>
      <c r="AY93" s="304"/>
      <c r="AZ93" s="304"/>
      <c r="BA93" s="304"/>
      <c r="BB93" s="304"/>
      <c r="BC93" s="304"/>
      <c r="BD93" s="304"/>
      <c r="BE93" s="304"/>
      <c r="BF93" s="304"/>
      <c r="BG93" s="304"/>
      <c r="BH93" s="304"/>
      <c r="BI93" s="304"/>
      <c r="BJ93" s="305"/>
    </row>
    <row r="94" spans="2:62" s="15" customFormat="1" ht="10.5" customHeight="1">
      <c r="B94" s="302"/>
      <c r="C94" s="302"/>
      <c r="D94" s="302"/>
      <c r="E94" s="302"/>
      <c r="F94" s="306"/>
      <c r="G94" s="307"/>
      <c r="H94" s="307"/>
      <c r="I94" s="307"/>
      <c r="J94" s="307"/>
      <c r="K94" s="307"/>
      <c r="L94" s="307"/>
      <c r="M94" s="307"/>
      <c r="N94" s="307"/>
      <c r="O94" s="307"/>
      <c r="P94" s="307"/>
      <c r="Q94" s="307"/>
      <c r="R94" s="307"/>
      <c r="S94" s="307"/>
      <c r="T94" s="307"/>
      <c r="U94" s="307"/>
      <c r="V94" s="307"/>
      <c r="W94" s="307"/>
      <c r="X94" s="307"/>
      <c r="Y94" s="307"/>
      <c r="Z94" s="308"/>
      <c r="AA94" s="306"/>
      <c r="AB94" s="307"/>
      <c r="AC94" s="307"/>
      <c r="AD94" s="307"/>
      <c r="AE94" s="307"/>
      <c r="AF94" s="307"/>
      <c r="AG94" s="307"/>
      <c r="AH94" s="307"/>
      <c r="AI94" s="307"/>
      <c r="AJ94" s="307"/>
      <c r="AK94" s="307"/>
      <c r="AL94" s="307"/>
      <c r="AM94" s="307"/>
      <c r="AN94" s="307"/>
      <c r="AO94" s="307"/>
      <c r="AP94" s="307"/>
      <c r="AQ94" s="307"/>
      <c r="AR94" s="308"/>
      <c r="AS94" s="306"/>
      <c r="AT94" s="307"/>
      <c r="AU94" s="307"/>
      <c r="AV94" s="307"/>
      <c r="AW94" s="307"/>
      <c r="AX94" s="307"/>
      <c r="AY94" s="307"/>
      <c r="AZ94" s="307"/>
      <c r="BA94" s="307"/>
      <c r="BB94" s="307"/>
      <c r="BC94" s="307"/>
      <c r="BD94" s="307"/>
      <c r="BE94" s="307"/>
      <c r="BF94" s="307"/>
      <c r="BG94" s="307"/>
      <c r="BH94" s="307"/>
      <c r="BI94" s="307"/>
      <c r="BJ94" s="308"/>
    </row>
    <row r="95" spans="2:62" s="18" customFormat="1" ht="10.5" customHeight="1">
      <c r="B95" s="275" t="s">
        <v>211</v>
      </c>
      <c r="C95" s="275"/>
      <c r="D95" s="275"/>
      <c r="E95" s="275"/>
      <c r="F95" s="276" t="s">
        <v>462</v>
      </c>
      <c r="G95" s="277"/>
      <c r="H95" s="277"/>
      <c r="I95" s="277"/>
      <c r="J95" s="277"/>
      <c r="K95" s="277"/>
      <c r="L95" s="277"/>
      <c r="M95" s="277"/>
      <c r="N95" s="277"/>
      <c r="O95" s="277"/>
      <c r="P95" s="277"/>
      <c r="Q95" s="277"/>
      <c r="R95" s="277"/>
      <c r="S95" s="277"/>
      <c r="T95" s="277"/>
      <c r="U95" s="277"/>
      <c r="V95" s="277"/>
      <c r="W95" s="277"/>
      <c r="X95" s="277"/>
      <c r="Y95" s="277"/>
      <c r="Z95" s="278"/>
      <c r="AA95" s="276" t="s">
        <v>463</v>
      </c>
      <c r="AB95" s="277"/>
      <c r="AC95" s="277"/>
      <c r="AD95" s="277"/>
      <c r="AE95" s="277"/>
      <c r="AF95" s="277"/>
      <c r="AG95" s="277"/>
      <c r="AH95" s="277"/>
      <c r="AI95" s="277"/>
      <c r="AJ95" s="277"/>
      <c r="AK95" s="277"/>
      <c r="AL95" s="277"/>
      <c r="AM95" s="277"/>
      <c r="AN95" s="277"/>
      <c r="AO95" s="277"/>
      <c r="AP95" s="277"/>
      <c r="AQ95" s="277"/>
      <c r="AR95" s="278"/>
      <c r="AS95" s="276" t="s">
        <v>464</v>
      </c>
      <c r="AT95" s="277"/>
      <c r="AU95" s="277"/>
      <c r="AV95" s="277"/>
      <c r="AW95" s="277"/>
      <c r="AX95" s="277"/>
      <c r="AY95" s="277"/>
      <c r="AZ95" s="277"/>
      <c r="BA95" s="277"/>
      <c r="BB95" s="277"/>
      <c r="BC95" s="277"/>
      <c r="BD95" s="277"/>
      <c r="BE95" s="277"/>
      <c r="BF95" s="277"/>
      <c r="BG95" s="277"/>
      <c r="BH95" s="277"/>
      <c r="BI95" s="277"/>
      <c r="BJ95" s="278"/>
    </row>
    <row r="96" spans="2:62" s="18" customFormat="1" ht="10.5" customHeight="1">
      <c r="B96" s="275"/>
      <c r="C96" s="275"/>
      <c r="D96" s="275"/>
      <c r="E96" s="275"/>
      <c r="F96" s="286"/>
      <c r="G96" s="260"/>
      <c r="H96" s="260"/>
      <c r="I96" s="260"/>
      <c r="J96" s="260"/>
      <c r="K96" s="260"/>
      <c r="L96" s="260"/>
      <c r="M96" s="260"/>
      <c r="N96" s="260"/>
      <c r="O96" s="260"/>
      <c r="P96" s="260"/>
      <c r="Q96" s="260"/>
      <c r="R96" s="260"/>
      <c r="S96" s="260"/>
      <c r="T96" s="260"/>
      <c r="U96" s="260"/>
      <c r="V96" s="260"/>
      <c r="W96" s="260"/>
      <c r="X96" s="260"/>
      <c r="Y96" s="260"/>
      <c r="Z96" s="261"/>
      <c r="AA96" s="286"/>
      <c r="AB96" s="260"/>
      <c r="AC96" s="260"/>
      <c r="AD96" s="260"/>
      <c r="AE96" s="260"/>
      <c r="AF96" s="260"/>
      <c r="AG96" s="260"/>
      <c r="AH96" s="260"/>
      <c r="AI96" s="260"/>
      <c r="AJ96" s="260"/>
      <c r="AK96" s="260"/>
      <c r="AL96" s="260"/>
      <c r="AM96" s="260"/>
      <c r="AN96" s="260"/>
      <c r="AO96" s="260"/>
      <c r="AP96" s="260"/>
      <c r="AQ96" s="260"/>
      <c r="AR96" s="261"/>
      <c r="AS96" s="286"/>
      <c r="AT96" s="260"/>
      <c r="AU96" s="260"/>
      <c r="AV96" s="260"/>
      <c r="AW96" s="260"/>
      <c r="AX96" s="260"/>
      <c r="AY96" s="260"/>
      <c r="AZ96" s="260"/>
      <c r="BA96" s="260"/>
      <c r="BB96" s="260"/>
      <c r="BC96" s="260"/>
      <c r="BD96" s="260"/>
      <c r="BE96" s="260"/>
      <c r="BF96" s="260"/>
      <c r="BG96" s="260"/>
      <c r="BH96" s="260"/>
      <c r="BI96" s="260"/>
      <c r="BJ96" s="261"/>
    </row>
    <row r="97" spans="2:62" s="18" customFormat="1" ht="10.5" customHeight="1">
      <c r="B97" s="275"/>
      <c r="C97" s="275"/>
      <c r="D97" s="275"/>
      <c r="E97" s="275"/>
      <c r="F97" s="286"/>
      <c r="G97" s="260"/>
      <c r="H97" s="260"/>
      <c r="I97" s="260"/>
      <c r="J97" s="260"/>
      <c r="K97" s="260"/>
      <c r="L97" s="260"/>
      <c r="M97" s="260"/>
      <c r="N97" s="260"/>
      <c r="O97" s="260"/>
      <c r="P97" s="260"/>
      <c r="Q97" s="260"/>
      <c r="R97" s="260"/>
      <c r="S97" s="260"/>
      <c r="T97" s="260"/>
      <c r="U97" s="260"/>
      <c r="V97" s="260"/>
      <c r="W97" s="260"/>
      <c r="X97" s="260"/>
      <c r="Y97" s="260"/>
      <c r="Z97" s="261"/>
      <c r="AA97" s="286"/>
      <c r="AB97" s="260"/>
      <c r="AC97" s="260"/>
      <c r="AD97" s="260"/>
      <c r="AE97" s="260"/>
      <c r="AF97" s="260"/>
      <c r="AG97" s="260"/>
      <c r="AH97" s="260"/>
      <c r="AI97" s="260"/>
      <c r="AJ97" s="260"/>
      <c r="AK97" s="260"/>
      <c r="AL97" s="260"/>
      <c r="AM97" s="260"/>
      <c r="AN97" s="260"/>
      <c r="AO97" s="260"/>
      <c r="AP97" s="260"/>
      <c r="AQ97" s="260"/>
      <c r="AR97" s="261"/>
      <c r="AS97" s="286"/>
      <c r="AT97" s="260"/>
      <c r="AU97" s="260"/>
      <c r="AV97" s="260"/>
      <c r="AW97" s="260"/>
      <c r="AX97" s="260"/>
      <c r="AY97" s="260"/>
      <c r="AZ97" s="260"/>
      <c r="BA97" s="260"/>
      <c r="BB97" s="260"/>
      <c r="BC97" s="260"/>
      <c r="BD97" s="260"/>
      <c r="BE97" s="260"/>
      <c r="BF97" s="260"/>
      <c r="BG97" s="260"/>
      <c r="BH97" s="260"/>
      <c r="BI97" s="260"/>
      <c r="BJ97" s="261"/>
    </row>
    <row r="98" spans="2:62" s="18" customFormat="1" ht="10.5" customHeight="1">
      <c r="B98" s="275"/>
      <c r="C98" s="275"/>
      <c r="D98" s="275"/>
      <c r="E98" s="275"/>
      <c r="F98" s="286"/>
      <c r="G98" s="260"/>
      <c r="H98" s="260"/>
      <c r="I98" s="260"/>
      <c r="J98" s="260"/>
      <c r="K98" s="260"/>
      <c r="L98" s="260"/>
      <c r="M98" s="260"/>
      <c r="N98" s="260"/>
      <c r="O98" s="260"/>
      <c r="P98" s="260"/>
      <c r="Q98" s="260"/>
      <c r="R98" s="260"/>
      <c r="S98" s="260"/>
      <c r="T98" s="260"/>
      <c r="U98" s="260"/>
      <c r="V98" s="260"/>
      <c r="W98" s="260"/>
      <c r="X98" s="260"/>
      <c r="Y98" s="260"/>
      <c r="Z98" s="261"/>
      <c r="AA98" s="286"/>
      <c r="AB98" s="260"/>
      <c r="AC98" s="260"/>
      <c r="AD98" s="260"/>
      <c r="AE98" s="260"/>
      <c r="AF98" s="260"/>
      <c r="AG98" s="260"/>
      <c r="AH98" s="260"/>
      <c r="AI98" s="260"/>
      <c r="AJ98" s="260"/>
      <c r="AK98" s="260"/>
      <c r="AL98" s="260"/>
      <c r="AM98" s="260"/>
      <c r="AN98" s="260"/>
      <c r="AO98" s="260"/>
      <c r="AP98" s="260"/>
      <c r="AQ98" s="260"/>
      <c r="AR98" s="261"/>
      <c r="AS98" s="286"/>
      <c r="AT98" s="260"/>
      <c r="AU98" s="260"/>
      <c r="AV98" s="260"/>
      <c r="AW98" s="260"/>
      <c r="AX98" s="260"/>
      <c r="AY98" s="260"/>
      <c r="AZ98" s="260"/>
      <c r="BA98" s="260"/>
      <c r="BB98" s="260"/>
      <c r="BC98" s="260"/>
      <c r="BD98" s="260"/>
      <c r="BE98" s="260"/>
      <c r="BF98" s="260"/>
      <c r="BG98" s="260"/>
      <c r="BH98" s="260"/>
      <c r="BI98" s="260"/>
      <c r="BJ98" s="261"/>
    </row>
    <row r="99" spans="2:62" s="18" customFormat="1" ht="10.5" customHeight="1">
      <c r="B99" s="275"/>
      <c r="C99" s="275"/>
      <c r="D99" s="275"/>
      <c r="E99" s="275"/>
      <c r="F99" s="279"/>
      <c r="G99" s="262"/>
      <c r="H99" s="262"/>
      <c r="I99" s="262"/>
      <c r="J99" s="262"/>
      <c r="K99" s="262"/>
      <c r="L99" s="262"/>
      <c r="M99" s="262"/>
      <c r="N99" s="262"/>
      <c r="O99" s="262"/>
      <c r="P99" s="262"/>
      <c r="Q99" s="262"/>
      <c r="R99" s="262"/>
      <c r="S99" s="262"/>
      <c r="T99" s="262"/>
      <c r="U99" s="262"/>
      <c r="V99" s="262"/>
      <c r="W99" s="262"/>
      <c r="X99" s="262"/>
      <c r="Y99" s="262"/>
      <c r="Z99" s="263"/>
      <c r="AA99" s="279"/>
      <c r="AB99" s="262"/>
      <c r="AC99" s="262"/>
      <c r="AD99" s="262"/>
      <c r="AE99" s="262"/>
      <c r="AF99" s="262"/>
      <c r="AG99" s="262"/>
      <c r="AH99" s="262"/>
      <c r="AI99" s="262"/>
      <c r="AJ99" s="262"/>
      <c r="AK99" s="262"/>
      <c r="AL99" s="262"/>
      <c r="AM99" s="262"/>
      <c r="AN99" s="262"/>
      <c r="AO99" s="262"/>
      <c r="AP99" s="262"/>
      <c r="AQ99" s="262"/>
      <c r="AR99" s="263"/>
      <c r="AS99" s="279"/>
      <c r="AT99" s="262"/>
      <c r="AU99" s="262"/>
      <c r="AV99" s="262"/>
      <c r="AW99" s="262"/>
      <c r="AX99" s="262"/>
      <c r="AY99" s="262"/>
      <c r="AZ99" s="262"/>
      <c r="BA99" s="262"/>
      <c r="BB99" s="262"/>
      <c r="BC99" s="262"/>
      <c r="BD99" s="262"/>
      <c r="BE99" s="262"/>
      <c r="BF99" s="262"/>
      <c r="BG99" s="262"/>
      <c r="BH99" s="262"/>
      <c r="BI99" s="262"/>
      <c r="BJ99" s="263"/>
    </row>
    <row r="100" spans="2:62" s="18" customFormat="1" ht="10.5" customHeight="1">
      <c r="B100" s="275" t="s">
        <v>213</v>
      </c>
      <c r="C100" s="275"/>
      <c r="D100" s="275"/>
      <c r="E100" s="275"/>
      <c r="F100" s="276" t="s">
        <v>452</v>
      </c>
      <c r="G100" s="277"/>
      <c r="H100" s="277"/>
      <c r="I100" s="277"/>
      <c r="J100" s="277"/>
      <c r="K100" s="277"/>
      <c r="L100" s="277"/>
      <c r="M100" s="277"/>
      <c r="N100" s="277"/>
      <c r="O100" s="277"/>
      <c r="P100" s="277"/>
      <c r="Q100" s="277"/>
      <c r="R100" s="277"/>
      <c r="S100" s="277"/>
      <c r="T100" s="277"/>
      <c r="U100" s="277"/>
      <c r="V100" s="277"/>
      <c r="W100" s="277"/>
      <c r="X100" s="277"/>
      <c r="Y100" s="277"/>
      <c r="Z100" s="278"/>
      <c r="AA100" s="280" t="s">
        <v>459</v>
      </c>
      <c r="AB100" s="281"/>
      <c r="AC100" s="281"/>
      <c r="AD100" s="281"/>
      <c r="AE100" s="281"/>
      <c r="AF100" s="281"/>
      <c r="AG100" s="281"/>
      <c r="AH100" s="281"/>
      <c r="AI100" s="281"/>
      <c r="AJ100" s="281"/>
      <c r="AK100" s="281"/>
      <c r="AL100" s="281"/>
      <c r="AM100" s="281"/>
      <c r="AN100" s="281"/>
      <c r="AO100" s="281"/>
      <c r="AP100" s="281"/>
      <c r="AQ100" s="281"/>
      <c r="AR100" s="282"/>
      <c r="AS100" s="280" t="s">
        <v>459</v>
      </c>
      <c r="AT100" s="281"/>
      <c r="AU100" s="281"/>
      <c r="AV100" s="281"/>
      <c r="AW100" s="281"/>
      <c r="AX100" s="281"/>
      <c r="AY100" s="281"/>
      <c r="AZ100" s="281"/>
      <c r="BA100" s="281"/>
      <c r="BB100" s="281"/>
      <c r="BC100" s="281"/>
      <c r="BD100" s="281"/>
      <c r="BE100" s="281"/>
      <c r="BF100" s="281"/>
      <c r="BG100" s="281"/>
      <c r="BH100" s="281"/>
      <c r="BI100" s="281"/>
      <c r="BJ100" s="282"/>
    </row>
    <row r="101" spans="2:62" s="18" customFormat="1" ht="10.5" customHeight="1">
      <c r="B101" s="275"/>
      <c r="C101" s="275"/>
      <c r="D101" s="275"/>
      <c r="E101" s="275"/>
      <c r="F101" s="279"/>
      <c r="G101" s="262"/>
      <c r="H101" s="262"/>
      <c r="I101" s="262"/>
      <c r="J101" s="262"/>
      <c r="K101" s="262"/>
      <c r="L101" s="262"/>
      <c r="M101" s="262"/>
      <c r="N101" s="262"/>
      <c r="O101" s="262"/>
      <c r="P101" s="262"/>
      <c r="Q101" s="262"/>
      <c r="R101" s="262"/>
      <c r="S101" s="262"/>
      <c r="T101" s="262"/>
      <c r="U101" s="262"/>
      <c r="V101" s="262"/>
      <c r="W101" s="262"/>
      <c r="X101" s="262"/>
      <c r="Y101" s="262"/>
      <c r="Z101" s="263"/>
      <c r="AA101" s="283"/>
      <c r="AB101" s="284"/>
      <c r="AC101" s="284"/>
      <c r="AD101" s="284"/>
      <c r="AE101" s="284"/>
      <c r="AF101" s="284"/>
      <c r="AG101" s="284"/>
      <c r="AH101" s="284"/>
      <c r="AI101" s="284"/>
      <c r="AJ101" s="284"/>
      <c r="AK101" s="284"/>
      <c r="AL101" s="284"/>
      <c r="AM101" s="284"/>
      <c r="AN101" s="284"/>
      <c r="AO101" s="284"/>
      <c r="AP101" s="284"/>
      <c r="AQ101" s="284"/>
      <c r="AR101" s="285"/>
      <c r="AS101" s="283"/>
      <c r="AT101" s="284"/>
      <c r="AU101" s="284"/>
      <c r="AV101" s="284"/>
      <c r="AW101" s="284"/>
      <c r="AX101" s="284"/>
      <c r="AY101" s="284"/>
      <c r="AZ101" s="284"/>
      <c r="BA101" s="284"/>
      <c r="BB101" s="284"/>
      <c r="BC101" s="284"/>
      <c r="BD101" s="284"/>
      <c r="BE101" s="284"/>
      <c r="BF101" s="284"/>
      <c r="BG101" s="284"/>
      <c r="BH101" s="284"/>
      <c r="BI101" s="284"/>
      <c r="BJ101" s="285"/>
    </row>
    <row r="102" spans="2:62" s="18" customFormat="1" ht="10.5" customHeight="1">
      <c r="B102" s="287" t="s">
        <v>215</v>
      </c>
      <c r="C102" s="288"/>
      <c r="D102" s="288"/>
      <c r="E102" s="289"/>
      <c r="F102" s="276" t="s">
        <v>465</v>
      </c>
      <c r="G102" s="277"/>
      <c r="H102" s="277"/>
      <c r="I102" s="277"/>
      <c r="J102" s="277"/>
      <c r="K102" s="277"/>
      <c r="L102" s="277"/>
      <c r="M102" s="277"/>
      <c r="N102" s="277"/>
      <c r="O102" s="277"/>
      <c r="P102" s="277"/>
      <c r="Q102" s="277"/>
      <c r="R102" s="277"/>
      <c r="S102" s="277"/>
      <c r="T102" s="277"/>
      <c r="U102" s="277"/>
      <c r="V102" s="277"/>
      <c r="W102" s="277"/>
      <c r="X102" s="277"/>
      <c r="Y102" s="277"/>
      <c r="Z102" s="278"/>
      <c r="AA102" s="276" t="s">
        <v>466</v>
      </c>
      <c r="AB102" s="277"/>
      <c r="AC102" s="277"/>
      <c r="AD102" s="277"/>
      <c r="AE102" s="277"/>
      <c r="AF102" s="277"/>
      <c r="AG102" s="277"/>
      <c r="AH102" s="277"/>
      <c r="AI102" s="277"/>
      <c r="AJ102" s="277"/>
      <c r="AK102" s="277"/>
      <c r="AL102" s="277"/>
      <c r="AM102" s="277"/>
      <c r="AN102" s="277"/>
      <c r="AO102" s="277"/>
      <c r="AP102" s="277"/>
      <c r="AQ102" s="277"/>
      <c r="AR102" s="278"/>
      <c r="AS102" s="276" t="s">
        <v>467</v>
      </c>
      <c r="AT102" s="277"/>
      <c r="AU102" s="277"/>
      <c r="AV102" s="277"/>
      <c r="AW102" s="277"/>
      <c r="AX102" s="277"/>
      <c r="AY102" s="277"/>
      <c r="AZ102" s="277"/>
      <c r="BA102" s="277"/>
      <c r="BB102" s="277"/>
      <c r="BC102" s="277"/>
      <c r="BD102" s="277"/>
      <c r="BE102" s="277"/>
      <c r="BF102" s="277"/>
      <c r="BG102" s="277"/>
      <c r="BH102" s="277"/>
      <c r="BI102" s="277"/>
      <c r="BJ102" s="278"/>
    </row>
    <row r="103" spans="2:62" s="18" customFormat="1" ht="10.5" customHeight="1">
      <c r="B103" s="290"/>
      <c r="C103" s="291"/>
      <c r="D103" s="291"/>
      <c r="E103" s="292"/>
      <c r="F103" s="286"/>
      <c r="G103" s="260"/>
      <c r="H103" s="260"/>
      <c r="I103" s="260"/>
      <c r="J103" s="260"/>
      <c r="K103" s="260"/>
      <c r="L103" s="260"/>
      <c r="M103" s="260"/>
      <c r="N103" s="260"/>
      <c r="O103" s="260"/>
      <c r="P103" s="260"/>
      <c r="Q103" s="260"/>
      <c r="R103" s="260"/>
      <c r="S103" s="260"/>
      <c r="T103" s="260"/>
      <c r="U103" s="260"/>
      <c r="V103" s="260"/>
      <c r="W103" s="260"/>
      <c r="X103" s="260"/>
      <c r="Y103" s="260"/>
      <c r="Z103" s="261"/>
      <c r="AA103" s="286"/>
      <c r="AB103" s="260"/>
      <c r="AC103" s="260"/>
      <c r="AD103" s="260"/>
      <c r="AE103" s="260"/>
      <c r="AF103" s="260"/>
      <c r="AG103" s="260"/>
      <c r="AH103" s="260"/>
      <c r="AI103" s="260"/>
      <c r="AJ103" s="260"/>
      <c r="AK103" s="260"/>
      <c r="AL103" s="260"/>
      <c r="AM103" s="260"/>
      <c r="AN103" s="260"/>
      <c r="AO103" s="260"/>
      <c r="AP103" s="260"/>
      <c r="AQ103" s="260"/>
      <c r="AR103" s="261"/>
      <c r="AS103" s="286"/>
      <c r="AT103" s="260"/>
      <c r="AU103" s="260"/>
      <c r="AV103" s="260"/>
      <c r="AW103" s="260"/>
      <c r="AX103" s="260"/>
      <c r="AY103" s="260"/>
      <c r="AZ103" s="260"/>
      <c r="BA103" s="260"/>
      <c r="BB103" s="260"/>
      <c r="BC103" s="260"/>
      <c r="BD103" s="260"/>
      <c r="BE103" s="260"/>
      <c r="BF103" s="260"/>
      <c r="BG103" s="260"/>
      <c r="BH103" s="260"/>
      <c r="BI103" s="260"/>
      <c r="BJ103" s="261"/>
    </row>
    <row r="104" spans="2:62" s="18" customFormat="1" ht="10.5" customHeight="1">
      <c r="B104" s="290"/>
      <c r="C104" s="291"/>
      <c r="D104" s="291"/>
      <c r="E104" s="292"/>
      <c r="F104" s="269" t="s">
        <v>453</v>
      </c>
      <c r="G104" s="296"/>
      <c r="H104" s="296"/>
      <c r="I104" s="296"/>
      <c r="J104" s="296"/>
      <c r="K104" s="296"/>
      <c r="L104" s="296"/>
      <c r="M104" s="296"/>
      <c r="N104" s="296"/>
      <c r="O104" s="296"/>
      <c r="P104" s="296"/>
      <c r="Q104" s="296"/>
      <c r="R104" s="296"/>
      <c r="S104" s="296"/>
      <c r="T104" s="296"/>
      <c r="U104" s="296"/>
      <c r="V104" s="296"/>
      <c r="W104" s="296"/>
      <c r="X104" s="296"/>
      <c r="Y104" s="296"/>
      <c r="Z104" s="297"/>
      <c r="AA104" s="269" t="s">
        <v>454</v>
      </c>
      <c r="AB104" s="270"/>
      <c r="AC104" s="270"/>
      <c r="AD104" s="270"/>
      <c r="AE104" s="270"/>
      <c r="AF104" s="270"/>
      <c r="AG104" s="270"/>
      <c r="AH104" s="270"/>
      <c r="AI104" s="270"/>
      <c r="AJ104" s="270"/>
      <c r="AK104" s="270"/>
      <c r="AL104" s="270"/>
      <c r="AM104" s="270"/>
      <c r="AN104" s="270"/>
      <c r="AO104" s="270"/>
      <c r="AP104" s="270"/>
      <c r="AQ104" s="270"/>
      <c r="AR104" s="271"/>
      <c r="AS104" s="269" t="s">
        <v>454</v>
      </c>
      <c r="AT104" s="270"/>
      <c r="AU104" s="270"/>
      <c r="AV104" s="270"/>
      <c r="AW104" s="270"/>
      <c r="AX104" s="270"/>
      <c r="AY104" s="270"/>
      <c r="AZ104" s="270"/>
      <c r="BA104" s="270"/>
      <c r="BB104" s="270"/>
      <c r="BC104" s="270"/>
      <c r="BD104" s="270"/>
      <c r="BE104" s="270"/>
      <c r="BF104" s="270"/>
      <c r="BG104" s="270"/>
      <c r="BH104" s="270"/>
      <c r="BI104" s="270"/>
      <c r="BJ104" s="271"/>
    </row>
    <row r="105" spans="2:62" s="18" customFormat="1" ht="10.5" customHeight="1">
      <c r="B105" s="290"/>
      <c r="C105" s="291"/>
      <c r="D105" s="291"/>
      <c r="E105" s="292"/>
      <c r="F105" s="298"/>
      <c r="G105" s="296"/>
      <c r="H105" s="296"/>
      <c r="I105" s="296"/>
      <c r="J105" s="296"/>
      <c r="K105" s="296"/>
      <c r="L105" s="296"/>
      <c r="M105" s="296"/>
      <c r="N105" s="296"/>
      <c r="O105" s="296"/>
      <c r="P105" s="296"/>
      <c r="Q105" s="296"/>
      <c r="R105" s="296"/>
      <c r="S105" s="296"/>
      <c r="T105" s="296"/>
      <c r="U105" s="296"/>
      <c r="V105" s="296"/>
      <c r="W105" s="296"/>
      <c r="X105" s="296"/>
      <c r="Y105" s="296"/>
      <c r="Z105" s="297"/>
      <c r="AA105" s="269"/>
      <c r="AB105" s="270"/>
      <c r="AC105" s="270"/>
      <c r="AD105" s="270"/>
      <c r="AE105" s="270"/>
      <c r="AF105" s="270"/>
      <c r="AG105" s="270"/>
      <c r="AH105" s="270"/>
      <c r="AI105" s="270"/>
      <c r="AJ105" s="270"/>
      <c r="AK105" s="270"/>
      <c r="AL105" s="270"/>
      <c r="AM105" s="270"/>
      <c r="AN105" s="270"/>
      <c r="AO105" s="270"/>
      <c r="AP105" s="270"/>
      <c r="AQ105" s="270"/>
      <c r="AR105" s="271"/>
      <c r="AS105" s="269"/>
      <c r="AT105" s="270"/>
      <c r="AU105" s="270"/>
      <c r="AV105" s="270"/>
      <c r="AW105" s="270"/>
      <c r="AX105" s="270"/>
      <c r="AY105" s="270"/>
      <c r="AZ105" s="270"/>
      <c r="BA105" s="270"/>
      <c r="BB105" s="270"/>
      <c r="BC105" s="270"/>
      <c r="BD105" s="270"/>
      <c r="BE105" s="270"/>
      <c r="BF105" s="270"/>
      <c r="BG105" s="270"/>
      <c r="BH105" s="270"/>
      <c r="BI105" s="270"/>
      <c r="BJ105" s="271"/>
    </row>
    <row r="106" spans="2:62" s="18" customFormat="1" ht="10.5" customHeight="1">
      <c r="B106" s="290"/>
      <c r="C106" s="291"/>
      <c r="D106" s="291"/>
      <c r="E106" s="292"/>
      <c r="F106" s="298"/>
      <c r="G106" s="296"/>
      <c r="H106" s="296"/>
      <c r="I106" s="296"/>
      <c r="J106" s="296"/>
      <c r="K106" s="296"/>
      <c r="L106" s="296"/>
      <c r="M106" s="296"/>
      <c r="N106" s="296"/>
      <c r="O106" s="296"/>
      <c r="P106" s="296"/>
      <c r="Q106" s="296"/>
      <c r="R106" s="296"/>
      <c r="S106" s="296"/>
      <c r="T106" s="296"/>
      <c r="U106" s="296"/>
      <c r="V106" s="296"/>
      <c r="W106" s="296"/>
      <c r="X106" s="296"/>
      <c r="Y106" s="296"/>
      <c r="Z106" s="297"/>
      <c r="AA106" s="269"/>
      <c r="AB106" s="270"/>
      <c r="AC106" s="270"/>
      <c r="AD106" s="270"/>
      <c r="AE106" s="270"/>
      <c r="AF106" s="270"/>
      <c r="AG106" s="270"/>
      <c r="AH106" s="270"/>
      <c r="AI106" s="270"/>
      <c r="AJ106" s="270"/>
      <c r="AK106" s="270"/>
      <c r="AL106" s="270"/>
      <c r="AM106" s="270"/>
      <c r="AN106" s="270"/>
      <c r="AO106" s="270"/>
      <c r="AP106" s="270"/>
      <c r="AQ106" s="270"/>
      <c r="AR106" s="271"/>
      <c r="AS106" s="269"/>
      <c r="AT106" s="270"/>
      <c r="AU106" s="270"/>
      <c r="AV106" s="270"/>
      <c r="AW106" s="270"/>
      <c r="AX106" s="270"/>
      <c r="AY106" s="270"/>
      <c r="AZ106" s="270"/>
      <c r="BA106" s="270"/>
      <c r="BB106" s="270"/>
      <c r="BC106" s="270"/>
      <c r="BD106" s="270"/>
      <c r="BE106" s="270"/>
      <c r="BF106" s="270"/>
      <c r="BG106" s="270"/>
      <c r="BH106" s="270"/>
      <c r="BI106" s="270"/>
      <c r="BJ106" s="271"/>
    </row>
    <row r="107" spans="2:62" s="18" customFormat="1" ht="10.5" customHeight="1">
      <c r="B107" s="290"/>
      <c r="C107" s="291"/>
      <c r="D107" s="291"/>
      <c r="E107" s="292"/>
      <c r="F107" s="298"/>
      <c r="G107" s="296"/>
      <c r="H107" s="296"/>
      <c r="I107" s="296"/>
      <c r="J107" s="296"/>
      <c r="K107" s="296"/>
      <c r="L107" s="296"/>
      <c r="M107" s="296"/>
      <c r="N107" s="296"/>
      <c r="O107" s="296"/>
      <c r="P107" s="296"/>
      <c r="Q107" s="296"/>
      <c r="R107" s="296"/>
      <c r="S107" s="296"/>
      <c r="T107" s="296"/>
      <c r="U107" s="296"/>
      <c r="V107" s="296"/>
      <c r="W107" s="296"/>
      <c r="X107" s="296"/>
      <c r="Y107" s="296"/>
      <c r="Z107" s="297"/>
      <c r="AA107" s="269"/>
      <c r="AB107" s="270"/>
      <c r="AC107" s="270"/>
      <c r="AD107" s="270"/>
      <c r="AE107" s="270"/>
      <c r="AF107" s="270"/>
      <c r="AG107" s="270"/>
      <c r="AH107" s="270"/>
      <c r="AI107" s="270"/>
      <c r="AJ107" s="270"/>
      <c r="AK107" s="270"/>
      <c r="AL107" s="270"/>
      <c r="AM107" s="270"/>
      <c r="AN107" s="270"/>
      <c r="AO107" s="270"/>
      <c r="AP107" s="270"/>
      <c r="AQ107" s="270"/>
      <c r="AR107" s="271"/>
      <c r="AS107" s="269"/>
      <c r="AT107" s="270"/>
      <c r="AU107" s="270"/>
      <c r="AV107" s="270"/>
      <c r="AW107" s="270"/>
      <c r="AX107" s="270"/>
      <c r="AY107" s="270"/>
      <c r="AZ107" s="270"/>
      <c r="BA107" s="270"/>
      <c r="BB107" s="270"/>
      <c r="BC107" s="270"/>
      <c r="BD107" s="270"/>
      <c r="BE107" s="270"/>
      <c r="BF107" s="270"/>
      <c r="BG107" s="270"/>
      <c r="BH107" s="270"/>
      <c r="BI107" s="270"/>
      <c r="BJ107" s="271"/>
    </row>
    <row r="108" spans="2:62" s="18" customFormat="1" ht="10.5" customHeight="1">
      <c r="B108" s="290"/>
      <c r="C108" s="291"/>
      <c r="D108" s="291"/>
      <c r="E108" s="292"/>
      <c r="F108" s="298"/>
      <c r="G108" s="296"/>
      <c r="H108" s="296"/>
      <c r="I108" s="296"/>
      <c r="J108" s="296"/>
      <c r="K108" s="296"/>
      <c r="L108" s="296"/>
      <c r="M108" s="296"/>
      <c r="N108" s="296"/>
      <c r="O108" s="296"/>
      <c r="P108" s="296"/>
      <c r="Q108" s="296"/>
      <c r="R108" s="296"/>
      <c r="S108" s="296"/>
      <c r="T108" s="296"/>
      <c r="U108" s="296"/>
      <c r="V108" s="296"/>
      <c r="W108" s="296"/>
      <c r="X108" s="296"/>
      <c r="Y108" s="296"/>
      <c r="Z108" s="297"/>
      <c r="AA108" s="269"/>
      <c r="AB108" s="270"/>
      <c r="AC108" s="270"/>
      <c r="AD108" s="270"/>
      <c r="AE108" s="270"/>
      <c r="AF108" s="270"/>
      <c r="AG108" s="270"/>
      <c r="AH108" s="270"/>
      <c r="AI108" s="270"/>
      <c r="AJ108" s="270"/>
      <c r="AK108" s="270"/>
      <c r="AL108" s="270"/>
      <c r="AM108" s="270"/>
      <c r="AN108" s="270"/>
      <c r="AO108" s="270"/>
      <c r="AP108" s="270"/>
      <c r="AQ108" s="270"/>
      <c r="AR108" s="271"/>
      <c r="AS108" s="269"/>
      <c r="AT108" s="270"/>
      <c r="AU108" s="270"/>
      <c r="AV108" s="270"/>
      <c r="AW108" s="270"/>
      <c r="AX108" s="270"/>
      <c r="AY108" s="270"/>
      <c r="AZ108" s="270"/>
      <c r="BA108" s="270"/>
      <c r="BB108" s="270"/>
      <c r="BC108" s="270"/>
      <c r="BD108" s="270"/>
      <c r="BE108" s="270"/>
      <c r="BF108" s="270"/>
      <c r="BG108" s="270"/>
      <c r="BH108" s="270"/>
      <c r="BI108" s="270"/>
      <c r="BJ108" s="271"/>
    </row>
    <row r="109" spans="2:62" s="18" customFormat="1" ht="10.5" customHeight="1">
      <c r="B109" s="290"/>
      <c r="C109" s="291"/>
      <c r="D109" s="291"/>
      <c r="E109" s="292"/>
      <c r="F109" s="298"/>
      <c r="G109" s="296"/>
      <c r="H109" s="296"/>
      <c r="I109" s="296"/>
      <c r="J109" s="296"/>
      <c r="K109" s="296"/>
      <c r="L109" s="296"/>
      <c r="M109" s="296"/>
      <c r="N109" s="296"/>
      <c r="O109" s="296"/>
      <c r="P109" s="296"/>
      <c r="Q109" s="296"/>
      <c r="R109" s="296"/>
      <c r="S109" s="296"/>
      <c r="T109" s="296"/>
      <c r="U109" s="296"/>
      <c r="V109" s="296"/>
      <c r="W109" s="296"/>
      <c r="X109" s="296"/>
      <c r="Y109" s="296"/>
      <c r="Z109" s="297"/>
      <c r="AA109" s="269"/>
      <c r="AB109" s="270"/>
      <c r="AC109" s="270"/>
      <c r="AD109" s="270"/>
      <c r="AE109" s="270"/>
      <c r="AF109" s="270"/>
      <c r="AG109" s="270"/>
      <c r="AH109" s="270"/>
      <c r="AI109" s="270"/>
      <c r="AJ109" s="270"/>
      <c r="AK109" s="270"/>
      <c r="AL109" s="270"/>
      <c r="AM109" s="270"/>
      <c r="AN109" s="270"/>
      <c r="AO109" s="270"/>
      <c r="AP109" s="270"/>
      <c r="AQ109" s="270"/>
      <c r="AR109" s="271"/>
      <c r="AS109" s="269"/>
      <c r="AT109" s="270"/>
      <c r="AU109" s="270"/>
      <c r="AV109" s="270"/>
      <c r="AW109" s="270"/>
      <c r="AX109" s="270"/>
      <c r="AY109" s="270"/>
      <c r="AZ109" s="270"/>
      <c r="BA109" s="270"/>
      <c r="BB109" s="270"/>
      <c r="BC109" s="270"/>
      <c r="BD109" s="270"/>
      <c r="BE109" s="270"/>
      <c r="BF109" s="270"/>
      <c r="BG109" s="270"/>
      <c r="BH109" s="270"/>
      <c r="BI109" s="270"/>
      <c r="BJ109" s="271"/>
    </row>
    <row r="110" spans="2:62" s="18" customFormat="1" ht="10.5" customHeight="1">
      <c r="B110" s="290"/>
      <c r="C110" s="291"/>
      <c r="D110" s="291"/>
      <c r="E110" s="292"/>
      <c r="F110" s="298"/>
      <c r="G110" s="296"/>
      <c r="H110" s="296"/>
      <c r="I110" s="296"/>
      <c r="J110" s="296"/>
      <c r="K110" s="296"/>
      <c r="L110" s="296"/>
      <c r="M110" s="296"/>
      <c r="N110" s="296"/>
      <c r="O110" s="296"/>
      <c r="P110" s="296"/>
      <c r="Q110" s="296"/>
      <c r="R110" s="296"/>
      <c r="S110" s="296"/>
      <c r="T110" s="296"/>
      <c r="U110" s="296"/>
      <c r="V110" s="296"/>
      <c r="W110" s="296"/>
      <c r="X110" s="296"/>
      <c r="Y110" s="296"/>
      <c r="Z110" s="297"/>
      <c r="AA110" s="269"/>
      <c r="AB110" s="270"/>
      <c r="AC110" s="270"/>
      <c r="AD110" s="270"/>
      <c r="AE110" s="270"/>
      <c r="AF110" s="270"/>
      <c r="AG110" s="270"/>
      <c r="AH110" s="270"/>
      <c r="AI110" s="270"/>
      <c r="AJ110" s="270"/>
      <c r="AK110" s="270"/>
      <c r="AL110" s="270"/>
      <c r="AM110" s="270"/>
      <c r="AN110" s="270"/>
      <c r="AO110" s="270"/>
      <c r="AP110" s="270"/>
      <c r="AQ110" s="270"/>
      <c r="AR110" s="271"/>
      <c r="AS110" s="269"/>
      <c r="AT110" s="270"/>
      <c r="AU110" s="270"/>
      <c r="AV110" s="270"/>
      <c r="AW110" s="270"/>
      <c r="AX110" s="270"/>
      <c r="AY110" s="270"/>
      <c r="AZ110" s="270"/>
      <c r="BA110" s="270"/>
      <c r="BB110" s="270"/>
      <c r="BC110" s="270"/>
      <c r="BD110" s="270"/>
      <c r="BE110" s="270"/>
      <c r="BF110" s="270"/>
      <c r="BG110" s="270"/>
      <c r="BH110" s="270"/>
      <c r="BI110" s="270"/>
      <c r="BJ110" s="271"/>
    </row>
    <row r="111" spans="2:62" s="18" customFormat="1" ht="10.5" customHeight="1">
      <c r="B111" s="293"/>
      <c r="C111" s="294"/>
      <c r="D111" s="294"/>
      <c r="E111" s="295"/>
      <c r="F111" s="299"/>
      <c r="G111" s="300"/>
      <c r="H111" s="300"/>
      <c r="I111" s="300"/>
      <c r="J111" s="300"/>
      <c r="K111" s="300"/>
      <c r="L111" s="300"/>
      <c r="M111" s="300"/>
      <c r="N111" s="300"/>
      <c r="O111" s="300"/>
      <c r="P111" s="300"/>
      <c r="Q111" s="300"/>
      <c r="R111" s="300"/>
      <c r="S111" s="300"/>
      <c r="T111" s="300"/>
      <c r="U111" s="300"/>
      <c r="V111" s="300"/>
      <c r="W111" s="300"/>
      <c r="X111" s="300"/>
      <c r="Y111" s="300"/>
      <c r="Z111" s="301"/>
      <c r="AA111" s="272"/>
      <c r="AB111" s="273"/>
      <c r="AC111" s="273"/>
      <c r="AD111" s="273"/>
      <c r="AE111" s="273"/>
      <c r="AF111" s="273"/>
      <c r="AG111" s="273"/>
      <c r="AH111" s="273"/>
      <c r="AI111" s="273"/>
      <c r="AJ111" s="273"/>
      <c r="AK111" s="273"/>
      <c r="AL111" s="273"/>
      <c r="AM111" s="273"/>
      <c r="AN111" s="273"/>
      <c r="AO111" s="273"/>
      <c r="AP111" s="273"/>
      <c r="AQ111" s="273"/>
      <c r="AR111" s="274"/>
      <c r="AS111" s="272"/>
      <c r="AT111" s="273"/>
      <c r="AU111" s="273"/>
      <c r="AV111" s="273"/>
      <c r="AW111" s="273"/>
      <c r="AX111" s="273"/>
      <c r="AY111" s="273"/>
      <c r="AZ111" s="273"/>
      <c r="BA111" s="273"/>
      <c r="BB111" s="273"/>
      <c r="BC111" s="273"/>
      <c r="BD111" s="273"/>
      <c r="BE111" s="273"/>
      <c r="BF111" s="273"/>
      <c r="BG111" s="273"/>
      <c r="BH111" s="273"/>
      <c r="BI111" s="273"/>
      <c r="BJ111" s="274"/>
    </row>
    <row r="112" spans="2:62" s="18" customFormat="1" ht="10.5" customHeight="1">
      <c r="B112" s="275" t="s">
        <v>432</v>
      </c>
      <c r="C112" s="275"/>
      <c r="D112" s="275"/>
      <c r="E112" s="275"/>
      <c r="F112" s="276" t="s">
        <v>468</v>
      </c>
      <c r="G112" s="277"/>
      <c r="H112" s="277"/>
      <c r="I112" s="277"/>
      <c r="J112" s="277"/>
      <c r="K112" s="277"/>
      <c r="L112" s="277"/>
      <c r="M112" s="277"/>
      <c r="N112" s="277"/>
      <c r="O112" s="277"/>
      <c r="P112" s="277"/>
      <c r="Q112" s="277"/>
      <c r="R112" s="277"/>
      <c r="S112" s="277"/>
      <c r="T112" s="277"/>
      <c r="U112" s="277"/>
      <c r="V112" s="277"/>
      <c r="W112" s="277"/>
      <c r="X112" s="277"/>
      <c r="Y112" s="277"/>
      <c r="Z112" s="278"/>
      <c r="AA112" s="280" t="s">
        <v>460</v>
      </c>
      <c r="AB112" s="281"/>
      <c r="AC112" s="281"/>
      <c r="AD112" s="281"/>
      <c r="AE112" s="281"/>
      <c r="AF112" s="281"/>
      <c r="AG112" s="281"/>
      <c r="AH112" s="281"/>
      <c r="AI112" s="281"/>
      <c r="AJ112" s="281"/>
      <c r="AK112" s="281"/>
      <c r="AL112" s="281"/>
      <c r="AM112" s="281"/>
      <c r="AN112" s="281"/>
      <c r="AO112" s="281"/>
      <c r="AP112" s="281"/>
      <c r="AQ112" s="281"/>
      <c r="AR112" s="282"/>
      <c r="AS112" s="280" t="s">
        <v>460</v>
      </c>
      <c r="AT112" s="281"/>
      <c r="AU112" s="281"/>
      <c r="AV112" s="281"/>
      <c r="AW112" s="281"/>
      <c r="AX112" s="281"/>
      <c r="AY112" s="281"/>
      <c r="AZ112" s="281"/>
      <c r="BA112" s="281"/>
      <c r="BB112" s="281"/>
      <c r="BC112" s="281"/>
      <c r="BD112" s="281"/>
      <c r="BE112" s="281"/>
      <c r="BF112" s="281"/>
      <c r="BG112" s="281"/>
      <c r="BH112" s="281"/>
      <c r="BI112" s="281"/>
      <c r="BJ112" s="282"/>
    </row>
    <row r="113" spans="2:62" s="18" customFormat="1" ht="10.5" customHeight="1">
      <c r="B113" s="275"/>
      <c r="C113" s="275"/>
      <c r="D113" s="275"/>
      <c r="E113" s="275"/>
      <c r="F113" s="279"/>
      <c r="G113" s="262"/>
      <c r="H113" s="262"/>
      <c r="I113" s="262"/>
      <c r="J113" s="262"/>
      <c r="K113" s="262"/>
      <c r="L113" s="262"/>
      <c r="M113" s="262"/>
      <c r="N113" s="262"/>
      <c r="O113" s="262"/>
      <c r="P113" s="262"/>
      <c r="Q113" s="262"/>
      <c r="R113" s="262"/>
      <c r="S113" s="262"/>
      <c r="T113" s="262"/>
      <c r="U113" s="262"/>
      <c r="V113" s="262"/>
      <c r="W113" s="262"/>
      <c r="X113" s="262"/>
      <c r="Y113" s="262"/>
      <c r="Z113" s="263"/>
      <c r="AA113" s="283"/>
      <c r="AB113" s="284"/>
      <c r="AC113" s="284"/>
      <c r="AD113" s="284"/>
      <c r="AE113" s="284"/>
      <c r="AF113" s="284"/>
      <c r="AG113" s="284"/>
      <c r="AH113" s="284"/>
      <c r="AI113" s="284"/>
      <c r="AJ113" s="284"/>
      <c r="AK113" s="284"/>
      <c r="AL113" s="284"/>
      <c r="AM113" s="284"/>
      <c r="AN113" s="284"/>
      <c r="AO113" s="284"/>
      <c r="AP113" s="284"/>
      <c r="AQ113" s="284"/>
      <c r="AR113" s="285"/>
      <c r="AS113" s="283"/>
      <c r="AT113" s="284"/>
      <c r="AU113" s="284"/>
      <c r="AV113" s="284"/>
      <c r="AW113" s="284"/>
      <c r="AX113" s="284"/>
      <c r="AY113" s="284"/>
      <c r="AZ113" s="284"/>
      <c r="BA113" s="284"/>
      <c r="BB113" s="284"/>
      <c r="BC113" s="284"/>
      <c r="BD113" s="284"/>
      <c r="BE113" s="284"/>
      <c r="BF113" s="284"/>
      <c r="BG113" s="284"/>
      <c r="BH113" s="284"/>
      <c r="BI113" s="284"/>
      <c r="BJ113" s="285"/>
    </row>
    <row r="114" spans="2:62" s="18" customFormat="1" ht="10.5" customHeight="1">
      <c r="B114" s="275" t="s">
        <v>222</v>
      </c>
      <c r="C114" s="275"/>
      <c r="D114" s="275"/>
      <c r="E114" s="275"/>
      <c r="F114" s="276" t="s">
        <v>469</v>
      </c>
      <c r="G114" s="277"/>
      <c r="H114" s="277"/>
      <c r="I114" s="277"/>
      <c r="J114" s="277"/>
      <c r="K114" s="277"/>
      <c r="L114" s="277"/>
      <c r="M114" s="277"/>
      <c r="N114" s="277"/>
      <c r="O114" s="277"/>
      <c r="P114" s="277"/>
      <c r="Q114" s="277"/>
      <c r="R114" s="277"/>
      <c r="S114" s="277"/>
      <c r="T114" s="277"/>
      <c r="U114" s="277"/>
      <c r="V114" s="277"/>
      <c r="W114" s="277"/>
      <c r="X114" s="277"/>
      <c r="Y114" s="277"/>
      <c r="Z114" s="278"/>
      <c r="AA114" s="276" t="s">
        <v>470</v>
      </c>
      <c r="AB114" s="277"/>
      <c r="AC114" s="277"/>
      <c r="AD114" s="277"/>
      <c r="AE114" s="277"/>
      <c r="AF114" s="277"/>
      <c r="AG114" s="277"/>
      <c r="AH114" s="277"/>
      <c r="AI114" s="277"/>
      <c r="AJ114" s="277"/>
      <c r="AK114" s="277"/>
      <c r="AL114" s="277"/>
      <c r="AM114" s="277"/>
      <c r="AN114" s="277"/>
      <c r="AO114" s="277"/>
      <c r="AP114" s="277"/>
      <c r="AQ114" s="277"/>
      <c r="AR114" s="278"/>
      <c r="AS114" s="276" t="s">
        <v>470</v>
      </c>
      <c r="AT114" s="277"/>
      <c r="AU114" s="277"/>
      <c r="AV114" s="277"/>
      <c r="AW114" s="277"/>
      <c r="AX114" s="277"/>
      <c r="AY114" s="277"/>
      <c r="AZ114" s="277"/>
      <c r="BA114" s="277"/>
      <c r="BB114" s="277"/>
      <c r="BC114" s="277"/>
      <c r="BD114" s="277"/>
      <c r="BE114" s="277"/>
      <c r="BF114" s="277"/>
      <c r="BG114" s="277"/>
      <c r="BH114" s="277"/>
      <c r="BI114" s="277"/>
      <c r="BJ114" s="278"/>
    </row>
    <row r="115" spans="2:62" s="18" customFormat="1" ht="10.5" customHeight="1">
      <c r="B115" s="275"/>
      <c r="C115" s="275"/>
      <c r="D115" s="275"/>
      <c r="E115" s="275"/>
      <c r="F115" s="286"/>
      <c r="G115" s="260"/>
      <c r="H115" s="260"/>
      <c r="I115" s="260"/>
      <c r="J115" s="260"/>
      <c r="K115" s="260"/>
      <c r="L115" s="260"/>
      <c r="M115" s="260"/>
      <c r="N115" s="260"/>
      <c r="O115" s="260"/>
      <c r="P115" s="260"/>
      <c r="Q115" s="260"/>
      <c r="R115" s="260"/>
      <c r="S115" s="260"/>
      <c r="T115" s="260"/>
      <c r="U115" s="260"/>
      <c r="V115" s="260"/>
      <c r="W115" s="260"/>
      <c r="X115" s="260"/>
      <c r="Y115" s="260"/>
      <c r="Z115" s="261"/>
      <c r="AA115" s="286"/>
      <c r="AB115" s="260"/>
      <c r="AC115" s="260"/>
      <c r="AD115" s="260"/>
      <c r="AE115" s="260"/>
      <c r="AF115" s="260"/>
      <c r="AG115" s="260"/>
      <c r="AH115" s="260"/>
      <c r="AI115" s="260"/>
      <c r="AJ115" s="260"/>
      <c r="AK115" s="260"/>
      <c r="AL115" s="260"/>
      <c r="AM115" s="260"/>
      <c r="AN115" s="260"/>
      <c r="AO115" s="260"/>
      <c r="AP115" s="260"/>
      <c r="AQ115" s="260"/>
      <c r="AR115" s="261"/>
      <c r="AS115" s="286"/>
      <c r="AT115" s="260"/>
      <c r="AU115" s="260"/>
      <c r="AV115" s="260"/>
      <c r="AW115" s="260"/>
      <c r="AX115" s="260"/>
      <c r="AY115" s="260"/>
      <c r="AZ115" s="260"/>
      <c r="BA115" s="260"/>
      <c r="BB115" s="260"/>
      <c r="BC115" s="260"/>
      <c r="BD115" s="260"/>
      <c r="BE115" s="260"/>
      <c r="BF115" s="260"/>
      <c r="BG115" s="260"/>
      <c r="BH115" s="260"/>
      <c r="BI115" s="260"/>
      <c r="BJ115" s="261"/>
    </row>
    <row r="116" spans="2:62" s="18" customFormat="1" ht="10.5" customHeight="1">
      <c r="B116" s="275"/>
      <c r="C116" s="275"/>
      <c r="D116" s="275"/>
      <c r="E116" s="275"/>
      <c r="F116" s="286"/>
      <c r="G116" s="260"/>
      <c r="H116" s="260"/>
      <c r="I116" s="260"/>
      <c r="J116" s="260"/>
      <c r="K116" s="260"/>
      <c r="L116" s="260"/>
      <c r="M116" s="260"/>
      <c r="N116" s="260"/>
      <c r="O116" s="260"/>
      <c r="P116" s="260"/>
      <c r="Q116" s="260"/>
      <c r="R116" s="260"/>
      <c r="S116" s="260"/>
      <c r="T116" s="260"/>
      <c r="U116" s="260"/>
      <c r="V116" s="260"/>
      <c r="W116" s="260"/>
      <c r="X116" s="260"/>
      <c r="Y116" s="260"/>
      <c r="Z116" s="261"/>
      <c r="AA116" s="286"/>
      <c r="AB116" s="260"/>
      <c r="AC116" s="260"/>
      <c r="AD116" s="260"/>
      <c r="AE116" s="260"/>
      <c r="AF116" s="260"/>
      <c r="AG116" s="260"/>
      <c r="AH116" s="260"/>
      <c r="AI116" s="260"/>
      <c r="AJ116" s="260"/>
      <c r="AK116" s="260"/>
      <c r="AL116" s="260"/>
      <c r="AM116" s="260"/>
      <c r="AN116" s="260"/>
      <c r="AO116" s="260"/>
      <c r="AP116" s="260"/>
      <c r="AQ116" s="260"/>
      <c r="AR116" s="261"/>
      <c r="AS116" s="286"/>
      <c r="AT116" s="260"/>
      <c r="AU116" s="260"/>
      <c r="AV116" s="260"/>
      <c r="AW116" s="260"/>
      <c r="AX116" s="260"/>
      <c r="AY116" s="260"/>
      <c r="AZ116" s="260"/>
      <c r="BA116" s="260"/>
      <c r="BB116" s="260"/>
      <c r="BC116" s="260"/>
      <c r="BD116" s="260"/>
      <c r="BE116" s="260"/>
      <c r="BF116" s="260"/>
      <c r="BG116" s="260"/>
      <c r="BH116" s="260"/>
      <c r="BI116" s="260"/>
      <c r="BJ116" s="261"/>
    </row>
    <row r="117" spans="2:62" s="18" customFormat="1" ht="10.5" customHeight="1">
      <c r="B117" s="275"/>
      <c r="C117" s="275"/>
      <c r="D117" s="275"/>
      <c r="E117" s="275"/>
      <c r="F117" s="264" t="s">
        <v>455</v>
      </c>
      <c r="G117" s="265"/>
      <c r="H117" s="265"/>
      <c r="I117" s="265"/>
      <c r="J117" s="260" t="s">
        <v>456</v>
      </c>
      <c r="K117" s="260"/>
      <c r="L117" s="260"/>
      <c r="M117" s="260"/>
      <c r="N117" s="260"/>
      <c r="O117" s="260"/>
      <c r="P117" s="260"/>
      <c r="Q117" s="260"/>
      <c r="R117" s="260"/>
      <c r="S117" s="260"/>
      <c r="T117" s="260"/>
      <c r="U117" s="260"/>
      <c r="V117" s="260"/>
      <c r="W117" s="260"/>
      <c r="X117" s="260"/>
      <c r="Y117" s="260"/>
      <c r="Z117" s="261"/>
      <c r="AA117" s="264" t="s">
        <v>457</v>
      </c>
      <c r="AB117" s="265"/>
      <c r="AC117" s="265"/>
      <c r="AD117" s="265"/>
      <c r="AE117" s="260" t="s">
        <v>458</v>
      </c>
      <c r="AF117" s="260"/>
      <c r="AG117" s="260"/>
      <c r="AH117" s="260"/>
      <c r="AI117" s="260"/>
      <c r="AJ117" s="260"/>
      <c r="AK117" s="260"/>
      <c r="AL117" s="260"/>
      <c r="AM117" s="260"/>
      <c r="AN117" s="260"/>
      <c r="AO117" s="260"/>
      <c r="AP117" s="260"/>
      <c r="AQ117" s="260"/>
      <c r="AR117" s="261"/>
      <c r="AS117" s="47"/>
      <c r="AT117" s="48"/>
      <c r="AU117" s="48"/>
      <c r="AV117" s="48"/>
      <c r="AW117" s="48"/>
      <c r="AX117" s="48"/>
      <c r="AY117" s="48"/>
      <c r="AZ117" s="48"/>
      <c r="BA117" s="48"/>
      <c r="BB117" s="48"/>
      <c r="BC117" s="48"/>
      <c r="BD117" s="48"/>
      <c r="BE117" s="48"/>
      <c r="BF117" s="48"/>
      <c r="BG117" s="48"/>
      <c r="BH117" s="48"/>
      <c r="BI117" s="48"/>
      <c r="BJ117" s="49"/>
    </row>
    <row r="118" spans="2:62" s="18" customFormat="1" ht="10.5" customHeight="1">
      <c r="B118" s="275"/>
      <c r="C118" s="275"/>
      <c r="D118" s="275"/>
      <c r="E118" s="275"/>
      <c r="F118" s="107"/>
      <c r="G118" s="108"/>
      <c r="H118" s="108"/>
      <c r="I118" s="108"/>
      <c r="J118" s="262"/>
      <c r="K118" s="262"/>
      <c r="L118" s="262"/>
      <c r="M118" s="262"/>
      <c r="N118" s="262"/>
      <c r="O118" s="262"/>
      <c r="P118" s="262"/>
      <c r="Q118" s="262"/>
      <c r="R118" s="262"/>
      <c r="S118" s="262"/>
      <c r="T118" s="262"/>
      <c r="U118" s="262"/>
      <c r="V118" s="262"/>
      <c r="W118" s="262"/>
      <c r="X118" s="262"/>
      <c r="Y118" s="262"/>
      <c r="Z118" s="263"/>
      <c r="AA118" s="107"/>
      <c r="AB118" s="108"/>
      <c r="AC118" s="108"/>
      <c r="AD118" s="108"/>
      <c r="AE118" s="262"/>
      <c r="AF118" s="262"/>
      <c r="AG118" s="262"/>
      <c r="AH118" s="262"/>
      <c r="AI118" s="262"/>
      <c r="AJ118" s="262"/>
      <c r="AK118" s="262"/>
      <c r="AL118" s="262"/>
      <c r="AM118" s="262"/>
      <c r="AN118" s="262"/>
      <c r="AO118" s="262"/>
      <c r="AP118" s="262"/>
      <c r="AQ118" s="262"/>
      <c r="AR118" s="263"/>
      <c r="AS118" s="50"/>
      <c r="AT118" s="51"/>
      <c r="AU118" s="51"/>
      <c r="AV118" s="51"/>
      <c r="AW118" s="51"/>
      <c r="AX118" s="51"/>
      <c r="AY118" s="51"/>
      <c r="AZ118" s="51"/>
      <c r="BA118" s="51"/>
      <c r="BB118" s="51"/>
      <c r="BC118" s="51"/>
      <c r="BD118" s="51"/>
      <c r="BE118" s="51"/>
      <c r="BF118" s="51"/>
      <c r="BG118" s="51"/>
      <c r="BH118" s="51"/>
      <c r="BI118" s="51"/>
      <c r="BJ118" s="52"/>
    </row>
    <row r="119" spans="6:26" s="18" customFormat="1" ht="8.25" customHeight="1">
      <c r="F119" s="23"/>
      <c r="G119" s="23"/>
      <c r="H119" s="23"/>
      <c r="I119" s="23"/>
      <c r="J119" s="23"/>
      <c r="K119" s="23"/>
      <c r="L119" s="23"/>
      <c r="M119" s="23"/>
      <c r="N119" s="23"/>
      <c r="O119" s="23"/>
      <c r="P119" s="23"/>
      <c r="Q119" s="23"/>
      <c r="R119" s="23"/>
      <c r="S119" s="23"/>
      <c r="T119" s="23"/>
      <c r="U119" s="23"/>
      <c r="V119" s="23"/>
      <c r="W119" s="23"/>
      <c r="X119" s="23"/>
      <c r="Y119" s="23"/>
      <c r="Z119" s="23"/>
    </row>
    <row r="120" spans="2:62" ht="15" customHeight="1">
      <c r="B120" s="109" t="s">
        <v>12</v>
      </c>
      <c r="C120" s="5"/>
      <c r="D120" s="5"/>
      <c r="E120" s="5"/>
      <c r="F120" s="5"/>
      <c r="G120" s="5"/>
      <c r="H120" s="5"/>
      <c r="I120" s="5"/>
      <c r="J120" s="5"/>
      <c r="K120" s="99"/>
      <c r="L120" s="99"/>
      <c r="M120" s="266" t="s">
        <v>461</v>
      </c>
      <c r="N120" s="266"/>
      <c r="O120" s="266"/>
      <c r="P120" s="266"/>
      <c r="Q120" s="266"/>
      <c r="R120" s="266"/>
      <c r="S120" s="266"/>
      <c r="T120" s="266"/>
      <c r="U120" s="266"/>
      <c r="V120" s="266"/>
      <c r="W120" s="266"/>
      <c r="X120" s="266"/>
      <c r="Y120" s="266"/>
      <c r="Z120" s="266"/>
      <c r="AA120" s="266"/>
      <c r="AB120" s="266"/>
      <c r="AC120" s="266"/>
      <c r="AD120" s="266"/>
      <c r="AE120" s="266"/>
      <c r="AF120" s="266"/>
      <c r="AG120" s="266"/>
      <c r="AH120" s="266"/>
      <c r="AI120" s="266"/>
      <c r="AJ120" s="266"/>
      <c r="AK120" s="266"/>
      <c r="AL120" s="266"/>
      <c r="AM120" s="266"/>
      <c r="AN120" s="266"/>
      <c r="AO120" s="266"/>
      <c r="AP120" s="266"/>
      <c r="AQ120" s="266"/>
      <c r="AR120" s="266"/>
      <c r="AS120" s="266"/>
      <c r="AT120" s="266"/>
      <c r="AU120" s="266"/>
      <c r="AV120" s="266"/>
      <c r="AW120" s="266"/>
      <c r="AX120" s="267"/>
      <c r="AY120" s="267"/>
      <c r="AZ120" s="267"/>
      <c r="BA120" s="99"/>
      <c r="BB120" s="99"/>
      <c r="BC120" s="268" t="s">
        <v>415</v>
      </c>
      <c r="BD120" s="268"/>
      <c r="BE120" s="268"/>
      <c r="BF120" s="268"/>
      <c r="BG120" s="257">
        <v>0.009</v>
      </c>
      <c r="BH120" s="257"/>
      <c r="BI120" s="257"/>
      <c r="BJ120" s="98"/>
    </row>
    <row r="121" spans="2:62" s="3" customFormat="1" ht="10.5" customHeight="1">
      <c r="B121" s="139" t="s">
        <v>0</v>
      </c>
      <c r="C121" s="140"/>
      <c r="D121" s="143" t="s">
        <v>5</v>
      </c>
      <c r="E121" s="144"/>
      <c r="F121" s="144"/>
      <c r="G121" s="144"/>
      <c r="H121" s="145"/>
      <c r="I121" s="258">
        <v>0</v>
      </c>
      <c r="J121" s="258"/>
      <c r="K121" s="259"/>
      <c r="L121" s="255">
        <v>1</v>
      </c>
      <c r="M121" s="255"/>
      <c r="N121" s="255"/>
      <c r="O121" s="255">
        <v>2</v>
      </c>
      <c r="P121" s="255"/>
      <c r="Q121" s="255"/>
      <c r="R121" s="255">
        <v>3</v>
      </c>
      <c r="S121" s="255"/>
      <c r="T121" s="255"/>
      <c r="U121" s="255">
        <v>4</v>
      </c>
      <c r="V121" s="255"/>
      <c r="W121" s="255"/>
      <c r="X121" s="138">
        <v>5</v>
      </c>
      <c r="Y121" s="138"/>
      <c r="Z121" s="138"/>
      <c r="AA121" s="255">
        <v>6</v>
      </c>
      <c r="AB121" s="255"/>
      <c r="AC121" s="255"/>
      <c r="AD121" s="255">
        <v>7</v>
      </c>
      <c r="AE121" s="255"/>
      <c r="AF121" s="255"/>
      <c r="AG121" s="255">
        <v>8</v>
      </c>
      <c r="AH121" s="255"/>
      <c r="AI121" s="255"/>
      <c r="AJ121" s="255">
        <v>9</v>
      </c>
      <c r="AK121" s="255"/>
      <c r="AL121" s="255"/>
      <c r="AM121" s="177">
        <v>10</v>
      </c>
      <c r="AN121" s="177"/>
      <c r="AO121" s="177"/>
      <c r="AP121" s="255">
        <v>11</v>
      </c>
      <c r="AQ121" s="255"/>
      <c r="AR121" s="255"/>
      <c r="AS121" s="255">
        <v>12</v>
      </c>
      <c r="AT121" s="255"/>
      <c r="AU121" s="255"/>
      <c r="AV121" s="255">
        <v>13</v>
      </c>
      <c r="AW121" s="255"/>
      <c r="AX121" s="255"/>
      <c r="AY121" s="255">
        <v>14</v>
      </c>
      <c r="AZ121" s="255"/>
      <c r="BA121" s="255"/>
      <c r="BB121" s="244">
        <v>15</v>
      </c>
      <c r="BC121" s="245"/>
      <c r="BD121" s="246"/>
      <c r="BE121" s="250">
        <v>16</v>
      </c>
      <c r="BF121" s="251"/>
      <c r="BG121" s="252"/>
      <c r="BH121" s="255">
        <v>17</v>
      </c>
      <c r="BI121" s="255"/>
      <c r="BJ121" s="250"/>
    </row>
    <row r="122" spans="2:62" s="3" customFormat="1" ht="10.5" customHeight="1" thickBot="1">
      <c r="B122" s="141"/>
      <c r="C122" s="142"/>
      <c r="D122" s="128" t="s">
        <v>6</v>
      </c>
      <c r="E122" s="129"/>
      <c r="F122" s="129"/>
      <c r="G122" s="129"/>
      <c r="H122" s="130"/>
      <c r="I122" s="258"/>
      <c r="J122" s="258"/>
      <c r="K122" s="259"/>
      <c r="L122" s="255"/>
      <c r="M122" s="255"/>
      <c r="N122" s="255"/>
      <c r="O122" s="255"/>
      <c r="P122" s="255"/>
      <c r="Q122" s="255"/>
      <c r="R122" s="255"/>
      <c r="S122" s="255"/>
      <c r="T122" s="255"/>
      <c r="U122" s="255"/>
      <c r="V122" s="255"/>
      <c r="W122" s="255"/>
      <c r="X122" s="138"/>
      <c r="Y122" s="138"/>
      <c r="Z122" s="138"/>
      <c r="AA122" s="255"/>
      <c r="AB122" s="255"/>
      <c r="AC122" s="255"/>
      <c r="AD122" s="255"/>
      <c r="AE122" s="255"/>
      <c r="AF122" s="255"/>
      <c r="AG122" s="255"/>
      <c r="AH122" s="255"/>
      <c r="AI122" s="255"/>
      <c r="AJ122" s="255"/>
      <c r="AK122" s="255"/>
      <c r="AL122" s="255"/>
      <c r="AM122" s="179"/>
      <c r="AN122" s="179"/>
      <c r="AO122" s="179"/>
      <c r="AP122" s="256"/>
      <c r="AQ122" s="256"/>
      <c r="AR122" s="256"/>
      <c r="AS122" s="256"/>
      <c r="AT122" s="256"/>
      <c r="AU122" s="256"/>
      <c r="AV122" s="256"/>
      <c r="AW122" s="256"/>
      <c r="AX122" s="256"/>
      <c r="AY122" s="256"/>
      <c r="AZ122" s="256"/>
      <c r="BA122" s="256"/>
      <c r="BB122" s="247"/>
      <c r="BC122" s="248"/>
      <c r="BD122" s="249"/>
      <c r="BE122" s="253"/>
      <c r="BF122" s="254"/>
      <c r="BG122" s="224"/>
      <c r="BH122" s="256"/>
      <c r="BI122" s="256"/>
      <c r="BJ122" s="253"/>
    </row>
    <row r="123" spans="2:67" s="3" customFormat="1" ht="10.5" customHeight="1" thickBot="1">
      <c r="B123" s="224">
        <v>1</v>
      </c>
      <c r="C123" s="154"/>
      <c r="D123" s="225">
        <v>20</v>
      </c>
      <c r="E123" s="226"/>
      <c r="F123" s="226"/>
      <c r="G123" s="226"/>
      <c r="H123" s="227"/>
      <c r="I123" s="243">
        <f>(1-0.8*I$121/$D123)+(0.8*I$121/$D123)*(1-1/(1+$BG$120)^($D123-I$121))</f>
        <v>1</v>
      </c>
      <c r="J123" s="123"/>
      <c r="K123" s="123"/>
      <c r="L123" s="241">
        <f>(1-0.8*L$121/$D123)+(0.8*L$121/$D123)*(1-1/(1+$BG$120)^($D123-L$121))</f>
        <v>0.9662613397571463</v>
      </c>
      <c r="M123" s="241"/>
      <c r="N123" s="241"/>
      <c r="O123" s="241">
        <f>(1-0.8*O$121/$D123)+(0.8*O$121/$D123)*(1-1/(1+$BG$120)^($D123-O$121))</f>
        <v>0.9319153836299215</v>
      </c>
      <c r="P123" s="241"/>
      <c r="Q123" s="241"/>
      <c r="R123" s="241">
        <f>(1-0.8*R$121/$D123)+(0.8*R$121/$D123)*(1-1/(1+$BG$120)^($D123-R$121))</f>
        <v>0.8969539331238862</v>
      </c>
      <c r="S123" s="241"/>
      <c r="T123" s="241"/>
      <c r="U123" s="241">
        <f>(1-0.8*U$121/$D123)+(0.8*U$121/$D123)*(1-1/(1+$BG$120)^($D123-U$121))</f>
        <v>0.8613686913626681</v>
      </c>
      <c r="V123" s="241"/>
      <c r="W123" s="241"/>
      <c r="X123" s="123">
        <f>(1-0.8*X$121/$D123)+(0.8*X$121/$D123)*(1-1/(1+$BG$120)^($D123-X$121))</f>
        <v>0.8251512619811653</v>
      </c>
      <c r="Y123" s="123"/>
      <c r="Z123" s="123"/>
      <c r="AA123" s="241">
        <f>(1-0.8*AA$121/$D123)+(0.8*AA$121/$D123)*(1-1/(1+$BG$120)^($D123-AA$121))</f>
        <v>0.788293148006795</v>
      </c>
      <c r="AB123" s="241"/>
      <c r="AC123" s="241"/>
      <c r="AD123" s="241">
        <f>(1-0.8*AD$121/$D123)+(0.8*AD$121/$D123)*(1-1/(1+$BG$120)^($D123-AD$121))</f>
        <v>0.7507857507286654</v>
      </c>
      <c r="AE123" s="241"/>
      <c r="AF123" s="241"/>
      <c r="AG123" s="241">
        <f>(1-0.8*AG$121/$D123)+(0.8*AG$121/$D123)*(1-1/(1+$BG$120)^($D123-AG$121))</f>
        <v>0.712620368554541</v>
      </c>
      <c r="AH123" s="241"/>
      <c r="AI123" s="241"/>
      <c r="AJ123" s="241">
        <f>(1-0.8*AJ$121/$D123)+(0.8*AJ$121/$D123)*(1-1/(1+$BG$120)^($D123-AJ$121))</f>
        <v>0.6737881958554733</v>
      </c>
      <c r="AK123" s="241"/>
      <c r="AL123" s="242"/>
      <c r="AM123" s="238">
        <f>(1-0.8*AM$121/$D123+0.2/($D123-$AM$121+1))+(0.8*AM$121/$D123-0.2/($D123-$AM$121+1))*(1-1/(1+$BG$120)^($D123-AM$121+$D123*0.2/($D123-$AM$121+1)))</f>
        <v>0.6520394782866226</v>
      </c>
      <c r="AN123" s="239"/>
      <c r="AO123" s="239"/>
      <c r="AP123" s="236">
        <f>(1-0.8*AP$121/$D123+0.2/($D123-$AM$121+1)*2)+(0.8*AP$121/$D123-0.2/($D123-$AM$121+1)*2)*(1-1/(1+$BG$120)^($D123-AP$121+$D123*0.2/($D123-$AM$121+1)*2))</f>
        <v>0.6300527104767633</v>
      </c>
      <c r="AQ123" s="236"/>
      <c r="AR123" s="236"/>
      <c r="AS123" s="236">
        <f>(1-0.8*AS$121/$D123+0.2/($D123-$AM$121+1)*3)+(0.8*AS$121/$D123-0.2/($D123-$AM$121+1)*3)*(1-1/(1+$BG$120)^($D123-AS$121+$D123*0.2/($D123-$AM$121+1)*3))</f>
        <v>0.6078258811829351</v>
      </c>
      <c r="AT123" s="236"/>
      <c r="AU123" s="236"/>
      <c r="AV123" s="236">
        <f>(1-0.8*AV$121/$D123+0.2/($D123-$AM$121+1)*4)+(0.8*AV$121/$D123-0.2/($D123-$AM$121+1)*4)*(1-1/(1+$BG$120)^($D123-AV$121+$D123*0.2/($D123-$AM$121+1)*4))</f>
        <v>0.5853569639448605</v>
      </c>
      <c r="AW123" s="236"/>
      <c r="AX123" s="236"/>
      <c r="AY123" s="236">
        <f>(1-0.8*AY$121/$D123+0.2/($D123-$AM$121+1)*5)+(0.8*AY$121/$D123-0.2/($D123-$AM$121+1)*5)*(1-1/(1+$BG$120)^($D123-AY$121+$D123*0.2/($D123-$AM$121+1)*5))</f>
        <v>0.562643916976677</v>
      </c>
      <c r="AZ123" s="236"/>
      <c r="BA123" s="236"/>
      <c r="BB123" s="240">
        <f>(1-0.8*BB$121/$D123+0.2/($D123-$AM$121+1)*6)+(0.8*BB$121/$D123-0.2/($D123-$AM$121+1)*6)*(1-1/(1+$BG$120)^($D123-BB$121+$D123*0.2/($D123-$AM$121+1)*6))</f>
        <v>0.5396846830579326</v>
      </c>
      <c r="BC123" s="240"/>
      <c r="BD123" s="240"/>
      <c r="BE123" s="236">
        <f>(1-0.8*BE$121/$D123+0.2/($D123-$AM$121+1)*7)+(0.8*BE$121/$D123-0.2/($D123-$AM$121+1)*7)*(1-1/(1+$BG$120)^($D123-BE$121+$D123*0.2/($D123-$AM$121+1)*7))</f>
        <v>0.5164771894238315</v>
      </c>
      <c r="BF123" s="236"/>
      <c r="BG123" s="236"/>
      <c r="BH123" s="236">
        <f>(1-0.8*BH$121/$D123+0.2/($D123-$AM$121+1)*8)+(0.8*BH$121/$D123-0.2/($D123-$AM$121+1)*8)*(1-1/(1+$BG$120)^($D123-BH$121+$D123*0.2/($D123-$AM$121+1)*8))</f>
        <v>0.4930193476547325</v>
      </c>
      <c r="BI123" s="236"/>
      <c r="BJ123" s="237"/>
      <c r="BK123" s="100"/>
      <c r="BL123"/>
      <c r="BM123"/>
      <c r="BN123"/>
      <c r="BO123"/>
    </row>
    <row r="124" spans="2:67" s="3" customFormat="1" ht="10.5" customHeight="1">
      <c r="B124" s="131">
        <v>2</v>
      </c>
      <c r="C124" s="132"/>
      <c r="D124" s="133">
        <v>35</v>
      </c>
      <c r="E124" s="134"/>
      <c r="F124" s="134"/>
      <c r="G124" s="134"/>
      <c r="H124" s="135"/>
      <c r="I124" s="232">
        <f>(1-0.8*I$121/$D124)+(0.8*I$121/$D124)*(1-1/(1+$BG$120)^($D124-I$121))</f>
        <v>1</v>
      </c>
      <c r="J124" s="231"/>
      <c r="K124" s="231"/>
      <c r="L124" s="229">
        <f>(1-0.8*L$121/$D124)+(0.8*L$121/$D124)*(1-1/(1+$BG$120)^($D124-L$121))</f>
        <v>0.9831452509545452</v>
      </c>
      <c r="M124" s="229"/>
      <c r="N124" s="229"/>
      <c r="O124" s="229">
        <f>(1-0.8*O$121/$D124)+(0.8*O$121/$D124)*(1-1/(1+$BG$120)^($D124-O$121))</f>
        <v>0.9659871164262722</v>
      </c>
      <c r="P124" s="229"/>
      <c r="Q124" s="229"/>
      <c r="R124" s="229">
        <f>(1-0.8*R$121/$D124)+(0.8*R$121/$D124)*(1-1/(1+$BG$120)^($D124-R$121))</f>
        <v>0.9485215007111629</v>
      </c>
      <c r="S124" s="229"/>
      <c r="T124" s="229"/>
      <c r="U124" s="229">
        <f>(1-0.8*U$121/$D124)+(0.8*U$121/$D124)*(1-1/(1+$BG$120)^($D124-U$121))</f>
        <v>0.9307442589567513</v>
      </c>
      <c r="V124" s="229"/>
      <c r="W124" s="229"/>
      <c r="X124" s="231">
        <f>(1-0.8*X$121/$D124)+(0.8*X$121/$D124)*(1-1/(1+$BG$120)^($D124-X$121))</f>
        <v>0.9126511966092025</v>
      </c>
      <c r="Y124" s="231"/>
      <c r="Z124" s="231"/>
      <c r="AA124" s="229">
        <f>(1-0.8*AA$121/$D124)+(0.8*AA$121/$D124)*(1-1/(1+$BG$120)^($D124-AA$121))</f>
        <v>0.8942380688544225</v>
      </c>
      <c r="AB124" s="229"/>
      <c r="AC124" s="229"/>
      <c r="AD124" s="229">
        <f>(1-0.8*AD$121/$D124)+(0.8*AD$121/$D124)*(1-1/(1+$BG$120)^($D124-AD$121))</f>
        <v>0.8755005800531309</v>
      </c>
      <c r="AE124" s="229"/>
      <c r="AF124" s="229"/>
      <c r="AG124" s="229">
        <f>(1-0.8*AG$121/$D124)+(0.8*AG$121/$D124)*(1-1/(1+$BG$120)^($D124-AG$121))</f>
        <v>0.856434383169839</v>
      </c>
      <c r="AH124" s="229"/>
      <c r="AI124" s="229"/>
      <c r="AJ124" s="229">
        <f>(1-0.8*AJ$121/$D124)+(0.8*AJ$121/$D124)*(1-1/(1+$BG$120)^($D124-AJ$121))</f>
        <v>0.8370350791956634</v>
      </c>
      <c r="AK124" s="229"/>
      <c r="AL124" s="229"/>
      <c r="AM124" s="209">
        <f>(1-0.8*AM$121/$D124)+(0.8*AM$121/$D124)*(1-1/(1+$BG$120)^($D124-AM$121))</f>
        <v>0.8172982165649162</v>
      </c>
      <c r="AN124" s="209"/>
      <c r="AO124" s="209"/>
      <c r="AP124" s="233">
        <f>(1-0.8*AP$121/$D124)+(0.8*AP$121/$D124)*(1-1/(1+$BG$120)^($D124-AP$121))</f>
        <v>0.7972192905654004</v>
      </c>
      <c r="AQ124" s="233"/>
      <c r="AR124" s="233"/>
      <c r="AS124" s="233">
        <f>(1-0.8*AS$121/$D124)+(0.8*AS$121/$D124)*(1-1/(1+$BG$120)^($D124-AS$121))</f>
        <v>0.7767937427423517</v>
      </c>
      <c r="AT124" s="233"/>
      <c r="AU124" s="233"/>
      <c r="AV124" s="233">
        <f>(1-0.8*AV$121/$D124)+(0.8*AV$121/$D124)*(1-1/(1+$BG$120)^($D124-AV$121))</f>
        <v>0.7560169602959523</v>
      </c>
      <c r="AW124" s="233"/>
      <c r="AX124" s="233"/>
      <c r="AY124" s="233">
        <f>(1-0.8*AY$121/$D124)+(0.8*AY$121/$D124)*(1-1/(1+$BG$120)^($D124-AY$121))</f>
        <v>0.7348842754723556</v>
      </c>
      <c r="AZ124" s="233"/>
      <c r="BA124" s="233"/>
      <c r="BB124" s="209">
        <f>(1-0.8*BB$121/$D124)+(0.8*BB$121/$D124)*(1-1/(1+$BG$120)^($D124-BB$121))</f>
        <v>0.7133909649481501</v>
      </c>
      <c r="BC124" s="209"/>
      <c r="BD124" s="234"/>
      <c r="BE124" s="213">
        <f>(1-0.8*BE$121/$D132)+(0.8*BE$121/$D132)*(1-1/(1+$BG$120)^($D132-BE$121))</f>
        <v>0.6915322492081958</v>
      </c>
      <c r="BF124" s="213"/>
      <c r="BG124" s="213"/>
      <c r="BH124" s="213">
        <f>(1-0.8*BH$121/$D132)+(0.8*BH$121/$D132)*(1-1/(1+$BG$120)^($D132-BH$121))</f>
        <v>0.6693032919167614</v>
      </c>
      <c r="BI124" s="213"/>
      <c r="BJ124" s="235"/>
      <c r="BK124" s="100"/>
      <c r="BL124"/>
      <c r="BM124"/>
      <c r="BN124"/>
      <c r="BO124"/>
    </row>
    <row r="125" spans="2:67" s="3" customFormat="1" ht="10.5" customHeight="1">
      <c r="B125" s="131">
        <v>3</v>
      </c>
      <c r="C125" s="132"/>
      <c r="D125" s="133">
        <v>48</v>
      </c>
      <c r="E125" s="134"/>
      <c r="F125" s="134"/>
      <c r="G125" s="134"/>
      <c r="H125" s="135"/>
      <c r="I125" s="232">
        <f>(1-0.8*I$121/$D125)+(0.8*I$121/$D125)*(1-1/(1+$BG$120)^($D125-I$121))</f>
        <v>1</v>
      </c>
      <c r="J125" s="231"/>
      <c r="K125" s="231"/>
      <c r="L125" s="229">
        <f>(1-0.8*L$121/$D125)+(0.8*L$121/$D125)*(1-1/(1+$BG$120)^($D125-L$121))</f>
        <v>0.9890613447134902</v>
      </c>
      <c r="M125" s="229"/>
      <c r="N125" s="229"/>
      <c r="O125" s="229">
        <f>(1-0.8*O$121/$D125)+(0.8*O$121/$D125)*(1-1/(1+$BG$120)^($D125-O$121))</f>
        <v>0.9779257936318232</v>
      </c>
      <c r="P125" s="229"/>
      <c r="Q125" s="229"/>
      <c r="R125" s="229">
        <f>(1-0.8*R$121/$D125)+(0.8*R$121/$D125)*(1-1/(1+$BG$120)^($D125-R$121))</f>
        <v>0.9665906886617645</v>
      </c>
      <c r="S125" s="229"/>
      <c r="T125" s="229"/>
      <c r="U125" s="229">
        <f>(1-0.8*U$121/$D125)+(0.8*U$121/$D125)*(1-1/(1+$BG$120)^($D125-U$121))</f>
        <v>0.9550533398129605</v>
      </c>
      <c r="V125" s="229"/>
      <c r="W125" s="229"/>
      <c r="X125" s="231">
        <f>(1-0.8*X$121/$D125)+(0.8*X$121/$D125)*(1-1/(1+$BG$120)^($D125-X$121))</f>
        <v>0.9433110248390963</v>
      </c>
      <c r="Y125" s="231"/>
      <c r="Z125" s="231"/>
      <c r="AA125" s="229">
        <f>(1-0.8*AA$121/$D125)+(0.8*AA$121/$D125)*(1-1/(1+$BG$120)^($D125-AA$121))</f>
        <v>0.9313609888751779</v>
      </c>
      <c r="AB125" s="229"/>
      <c r="AC125" s="229"/>
      <c r="AD125" s="229">
        <f>(1-0.8*AD$121/$D125)+(0.8*AD$121/$D125)*(1-1/(1+$BG$120)^($D125-AD$121))</f>
        <v>0.9192004440708968</v>
      </c>
      <c r="AE125" s="229"/>
      <c r="AF125" s="229"/>
      <c r="AG125" s="229">
        <f>(1-0.8*AG$121/$D125)+(0.8*AG$121/$D125)*(1-1/(1+$BG$120)^($D125-AG$121))</f>
        <v>0.90682656922004</v>
      </c>
      <c r="AH125" s="229"/>
      <c r="AI125" s="229"/>
      <c r="AJ125" s="229">
        <f>(1-0.8*AJ$121/$D125)+(0.8*AJ$121/$D125)*(1-1/(1+$BG$120)^($D125-AJ$121))</f>
        <v>0.8942365093858978</v>
      </c>
      <c r="AK125" s="229"/>
      <c r="AL125" s="229"/>
      <c r="AM125" s="211">
        <f>(1-0.8*AM$121/$D125)+(0.8*AM$121/$D125)*(1-1/(1+$BG$120)^($D125-AM$121))</f>
        <v>0.8814273755226345</v>
      </c>
      <c r="AN125" s="211"/>
      <c r="AO125" s="211"/>
      <c r="AP125" s="229">
        <f>(1-0.8*AP$121/$D125)+(0.8*AP$121/$D125)*(1-1/(1+$BG$120)^($D125-AP$121))</f>
        <v>0.868396244092572</v>
      </c>
      <c r="AQ125" s="229"/>
      <c r="AR125" s="229"/>
      <c r="AS125" s="229">
        <f>(1-0.8*AS$121/$D125)+(0.8*AS$121/$D125)*(1-1/(1+$BG$120)^($D125-AS$121))</f>
        <v>0.8551401566793511</v>
      </c>
      <c r="AT125" s="229"/>
      <c r="AU125" s="229"/>
      <c r="AV125" s="229">
        <f>(1-0.8*AV$121/$D125)+(0.8*AV$121/$D125)*(1-1/(1+$BG$120)^($D125-AV$121))</f>
        <v>0.8416561195969207</v>
      </c>
      <c r="AW125" s="229"/>
      <c r="AX125" s="229"/>
      <c r="AY125" s="229">
        <f>(1-0.8*AY$121/$D125)+(0.8*AY$121/$D125)*(1-1/(1+$BG$120)^($D125-AY$121))</f>
        <v>0.8279411034943154</v>
      </c>
      <c r="AZ125" s="229"/>
      <c r="BA125" s="229"/>
      <c r="BB125" s="211">
        <f>(1-0.8*BB$121/$D125)+(0.8*BB$121/$D125)*(1-1/(1+$BG$120)^($D125-BB$121))</f>
        <v>0.8139920429561761</v>
      </c>
      <c r="BC125" s="211"/>
      <c r="BD125" s="230"/>
      <c r="BE125" s="152">
        <f>(1-0.8*BE$121/$D133)+(0.8*BE$121/$D133)*(1-1/(1+$BG$120)^($D133-BE$121))</f>
        <v>0.7998058360989672</v>
      </c>
      <c r="BF125" s="152"/>
      <c r="BG125" s="152"/>
      <c r="BH125" s="152">
        <f>(1-0.8*BH$121/$D133)+(0.8*BH$121/$D133)*(1-1/(1+$BG$120)^($D133-BH$121))</f>
        <v>0.7853793441628488</v>
      </c>
      <c r="BI125" s="152"/>
      <c r="BJ125" s="153"/>
      <c r="BK125" s="100"/>
      <c r="BL125"/>
      <c r="BM125"/>
      <c r="BN125"/>
      <c r="BO125"/>
    </row>
    <row r="126" spans="2:67" s="3" customFormat="1" ht="10.5" customHeight="1">
      <c r="B126" s="131">
        <v>4</v>
      </c>
      <c r="C126" s="132"/>
      <c r="D126" s="133">
        <v>60</v>
      </c>
      <c r="E126" s="134"/>
      <c r="F126" s="134"/>
      <c r="G126" s="134"/>
      <c r="H126" s="135"/>
      <c r="I126" s="232">
        <f>(1-0.8*I$121/$D126)+(0.8*I$121/$D126)*(1-1/(1+$BG$120)^($D126-I$121))</f>
        <v>1</v>
      </c>
      <c r="J126" s="231"/>
      <c r="K126" s="231"/>
      <c r="L126" s="229">
        <f>(1-0.8*L$121/$D126)+(0.8*L$121/$D126)*(1-1/(1+$BG$120)^($D126-L$121))</f>
        <v>0.9921411331881348</v>
      </c>
      <c r="M126" s="229"/>
      <c r="N126" s="229"/>
      <c r="O126" s="229">
        <f>(1-0.8*O$121/$D126)+(0.8*O$121/$D126)*(1-1/(1+$BG$120)^($D126-O$121))</f>
        <v>0.9841408067736559</v>
      </c>
      <c r="P126" s="229"/>
      <c r="Q126" s="229"/>
      <c r="R126" s="229">
        <f>(1-0.8*R$121/$D126)+(0.8*R$121/$D126)*(1-1/(1+$BG$120)^($D126-R$121))</f>
        <v>0.9759971110519281</v>
      </c>
      <c r="S126" s="229"/>
      <c r="T126" s="229"/>
      <c r="U126" s="229">
        <f>(1-0.8*U$121/$D126)+(0.8*U$121/$D126)*(1-1/(1+$BG$120)^($D126-U$121))</f>
        <v>0.9677081134018607</v>
      </c>
      <c r="V126" s="229"/>
      <c r="W126" s="229"/>
      <c r="X126" s="231">
        <f>(1-0.8*X$121/$D126)+(0.8*X$121/$D126)*(1-1/(1+$BG$120)^($D126-X$121))</f>
        <v>0.9592718580280969</v>
      </c>
      <c r="Y126" s="231"/>
      <c r="Z126" s="231"/>
      <c r="AA126" s="229">
        <f>(1-0.8*AA$121/$D126)+(0.8*AA$121/$D126)*(1-1/(1+$BG$120)^($D126-AA$121))</f>
        <v>0.9506863657004196</v>
      </c>
      <c r="AB126" s="229"/>
      <c r="AC126" s="229"/>
      <c r="AD126" s="229">
        <f>(1-0.8*AD$121/$D126)+(0.8*AD$121/$D126)*(1-1/(1+$BG$120)^($D126-AD$121))</f>
        <v>0.941949633490344</v>
      </c>
      <c r="AE126" s="229"/>
      <c r="AF126" s="229"/>
      <c r="AG126" s="229">
        <f>(1-0.8*AG$121/$D126)+(0.8*AG$121/$D126)*(1-1/(1+$BG$120)^($D126-AG$121))</f>
        <v>0.9330596345048653</v>
      </c>
      <c r="AH126" s="229"/>
      <c r="AI126" s="229"/>
      <c r="AJ126" s="229">
        <f>(1-0.8*AJ$121/$D126)+(0.8*AJ$121/$D126)*(1-1/(1+$BG$120)^($D126-AJ$121))</f>
        <v>0.9240143176173352</v>
      </c>
      <c r="AK126" s="229"/>
      <c r="AL126" s="229"/>
      <c r="AM126" s="211">
        <f>(1-0.8*AM$121/$D126)+(0.8*AM$121/$D126)*(1-1/(1+$BG$120)^($D126-AM$121))</f>
        <v>0.9148116071954348</v>
      </c>
      <c r="AN126" s="211"/>
      <c r="AO126" s="211"/>
      <c r="AP126" s="229">
        <f>(1-0.8*AP$121/$D126)+(0.8*AP$121/$D126)*(1-1/(1+$BG$120)^($D126-AP$121))</f>
        <v>0.9054494028262129</v>
      </c>
      <c r="AQ126" s="229"/>
      <c r="AR126" s="229"/>
      <c r="AS126" s="229">
        <f>(1-0.8*AS$121/$D126)+(0.8*AS$121/$D126)*(1-1/(1+$BG$120)^($D126-AS$121))</f>
        <v>0.8959255790381624</v>
      </c>
      <c r="AT126" s="229"/>
      <c r="AU126" s="229"/>
      <c r="AV126" s="229">
        <f>(1-0.8*AV$121/$D126)+(0.8*AV$121/$D126)*(1-1/(1+$BG$120)^($D126-AV$121))</f>
        <v>0.886237985020298</v>
      </c>
      <c r="AW126" s="229"/>
      <c r="AX126" s="229"/>
      <c r="AY126" s="229">
        <f>(1-0.8*AY$121/$D126)+(0.8*AY$121/$D126)*(1-1/(1+$BG$120)^($D126-AY$121))</f>
        <v>0.8763844443382101</v>
      </c>
      <c r="AZ126" s="229"/>
      <c r="BA126" s="229"/>
      <c r="BB126" s="211">
        <f>(1-0.8*BB$121/$D126)+(0.8*BB$121/$D126)*(1-1/(1+$BG$120)^($D126-BB$121))</f>
        <v>0.8663627546470578</v>
      </c>
      <c r="BC126" s="211"/>
      <c r="BD126" s="230"/>
      <c r="BE126" s="152">
        <f>(1-0.8*BE$121/$D134)+(0.8*BE$121/$D134)*(1-1/(1+$BG$120)^($D134-BE$121))</f>
        <v>0.8561706874014734</v>
      </c>
      <c r="BF126" s="152"/>
      <c r="BG126" s="152"/>
      <c r="BH126" s="152">
        <f>(1-0.8*BH$121/$D134)+(0.8*BH$121/$D134)*(1-1/(1+$BG$120)^($D134-BH$121))</f>
        <v>0.845805987562342</v>
      </c>
      <c r="BI126" s="152"/>
      <c r="BJ126" s="153"/>
      <c r="BK126" s="100"/>
      <c r="BL126"/>
      <c r="BM126"/>
      <c r="BN126"/>
      <c r="BO126"/>
    </row>
    <row r="127" spans="2:67" s="3" customFormat="1" ht="10.5" customHeight="1">
      <c r="B127" s="131">
        <v>5</v>
      </c>
      <c r="C127" s="132"/>
      <c r="D127" s="118">
        <v>70</v>
      </c>
      <c r="E127" s="119"/>
      <c r="F127" s="119"/>
      <c r="G127" s="119"/>
      <c r="H127" s="120"/>
      <c r="I127" s="232">
        <f>(1-0.8*I$121/$D127)+(0.8*I$121/$D127)*(1-1/(1+$BG$120)^($D127-I$121))</f>
        <v>1</v>
      </c>
      <c r="J127" s="231"/>
      <c r="K127" s="231"/>
      <c r="L127" s="229">
        <f>(1-0.8*L$121/$D127)+(0.8*L$121/$D127)*(1-1/(1+$BG$120)^($D127-L$121))</f>
        <v>0.9938411237682828</v>
      </c>
      <c r="M127" s="229"/>
      <c r="N127" s="229"/>
      <c r="O127" s="229">
        <f>(1-0.8*O$121/$D127)+(0.8*O$121/$D127)*(1-1/(1+$BG$120)^($D127-O$121))</f>
        <v>0.9875713877643948</v>
      </c>
      <c r="P127" s="229"/>
      <c r="Q127" s="229"/>
      <c r="R127" s="229">
        <f>(1-0.8*R$121/$D127)+(0.8*R$121/$D127)*(1-1/(1+$BG$120)^($D127-R$121))</f>
        <v>0.9811892953814116</v>
      </c>
      <c r="S127" s="229"/>
      <c r="T127" s="229"/>
      <c r="U127" s="229">
        <f>(1-0.8*U$121/$D127)+(0.8*U$121/$D127)*(1-1/(1+$BG$120)^($D127-U$121))</f>
        <v>0.9746933320531258</v>
      </c>
      <c r="V127" s="229"/>
      <c r="W127" s="229"/>
      <c r="X127" s="231">
        <f>(1-0.8*X$121/$D127)+(0.8*X$121/$D127)*(1-1/(1+$BG$120)^($D127-X$121))</f>
        <v>0.968081965052005</v>
      </c>
      <c r="Y127" s="231"/>
      <c r="Z127" s="231"/>
      <c r="AA127" s="229">
        <f>(1-0.8*AA$121/$D127)+(0.8*AA$121/$D127)*(1-1/(1+$BG$120)^($D127-AA$121))</f>
        <v>0.9613536432849675</v>
      </c>
      <c r="AB127" s="229"/>
      <c r="AC127" s="229"/>
      <c r="AD127" s="229">
        <f>(1-0.8*AD$121/$D127)+(0.8*AD$121/$D127)*(1-1/(1+$BG$120)^($D127-AD$121))</f>
        <v>0.9545067970869544</v>
      </c>
      <c r="AE127" s="229"/>
      <c r="AF127" s="229"/>
      <c r="AG127" s="229">
        <f>(1-0.8*AG$121/$D127)+(0.8*AG$121/$D127)*(1-1/(1+$BG$120)^($D127-AG$121))</f>
        <v>0.9475398380122708</v>
      </c>
      <c r="AH127" s="229"/>
      <c r="AI127" s="229"/>
      <c r="AJ127" s="229">
        <f>(1-0.8*AJ$121/$D127)+(0.8*AJ$121/$D127)*(1-1/(1+$BG$120)^($D127-AJ$121))</f>
        <v>0.9404511586236789</v>
      </c>
      <c r="AK127" s="229"/>
      <c r="AL127" s="229"/>
      <c r="AM127" s="211">
        <f>(1-0.8*AM$121/$D127)+(0.8*AM$121/$D127)*(1-1/(1+$BG$120)^($D127-AM$121))</f>
        <v>0.9332391322792133</v>
      </c>
      <c r="AN127" s="211"/>
      <c r="AO127" s="211"/>
      <c r="AP127" s="229">
        <f>(1-0.8*AP$121/$D127)+(0.8*AP$121/$D127)*(1-1/(1+$BG$120)^($D127-AP$121))</f>
        <v>0.9259021129166989</v>
      </c>
      <c r="AQ127" s="229"/>
      <c r="AR127" s="229"/>
      <c r="AS127" s="229">
        <f>(1-0.8*AS$121/$D127)+(0.8*AS$121/$D127)*(1-1/(1+$BG$120)^($D127-AS$121))</f>
        <v>0.9184384348359446</v>
      </c>
      <c r="AT127" s="229"/>
      <c r="AU127" s="229"/>
      <c r="AV127" s="229">
        <f>(1-0.8*AV$121/$D127)+(0.8*AV$121/$D127)*(1-1/(1+$BG$120)^($D127-AV$121))</f>
        <v>0.9108464124785904</v>
      </c>
      <c r="AW127" s="229"/>
      <c r="AX127" s="229"/>
      <c r="AY127" s="229">
        <f>(1-0.8*AY$121/$D127)+(0.8*AY$121/$D127)*(1-1/(1+$BG$120)^($D127-AY$121))</f>
        <v>0.9031243402055822</v>
      </c>
      <c r="AZ127" s="229"/>
      <c r="BA127" s="229"/>
      <c r="BB127" s="211">
        <f>(1-0.8*BB$121/$D127)+(0.8*BB$121/$D127)*(1-1/(1+$BG$120)^($D127-BB$121))</f>
        <v>0.895270492072249</v>
      </c>
      <c r="BC127" s="211"/>
      <c r="BD127" s="230"/>
      <c r="BE127" s="110">
        <f>(1-0.8*BE$121/$D135)+(0.8*BE$121/$D135)*(1-1/(1+$BG$120)^($D135-BE$121))</f>
        <v>0.8872831216009592</v>
      </c>
      <c r="BF127" s="110"/>
      <c r="BG127" s="110"/>
      <c r="BH127" s="110">
        <f>(1-0.8*BH$121/$D135)+(0.8*BH$121/$D135)*(1-1/(1+$BG$120)^($D135-BH$121))</f>
        <v>0.8791604615513284</v>
      </c>
      <c r="BI127" s="110"/>
      <c r="BJ127" s="112"/>
      <c r="BK127" s="100"/>
      <c r="BL127"/>
      <c r="BM127"/>
      <c r="BN127"/>
      <c r="BO127"/>
    </row>
    <row r="128" spans="2:64" s="3" customFormat="1" ht="10.5" customHeight="1">
      <c r="B128" s="155"/>
      <c r="C128" s="155"/>
      <c r="D128" s="155"/>
      <c r="E128" s="155"/>
      <c r="F128" s="155"/>
      <c r="G128" s="155"/>
      <c r="H128" s="155"/>
      <c r="I128" s="147"/>
      <c r="J128" s="147"/>
      <c r="K128" s="147"/>
      <c r="L128" s="147"/>
      <c r="M128" s="147"/>
      <c r="N128" s="147"/>
      <c r="O128" s="147"/>
      <c r="P128" s="147"/>
      <c r="Q128" s="147"/>
      <c r="R128" s="147"/>
      <c r="S128" s="147"/>
      <c r="T128" s="147"/>
      <c r="U128" s="147"/>
      <c r="V128" s="147"/>
      <c r="W128" s="147"/>
      <c r="X128" s="147"/>
      <c r="Y128" s="147"/>
      <c r="Z128" s="147"/>
      <c r="AA128" s="147"/>
      <c r="AB128" s="147"/>
      <c r="AC128" s="147"/>
      <c r="AD128" s="147"/>
      <c r="AE128" s="147"/>
      <c r="AF128" s="147"/>
      <c r="AG128" s="147"/>
      <c r="AH128" s="147"/>
      <c r="AI128" s="147"/>
      <c r="AJ128" s="147"/>
      <c r="AK128" s="147"/>
      <c r="AL128" s="147"/>
      <c r="AM128" s="147"/>
      <c r="AN128" s="147"/>
      <c r="AO128" s="147"/>
      <c r="AP128" s="147"/>
      <c r="AQ128" s="147"/>
      <c r="AR128" s="147"/>
      <c r="AS128" s="147"/>
      <c r="AT128" s="147"/>
      <c r="AU128" s="147"/>
      <c r="AV128" s="147"/>
      <c r="AW128" s="147"/>
      <c r="AX128" s="147"/>
      <c r="AY128" s="147"/>
      <c r="AZ128" s="147"/>
      <c r="BA128" s="147"/>
      <c r="BB128" s="147"/>
      <c r="BC128" s="147"/>
      <c r="BD128" s="147"/>
      <c r="BE128" s="147"/>
      <c r="BF128" s="147"/>
      <c r="BG128" s="147"/>
      <c r="BH128" s="147"/>
      <c r="BI128" s="147"/>
      <c r="BJ128" s="147"/>
      <c r="BK128" s="100"/>
      <c r="BL128"/>
    </row>
    <row r="129" spans="2:63" s="3" customFormat="1" ht="10.5" customHeight="1">
      <c r="B129" s="139" t="s">
        <v>0</v>
      </c>
      <c r="C129" s="140"/>
      <c r="D129" s="143" t="s">
        <v>5</v>
      </c>
      <c r="E129" s="144"/>
      <c r="F129" s="144"/>
      <c r="G129" s="144"/>
      <c r="H129" s="145"/>
      <c r="I129" s="125">
        <v>18</v>
      </c>
      <c r="J129" s="125"/>
      <c r="K129" s="125"/>
      <c r="L129" s="125">
        <v>19</v>
      </c>
      <c r="M129" s="125"/>
      <c r="N129" s="125"/>
      <c r="O129" s="177">
        <v>20</v>
      </c>
      <c r="P129" s="177"/>
      <c r="Q129" s="177"/>
      <c r="R129" s="125">
        <v>21</v>
      </c>
      <c r="S129" s="125"/>
      <c r="T129" s="125"/>
      <c r="U129" s="125">
        <v>22</v>
      </c>
      <c r="V129" s="125"/>
      <c r="W129" s="125"/>
      <c r="X129" s="125">
        <v>23</v>
      </c>
      <c r="Y129" s="125"/>
      <c r="Z129" s="125"/>
      <c r="AA129" s="125">
        <v>24</v>
      </c>
      <c r="AB129" s="125"/>
      <c r="AC129" s="125"/>
      <c r="AD129" s="177">
        <v>25</v>
      </c>
      <c r="AE129" s="177"/>
      <c r="AF129" s="177"/>
      <c r="AG129" s="125">
        <v>26</v>
      </c>
      <c r="AH129" s="125"/>
      <c r="AI129" s="125"/>
      <c r="AJ129" s="125">
        <v>27</v>
      </c>
      <c r="AK129" s="125"/>
      <c r="AL129" s="125"/>
      <c r="AM129" s="125">
        <v>28</v>
      </c>
      <c r="AN129" s="125"/>
      <c r="AO129" s="125"/>
      <c r="AP129" s="125">
        <v>29</v>
      </c>
      <c r="AQ129" s="125"/>
      <c r="AR129" s="125"/>
      <c r="AS129" s="177">
        <v>30</v>
      </c>
      <c r="AT129" s="177"/>
      <c r="AU129" s="177"/>
      <c r="AV129" s="183">
        <v>31</v>
      </c>
      <c r="AW129" s="184"/>
      <c r="AX129" s="185"/>
      <c r="AY129" s="125">
        <v>32</v>
      </c>
      <c r="AZ129" s="125"/>
      <c r="BA129" s="125"/>
      <c r="BB129" s="125">
        <v>33</v>
      </c>
      <c r="BC129" s="125"/>
      <c r="BD129" s="125"/>
      <c r="BE129" s="125">
        <v>34</v>
      </c>
      <c r="BF129" s="125"/>
      <c r="BG129" s="125"/>
      <c r="BH129" s="221">
        <v>35</v>
      </c>
      <c r="BI129" s="177"/>
      <c r="BJ129" s="178"/>
      <c r="BK129" s="101"/>
    </row>
    <row r="130" spans="2:71" s="3" customFormat="1" ht="10.5" customHeight="1" thickBot="1">
      <c r="B130" s="141"/>
      <c r="C130" s="142"/>
      <c r="D130" s="128" t="s">
        <v>6</v>
      </c>
      <c r="E130" s="129"/>
      <c r="F130" s="129"/>
      <c r="G130" s="129"/>
      <c r="H130" s="130"/>
      <c r="I130" s="137"/>
      <c r="J130" s="137"/>
      <c r="K130" s="137"/>
      <c r="L130" s="137"/>
      <c r="M130" s="137"/>
      <c r="N130" s="137"/>
      <c r="O130" s="179"/>
      <c r="P130" s="179"/>
      <c r="Q130" s="179"/>
      <c r="R130" s="125"/>
      <c r="S130" s="125"/>
      <c r="T130" s="125"/>
      <c r="U130" s="125"/>
      <c r="V130" s="125"/>
      <c r="W130" s="125"/>
      <c r="X130" s="125"/>
      <c r="Y130" s="125"/>
      <c r="Z130" s="125"/>
      <c r="AA130" s="125"/>
      <c r="AB130" s="125"/>
      <c r="AC130" s="125"/>
      <c r="AD130" s="177"/>
      <c r="AE130" s="177"/>
      <c r="AF130" s="177"/>
      <c r="AG130" s="125"/>
      <c r="AH130" s="125"/>
      <c r="AI130" s="125"/>
      <c r="AJ130" s="125"/>
      <c r="AK130" s="125"/>
      <c r="AL130" s="125"/>
      <c r="AM130" s="125"/>
      <c r="AN130" s="125"/>
      <c r="AO130" s="125"/>
      <c r="AP130" s="125"/>
      <c r="AQ130" s="125"/>
      <c r="AR130" s="125"/>
      <c r="AS130" s="177"/>
      <c r="AT130" s="177"/>
      <c r="AU130" s="177"/>
      <c r="AV130" s="183"/>
      <c r="AW130" s="184"/>
      <c r="AX130" s="185"/>
      <c r="AY130" s="125"/>
      <c r="AZ130" s="125"/>
      <c r="BA130" s="125"/>
      <c r="BB130" s="125"/>
      <c r="BC130" s="125"/>
      <c r="BD130" s="125"/>
      <c r="BE130" s="125"/>
      <c r="BF130" s="125"/>
      <c r="BG130" s="125"/>
      <c r="BH130" s="221"/>
      <c r="BI130" s="177"/>
      <c r="BJ130" s="178"/>
      <c r="BK130" s="101"/>
      <c r="BQ130" s="222"/>
      <c r="BR130" s="223"/>
      <c r="BS130" s="223"/>
    </row>
    <row r="131" spans="2:63" s="3" customFormat="1" ht="10.5" customHeight="1" thickBot="1">
      <c r="B131" s="224">
        <v>1</v>
      </c>
      <c r="C131" s="154"/>
      <c r="D131" s="225">
        <v>20</v>
      </c>
      <c r="E131" s="226"/>
      <c r="F131" s="226"/>
      <c r="G131" s="226"/>
      <c r="H131" s="227"/>
      <c r="I131" s="169">
        <f>(1-0.8*I$129/$D131+0.2/($D131-$AM$121+1)*9)+(0.8*I$129/$D131-0.2/($D131-$AM$121+1)*9)*(1-1/(1+$BG$120)^($D131-I$129+$D131*0.2/($D131-$AM$121+1)*9))</f>
        <v>0.4693090535648909</v>
      </c>
      <c r="J131" s="156"/>
      <c r="K131" s="228"/>
      <c r="L131" s="156">
        <f>(1-0.8*L$129/$D131+0.2/($D131-$AM$121+1)*10)+(0.8*L$129/$D131-0.2/($D131-$AM$121+1)*10)*(1-1/(1+$BG$120)^($D131-L$129+$D131*0.2/($D131-$AM$121+1)*10))</f>
        <v>0.44534418709043877</v>
      </c>
      <c r="M131" s="156"/>
      <c r="N131" s="156"/>
      <c r="O131" s="149">
        <f>(1-0.8*O$129/$D131+0.2/($D131-$AM$121+1)*11)+(0.8*O$129/$D131-0.2/($D131-$AM$121+1)*11)*(1-1/(1+$BG$120)^($D131-O$129+$D131*0.2/($D131-$AM$121+1)*11))</f>
        <v>0.4211226121766018</v>
      </c>
      <c r="P131" s="149"/>
      <c r="Q131" s="150"/>
      <c r="R131" s="220">
        <f>(1-0.8*R$129/(R$129+4)+(0.0667/4*($D131*1.2-R$129)))+(0.8*R$129/(R$129+4)-(0.0667/4*($D131*1.2-R$129)))*(1-(1/(1+$BG$120)^((R$129+4)-R$129)))</f>
        <v>0.3999212278475697</v>
      </c>
      <c r="S131" s="213"/>
      <c r="T131" s="213"/>
      <c r="U131" s="220">
        <f>(1-0.8*U$129/(U$129+4)+(0.0667/4*($D131*1.2-U$129)))+(0.8*U$129/(U$129+4)-(0.0667/4*($D131*1.2-U$129)))*(1-(1/(1+$BG$120)^((U$129+4)-U$129)))</f>
        <v>0.37908349726217044</v>
      </c>
      <c r="V131" s="213"/>
      <c r="W131" s="213"/>
      <c r="X131" s="220">
        <f>(1-0.8*X$129/(X$129+4)+(0.0667/4*($D131*1.2-X$129)))+(0.8*X$129/(X$129+4)-(0.0667/4*($D131*1.2-X$129)))*(1-(1/(1+$BG$120)^((X$129+4)-X$129)))</f>
        <v>0.3585976009865593</v>
      </c>
      <c r="Y131" s="213"/>
      <c r="Z131" s="213"/>
      <c r="AA131" s="220">
        <f>(1-0.8*AA$129/(AA$129+4)+(0.0667/4*($D131*1.2-AA$129)))+(0.8*AA$129/(AA$129+4)-(0.0667/4*($D131*1.2-AA$129)))*(1-(1/(1+$BG$120)^((AA$129+4)-AA$129)))</f>
        <v>0.33842584248754476</v>
      </c>
      <c r="AB131" s="213"/>
      <c r="AC131" s="213"/>
      <c r="AD131" s="217"/>
      <c r="AE131" s="217"/>
      <c r="AF131" s="217"/>
      <c r="AG131" s="216"/>
      <c r="AH131" s="216"/>
      <c r="AI131" s="216"/>
      <c r="AJ131" s="216"/>
      <c r="AK131" s="216"/>
      <c r="AL131" s="216"/>
      <c r="AM131" s="216"/>
      <c r="AN131" s="216"/>
      <c r="AO131" s="216"/>
      <c r="AP131" s="216"/>
      <c r="AQ131" s="216"/>
      <c r="AR131" s="216"/>
      <c r="AS131" s="217"/>
      <c r="AT131" s="217"/>
      <c r="AU131" s="217"/>
      <c r="AV131" s="216"/>
      <c r="AW131" s="216"/>
      <c r="AX131" s="216"/>
      <c r="AY131" s="216"/>
      <c r="AZ131" s="216"/>
      <c r="BA131" s="216"/>
      <c r="BB131" s="216"/>
      <c r="BC131" s="216"/>
      <c r="BD131" s="216"/>
      <c r="BE131" s="216"/>
      <c r="BF131" s="216"/>
      <c r="BG131" s="216"/>
      <c r="BH131" s="217"/>
      <c r="BI131" s="217"/>
      <c r="BJ131" s="218"/>
      <c r="BK131" s="101"/>
    </row>
    <row r="132" spans="2:63" s="3" customFormat="1" ht="10.5" customHeight="1" thickBot="1">
      <c r="B132" s="131">
        <v>2</v>
      </c>
      <c r="C132" s="132"/>
      <c r="D132" s="133">
        <v>35</v>
      </c>
      <c r="E132" s="134"/>
      <c r="F132" s="134"/>
      <c r="G132" s="134"/>
      <c r="H132" s="134"/>
      <c r="I132" s="219">
        <f>(1-0.8*I$129/$D132+0.2/($D132-$I$129+1))+(0.8*I$129/$D132-0.2/($D132-$I$129+1))*(1-1/(1+$BG$120)^($D132-I$129+$D132*0.2/($D132-$I$129+1)))</f>
        <v>0.6574361937589648</v>
      </c>
      <c r="J132" s="215"/>
      <c r="K132" s="215"/>
      <c r="L132" s="215">
        <f>(1-0.8*L$129/$D132+0.2/($D132-$I$129+1)*2)+(0.8*L$129/$D132-0.2/($D132-$I$129+1)*2)*(1-1/(1+$BG$120)^($D132-L$129+$D132*0.2/($D132-$I$129+1)*2))</f>
        <v>0.6454487537547113</v>
      </c>
      <c r="M132" s="215"/>
      <c r="N132" s="215"/>
      <c r="O132" s="149">
        <f>(1-0.8*O$129/$D132+0.2/($D132-$I$129+1)*3)+(0.8*O$129/$D132-0.2/($D132-$I$129+1)*3)*(1-1/(1+$BG$120)^($D132-O$129+$D132*0.2/($D132-$I$129+1)*3))</f>
        <v>0.6333400081802573</v>
      </c>
      <c r="P132" s="149"/>
      <c r="Q132" s="149"/>
      <c r="R132" s="215">
        <f>(1-0.8*R$129/$D132+0.2/($D132-$I$129+1)*4)+(0.8*R$129/$D132-0.2/($D132-$I$129+1)*4)*(1-1/(1+$BG$120)^($D132-R$129+$D132*0.2/($D132-$I$129+1)*4))</f>
        <v>0.6211089863570358</v>
      </c>
      <c r="S132" s="215"/>
      <c r="T132" s="215"/>
      <c r="U132" s="215">
        <f>(1-0.8*U$129/$D132+0.2/($D132-$I$129+1)*5)+(0.8*U$129/$D132-0.2/($D132-$I$129+1)*5)*(1-1/(1+$BG$120)^($D132-U$129+$D132*0.2/($D132-$I$129+1)*5))</f>
        <v>0.6087547106043393</v>
      </c>
      <c r="V132" s="215"/>
      <c r="W132" s="215"/>
      <c r="X132" s="215">
        <f>(1-0.8*X$129/$D132+0.2/($D132-$I$129+1)*6)+(0.8*X$129/$D132-0.2/($D132-$I$129+1)*6)*(1-1/(1+$BG$120)^($D132-X$129+$D132*0.2/($D132-$I$129+1)*6))</f>
        <v>0.5962761961916894</v>
      </c>
      <c r="Y132" s="215"/>
      <c r="Z132" s="215"/>
      <c r="AA132" s="215">
        <f>(1-0.8*AA$129/$D132+0.2/($D132-$I$129+1)*7)+(0.8*AA$129/$D132-0.2/($D132-$I$129+1)*7)*(1-1/(1+$BG$120)^($D132-AA$129+$D132*0.2/($D132-$I$129+1)*7))</f>
        <v>0.5836724512908981</v>
      </c>
      <c r="AB132" s="215"/>
      <c r="AC132" s="215"/>
      <c r="AD132" s="149">
        <f>(1-0.8*AD$129/$D132+0.2/($D132-$I$129+1)*8)+(0.8*AD$129/$D132-0.2/($D132-$I$129+1)*8)*(1-1/(1+$BG$120)^($D132-AD$129+$D132*0.2/($D132-$I$129+1)*8))</f>
        <v>0.5709424769278116</v>
      </c>
      <c r="AE132" s="149"/>
      <c r="AF132" s="149"/>
      <c r="AG132" s="215">
        <f>(1-0.8*AG$129/$D132+0.2/($D132-$I$129+1)*9)+(0.8*AG$129/$D132-0.2/($D132-$I$129+1)*9)*(1-1/(1+$BG$120)^($D132-AG$129+$D132*0.2/($D132-$I$129+1)*9))</f>
        <v>0.5580852669337416</v>
      </c>
      <c r="AH132" s="215"/>
      <c r="AI132" s="215"/>
      <c r="AJ132" s="215">
        <f>(1-0.8*AJ$129/$D132+0.2/($D132-$I$129+1)*10)+(0.8*AJ$129/$D132-0.2/($D132-$I$129+1)*10)*(1-1/(1+$BG$120)^($D132-AJ$129+$D132*0.2/($D132-$I$129+1)*10))</f>
        <v>0.545099807896576</v>
      </c>
      <c r="AK132" s="215"/>
      <c r="AL132" s="215"/>
      <c r="AM132" s="215">
        <f>(1-0.8*AM$129/$D132+0.2/($D132-$I$129+1)*11)+(0.8*AM$129/$D132-0.2/($D132-$I$129+1)*11)*(1-1/(1+$BG$120)^($D132-AM$129+$D132*0.2/($D132-$I$129+1)*11))</f>
        <v>0.5319850791115712</v>
      </c>
      <c r="AN132" s="215"/>
      <c r="AO132" s="215"/>
      <c r="AP132" s="215">
        <f>(1-0.8*AP$129/$D132+0.2/($D132-$I$129+1)*12)+(0.8*AP$129/$D132-0.2/($D132-$I$129+1)*12)*(1-1/(1+$BG$120)^($D132-AP$129+$D132*0.2/($D132-$I$129+1)*12))</f>
        <v>0.5187400525318219</v>
      </c>
      <c r="AQ132" s="215"/>
      <c r="AR132" s="215"/>
      <c r="AS132" s="149">
        <f>(1-0.8*AS$129/$D132+0.2/($D132-$I$129+1)*13)+(0.8*AS$129/$D132-0.2/($D132-$I$129+1)*13)*(1-1/(1+$BG$120)^($D132-AS$129+$D132*0.2/($D132-$I$129+1)*13))</f>
        <v>0.5053636927184066</v>
      </c>
      <c r="AT132" s="149"/>
      <c r="AU132" s="149"/>
      <c r="AV132" s="215">
        <f>(1-0.8*AV$129/$D132+0.2/($D132-$I$129+1)*14)+(0.8*AV$129/$D132-0.2/($D132-$I$129+1)*14)*(1-1/(1+$BG$120)^($D132-AV$129+$D132*0.2/($D132-$I$129+1)*14))</f>
        <v>0.49185495679020735</v>
      </c>
      <c r="AW132" s="215"/>
      <c r="AX132" s="215"/>
      <c r="AY132" s="215">
        <f>(1-0.8*AY$129/$D132+0.2/($D132-$I$129+1)*15)+(0.8*AY$129/$D132-0.2/($D132-$I$129+1)*15)*(1-1/(1+$BG$120)^($D132-AY$129+$D132*0.2/($D132-$I$129+1)*15))</f>
        <v>0.4782127943734017</v>
      </c>
      <c r="AZ132" s="215"/>
      <c r="BA132" s="215"/>
      <c r="BB132" s="215">
        <f>(1-0.8*BB$129/$D132+0.2/($D132-$I$129+1)*16)+(0.8*BB$129/$D132-0.2/($D132-$I$129+1)*16)*(1-1/(1+$BG$120)^($D132-BB$129+$D132*0.2/($D132-$I$129+1)*16))</f>
        <v>0.46443614755062296</v>
      </c>
      <c r="BC132" s="215"/>
      <c r="BD132" s="215"/>
      <c r="BE132" s="215">
        <f>(1-0.8*BE$129/$D132+0.2/($D132-$I$129+1)*17)+(0.8*BE$129/$D132-0.2/($D132-$I$129+1)*17)*(1-1/(1+$BG$120)^($D132-BE$129+$D132*0.2/($D132-$I$129+1)*17))</f>
        <v>0.4505239508097895</v>
      </c>
      <c r="BF132" s="215"/>
      <c r="BG132" s="215"/>
      <c r="BH132" s="149">
        <f>(1-0.8*BH$129/$D132+0.2/($D132-$I$129+1)*18)+(0.8*BH$129/$D132-0.2/($D132-$I$129+1)*18)*(1-1/(1+$BG$120)^($D132-BH$129+$D132*0.2/($D132-$I$129+1)*18))</f>
        <v>0.43647513099259955</v>
      </c>
      <c r="BI132" s="149"/>
      <c r="BJ132" s="150"/>
      <c r="BK132" s="102"/>
    </row>
    <row r="133" spans="2:63" s="3" customFormat="1" ht="10.5" customHeight="1" thickBot="1">
      <c r="B133" s="131">
        <v>3</v>
      </c>
      <c r="C133" s="132"/>
      <c r="D133" s="133">
        <v>48</v>
      </c>
      <c r="E133" s="134"/>
      <c r="F133" s="134"/>
      <c r="G133" s="134"/>
      <c r="H133" s="135"/>
      <c r="I133" s="213">
        <f>(1-0.8*I$129/$D133)+(0.8*I$129/$D133)*(1-1/(1+$BG$120)^($D133-I$129))</f>
        <v>0.7707093910991567</v>
      </c>
      <c r="J133" s="213"/>
      <c r="K133" s="213"/>
      <c r="L133" s="152">
        <f>(1-0.8*L$129/$D133)+(0.8*L$129/$D133)*(1-1/(1+$BG$120)^($D133-L$129))</f>
        <v>0.7557927631534408</v>
      </c>
      <c r="M133" s="152"/>
      <c r="N133" s="152"/>
      <c r="O133" s="211">
        <f>(1-0.8*O$129/$D133)+(0.8*O$129/$D133)*(1-1/(1+$BG$120)^($D133-O$129))</f>
        <v>0.7406262084440229</v>
      </c>
      <c r="P133" s="211"/>
      <c r="Q133" s="211"/>
      <c r="R133" s="152">
        <f>(1-0.8*R$129/$D133)+(0.8*R$129/$D133)*(1-1/(1+$BG$120)^($D133-R$129))</f>
        <v>0.7252064365360199</v>
      </c>
      <c r="S133" s="152"/>
      <c r="T133" s="152"/>
      <c r="U133" s="152">
        <f>(1-0.8*U$129/$D133)+(0.8*U$129/$D133)*(1-1/(1+$BG$120)^($D133-U$129))</f>
        <v>0.7095301180107891</v>
      </c>
      <c r="V133" s="152"/>
      <c r="W133" s="152"/>
      <c r="X133" s="152">
        <f>(1-0.8*X$129/$D133)+(0.8*X$129/$D133)*(1-1/(1+$BG$120)^($D133-X$129))</f>
        <v>0.6935938840307448</v>
      </c>
      <c r="Y133" s="152"/>
      <c r="Z133" s="210"/>
      <c r="AA133" s="214">
        <f>(1-0.8*AA$129/$D133+0.2/($D133-$AA129+1))+(0.8*AA$129/$D133-0.2/($D133-$AA129+1))*(1-1/(1+$BG$120)^($D133-AA$129+$D133*0.2/($D133-$AA129+1)))</f>
        <v>0.6849323095087204</v>
      </c>
      <c r="AB133" s="156"/>
      <c r="AC133" s="156"/>
      <c r="AD133" s="149">
        <f>(1-0.8*AD$129/$D133+0.2/($D133-$AA129+1)*2)+(0.8*AD$129/$D133-0.2/($D133-$AA129+1)*2)*(1-1/(1+$BG$120)^($D133-AD$129+$D133*0.2/($D133-$AA129+1)*2))</f>
        <v>0.6761842460129199</v>
      </c>
      <c r="AE133" s="149"/>
      <c r="AF133" s="149"/>
      <c r="AG133" s="156">
        <f>(1-0.8*AG$129/$D133+0.2/($D133-$AA129+1)*3)+(0.8*AG$129/$D133-0.2/($D133-$AA129+1)*3)*(1-1/(1+$BG$120)^($D133-AG$129+$D133*0.2/($D133-$AA129+1)*3))</f>
        <v>0.6673490015100189</v>
      </c>
      <c r="AH133" s="156"/>
      <c r="AI133" s="156"/>
      <c r="AJ133" s="156">
        <f>(1-0.8*AJ$129/$D133+0.2/($D133-$AA129+1)*4)+(0.8*AJ$129/$D133-0.2/($D133-$AA129+1)*4)*(1-1/(1+$BG$120)^($D133-AJ$129+$D133*0.2/($D133-$AA129+1)*4))</f>
        <v>0.6584258789558102</v>
      </c>
      <c r="AK133" s="156"/>
      <c r="AL133" s="156"/>
      <c r="AM133" s="156">
        <f>(1-0.8*AM$129/$D133+0.2/($D133-$AA129+1)*5)+(0.8*AM$129/$D133-0.2/($D133-$AA129+1)*5)*(1-1/(1+$BG$120)^($D133-AM$129+$D133*0.2/($D133-$AA129+1)*5))</f>
        <v>0.6494141762609362</v>
      </c>
      <c r="AN133" s="156"/>
      <c r="AO133" s="156"/>
      <c r="AP133" s="156">
        <f>(1-0.8*AP$129/$D133+0.2/($D133-$AA129+1)*6)+(0.8*AP$129/$D133-0.2/($D133-$AA129+1)*6)*(1-1/(1+$BG$120)^($D133-AP$129+$D133*0.2/($D133-$AA129+1)*6))</f>
        <v>0.6403131862563959</v>
      </c>
      <c r="AQ133" s="156"/>
      <c r="AR133" s="156"/>
      <c r="AS133" s="149">
        <f>(1-0.8*AS$129/$D133+0.2/($D133-$AA129+1)*7)+(0.8*AS$129/$D133-0.2/($D133-$AA129+1)*7)*(1-1/(1+$BG$120)^($D133-AS$129+$D133*0.2/($D133-$AA129+1)*7))</f>
        <v>0.6311221966588217</v>
      </c>
      <c r="AT133" s="149"/>
      <c r="AU133" s="149"/>
      <c r="AV133" s="156">
        <f>(1-0.8*AV$129/$D133+0.2/($D133-$AA129+1)*8)+(0.8*AV$129/$D133-0.2/($D133-$AA129+1)*8)*(1-1/(1+$BG$120)^($D133-AV$129+$D133*0.2/($D133-$AA129+1)*8))</f>
        <v>0.6218404900355318</v>
      </c>
      <c r="AW133" s="156"/>
      <c r="AX133" s="156"/>
      <c r="AY133" s="156">
        <f>(1-0.8*AY$129/$D133+0.2/($D133-$AA129+1)*9)+(0.8*AY$129/$D133-0.2/($D133-$AA129+1)*9)*(1-1/(1+$BG$120)^($D133-AY$129+$D133*0.2/($D133-$AA129+1)*9))</f>
        <v>0.6124673437693494</v>
      </c>
      <c r="AZ133" s="156"/>
      <c r="BA133" s="156"/>
      <c r="BB133" s="156">
        <f>(1-0.8*BB$129/$D133+0.2/($D133-$AA129+1)*10)+(0.8*BB$129/$D133-0.2/($D133-$AA129+1)*10)*(1-1/(1+$BG$120)^($D133-BB$129+$D133*0.2/($D133-$AA129+1)*10))</f>
        <v>0.6030020300231909</v>
      </c>
      <c r="BC133" s="156"/>
      <c r="BD133" s="156"/>
      <c r="BE133" s="156">
        <f>(1-0.8*BE$129/$D133+0.2/($D133-$AA129+1)*11)+(0.8*BE$129/$D133-0.2/($D133-$AA129+1)*11)*(1-1/(1+$BG$120)^($D133-BE$129+$D133*0.2/($D133-$AA129+1)*11))</f>
        <v>0.5934438157044213</v>
      </c>
      <c r="BF133" s="156"/>
      <c r="BG133" s="156"/>
      <c r="BH133" s="149">
        <f>(1-0.8*BH$129/$D133+0.2/($D133-$AA129+1)*12)+(0.8*BH$129/$D133-0.2/($D133-$AA129+1)*12)*(1-1/(1+$BG$120)^($D133-BH$129+$D133*0.2/($D133-$AA129+1)*12))</f>
        <v>0.5837919624289752</v>
      </c>
      <c r="BI133" s="149"/>
      <c r="BJ133" s="160"/>
      <c r="BK133" s="102"/>
    </row>
    <row r="134" spans="2:63" s="3" customFormat="1" ht="10.5" customHeight="1" thickBot="1">
      <c r="B134" s="131">
        <v>4</v>
      </c>
      <c r="C134" s="132"/>
      <c r="D134" s="133">
        <v>60</v>
      </c>
      <c r="E134" s="134"/>
      <c r="F134" s="134"/>
      <c r="G134" s="134"/>
      <c r="H134" s="135"/>
      <c r="I134" s="152">
        <f>(1-0.8*I$129/$D134)+(0.8*I$129/$D134)*(1-1/(1+$BG$120)^($D134-I$129))</f>
        <v>0.835266373300427</v>
      </c>
      <c r="J134" s="152"/>
      <c r="K134" s="152"/>
      <c r="L134" s="152">
        <f>(1-0.8*L$129/$D134)+(0.8*L$129/$D134)*(1-1/(1+$BG$120)^($D134-L$129))</f>
        <v>0.8245495356968047</v>
      </c>
      <c r="M134" s="152"/>
      <c r="N134" s="152"/>
      <c r="O134" s="211">
        <f>(1-0.8*O$129/$D134)+(0.8*O$129/$D134)*(1-1/(1+$BG$120)^($D134-O$129))</f>
        <v>0.81365313844008</v>
      </c>
      <c r="P134" s="211"/>
      <c r="Q134" s="211"/>
      <c r="R134" s="152">
        <f>(1-0.8*R$129/$D134)+(0.8*R$129/$D134)*(1-1/(1+$BG$120)^($D134-R$129))</f>
        <v>0.8025748175203427</v>
      </c>
      <c r="S134" s="152"/>
      <c r="T134" s="152"/>
      <c r="U134" s="152">
        <f>(1-0.8*U$129/$D134)+(0.8*U$129/$D134)*(1-1/(1+$BG$120)^($D134-U$129))</f>
        <v>0.7913121809198367</v>
      </c>
      <c r="V134" s="152"/>
      <c r="W134" s="152"/>
      <c r="X134" s="152">
        <f>(1-0.8*X$129/$D134)+(0.8*X$129/$D134)*(1-1/(1+$BG$120)^($D134-X$129))</f>
        <v>0.7798628083003022</v>
      </c>
      <c r="Y134" s="152"/>
      <c r="Z134" s="152"/>
      <c r="AA134" s="213">
        <f>(1-0.8*AA$129/$D134)+(0.8*AA$129/$D134)*(1-1/(1+$BG$120)^($D134-AA$129))</f>
        <v>0.7682242506869617</v>
      </c>
      <c r="AB134" s="213"/>
      <c r="AC134" s="213"/>
      <c r="AD134" s="211">
        <f>(1-0.8*AD$129/$D134)+(0.8*AD$129/$D134)*(1-1/(1+$BG$120)^($D134-AD$129))</f>
        <v>0.7563940301491088</v>
      </c>
      <c r="AE134" s="211"/>
      <c r="AF134" s="211"/>
      <c r="AG134" s="152">
        <f>(1-0.8*AG$129/$D134)+(0.8*AG$129/$D134)*(1-1/(1+$BG$120)^($D134-AG$129))</f>
        <v>0.7443696394772688</v>
      </c>
      <c r="AH134" s="152"/>
      <c r="AI134" s="152"/>
      <c r="AJ134" s="152">
        <f>(1-0.8*AJ$129/$D134)+(0.8*AJ$129/$D134)*(1-1/(1+$BG$120)^($D134-AJ$129))</f>
        <v>0.7321485418568935</v>
      </c>
      <c r="AK134" s="152"/>
      <c r="AL134" s="152"/>
      <c r="AM134" s="152">
        <f>(1-0.8*AM$129/$D134)+(0.8*AM$129/$D134)*(1-1/(1+$BG$120)^($D134-AM$129))</f>
        <v>0.7197281705385541</v>
      </c>
      <c r="AN134" s="152"/>
      <c r="AO134" s="152"/>
      <c r="AP134" s="152">
        <f>(1-0.8*AP$129/$D134)+(0.8*AP$129/$D134)*(1-1/(1+$BG$120)^($D134-AP$129))</f>
        <v>0.7071059285045939</v>
      </c>
      <c r="AQ134" s="152"/>
      <c r="AR134" s="210"/>
      <c r="AS134" s="208">
        <f>(1-0.8*AS$129/$D134+0.2/($D134-$AS$129+1))+(0.8*AS$129/$D134-0.2/($D134-$AS$129+1))*(1-1/(1+$BG$120)^($D134-AS$129+$D134*0.2/($D134-$AS$129+1)))</f>
        <v>0.7002515874112716</v>
      </c>
      <c r="AT134" s="149"/>
      <c r="AU134" s="149"/>
      <c r="AV134" s="156">
        <f>(1-0.8*AV$129/$D134+0.2/($D134-$AS$129+1)*2)+(0.8*AV$129/$D134-0.2/($D134-$AS$129+1)*2)*(1-1/(1+$BG$120)^($D134-AV$129+$D134*0.2/($D134-$AS$129+1)*2))</f>
        <v>0.693330639829814</v>
      </c>
      <c r="AW134" s="156"/>
      <c r="AX134" s="156"/>
      <c r="AY134" s="156">
        <f>(1-0.8*AY$129/$D134+0.2/($D134-$AS$129+1)*3)+(0.8*AY$129/$D134-0.2/($D134-$AS$129+1)*3)*(1-1/(1+$BG$120)^($D134-AY$129+$D134*0.2/($D134-$AS$129+1)*3))</f>
        <v>0.686342560053693</v>
      </c>
      <c r="AZ134" s="156"/>
      <c r="BA134" s="156"/>
      <c r="BB134" s="156">
        <f>(1-0.8*BB$129/$D134+0.2/($D134-$AS$129+1)*4)+(0.8*BB$129/$D134-0.2/($D134-$AS$129+1)*4)*(1-1/(1+$BG$120)^($D134-BB$129+$D134*0.2/($D134-$AS$129+1)*4))</f>
        <v>0.679286818606367</v>
      </c>
      <c r="BC134" s="156"/>
      <c r="BD134" s="156"/>
      <c r="BE134" s="156">
        <f>(1-0.8*BE$129/$D134+0.2/($D134-$AS$129+1)*5)+(0.8*BE$129/$D134-0.2/($D134-$AS$129+1)*5)*(1-1/(1+$BG$120)^($D134-BE$129+$D134*0.2/($D134-$AS$129+1)*5))</f>
        <v>0.6721628822157021</v>
      </c>
      <c r="BF134" s="156"/>
      <c r="BG134" s="156"/>
      <c r="BH134" s="159">
        <f>(1-0.8*BH$129/$D134+0.2/($D134-$AS$129+1)*6)+(0.8*BH$129/$D134-0.2/($D134-$AS$129+1)*6)*(1-1/(1+$BG$120)^($D134-BH$129+$D134*0.2/($D134-$AS$129+1)*6))</f>
        <v>0.6649702137882244</v>
      </c>
      <c r="BI134" s="149"/>
      <c r="BJ134" s="212"/>
      <c r="BK134" s="101"/>
    </row>
    <row r="135" spans="2:63" s="3" customFormat="1" ht="10.5" customHeight="1" thickBot="1">
      <c r="B135" s="131">
        <v>5</v>
      </c>
      <c r="C135" s="132"/>
      <c r="D135" s="118">
        <v>70</v>
      </c>
      <c r="E135" s="119"/>
      <c r="F135" s="119"/>
      <c r="G135" s="119"/>
      <c r="H135" s="120"/>
      <c r="I135" s="152">
        <f>(1-0.8*I$129/$D135)+(0.8*I$129/$D135)*(1-1/(1+$BG$120)^($D135-I$129))</f>
        <v>0.8709007236879545</v>
      </c>
      <c r="J135" s="152"/>
      <c r="K135" s="152"/>
      <c r="L135" s="152">
        <f>(1-0.8*L$129/$D135)+(0.8*L$129/$D135)*(1-1/(1+$BG$120)^($D135-L$129))</f>
        <v>0.8625020985456541</v>
      </c>
      <c r="M135" s="152"/>
      <c r="N135" s="152"/>
      <c r="O135" s="211">
        <f>(1-0.8*O$129/$D135)+(0.8*O$129/$D135)*(1-1/(1+$BG$120)^($D135-O$129))</f>
        <v>0.8539627551921738</v>
      </c>
      <c r="P135" s="211"/>
      <c r="Q135" s="211"/>
      <c r="R135" s="152">
        <f>(1-0.8*R$129/$D135)+(0.8*R$129/$D135)*(1-1/(1+$BG$120)^($D135-R$129))</f>
        <v>0.8452808409883485</v>
      </c>
      <c r="S135" s="152"/>
      <c r="T135" s="152"/>
      <c r="U135" s="152">
        <f>(1-0.8*U$129/$D135)+(0.8*U$129/$D135)*(1-1/(1+$BG$120)^($D135-U$129))</f>
        <v>0.8364544813456838</v>
      </c>
      <c r="V135" s="152"/>
      <c r="W135" s="152"/>
      <c r="X135" s="152">
        <f>(1-0.8*X$129/$D135)+(0.8*X$129/$D135)*(1-1/(1+$BG$120)^($D135-X$129))</f>
        <v>0.8274817794813311</v>
      </c>
      <c r="Y135" s="152"/>
      <c r="Z135" s="152"/>
      <c r="AA135" s="152">
        <f>(1-0.8*AA$129/$D135)+(0.8*AA$129/$D135)*(1-1/(1+$BG$120)^($D135-AA$129))</f>
        <v>0.8183608161704312</v>
      </c>
      <c r="AB135" s="152"/>
      <c r="AC135" s="152"/>
      <c r="AD135" s="211">
        <f>(1-0.8*AD$129/$D135)+(0.8*AD$129/$D135)*(1-1/(1+$BG$120)^($D135-AD$129))</f>
        <v>0.8090896494957969</v>
      </c>
      <c r="AE135" s="211"/>
      <c r="AF135" s="211"/>
      <c r="AG135" s="152">
        <f>(1-0.8*AG$129/$D135)+(0.8*AG$129/$D135)*(1-1/(1+$BG$120)^($D135-AG$129))</f>
        <v>0.7996663145949094</v>
      </c>
      <c r="AH135" s="152"/>
      <c r="AI135" s="152"/>
      <c r="AJ135" s="152">
        <f>(1-0.8*AJ$129/$D135)+(0.8*AJ$129/$D135)*(1-1/(1+$BG$120)^($D135-AJ$129))</f>
        <v>0.7900888234041967</v>
      </c>
      <c r="AK135" s="152"/>
      <c r="AL135" s="152"/>
      <c r="AM135" s="152">
        <f>(1-0.8*AM$129/$D135)+(0.8*AM$129/$D135)*(1-1/(1+$BG$120)^($D135-AM$129))</f>
        <v>0.7803551644005692</v>
      </c>
      <c r="AN135" s="152"/>
      <c r="AO135" s="152"/>
      <c r="AP135" s="152">
        <f>(1-0.8*AP$129/$D135)+(0.8*AP$129/$D135)*(1-1/(1+$BG$120)^($D135-AP$129))</f>
        <v>0.7704633023401806</v>
      </c>
      <c r="AQ135" s="152"/>
      <c r="AR135" s="152"/>
      <c r="AS135" s="209">
        <f>(1-0.8*AS$129/$D135)+(0.8*AS$129/$D135)*(1-1/(1+$BG$120)^($D135-AS$129))</f>
        <v>0.7604111779943885</v>
      </c>
      <c r="AT135" s="209"/>
      <c r="AU135" s="209"/>
      <c r="AV135" s="152">
        <f>(1-0.8*AV$129/$D135)+(0.8*AV$129/$D135)*(1-1/(1+$BG$120)^($D135-AV$129))</f>
        <v>0.7501967078828826</v>
      </c>
      <c r="AW135" s="152"/>
      <c r="AX135" s="210"/>
      <c r="AY135" s="152">
        <f>(1-0.8*AY$129/$D142)+(0.8*AY$129/$D142)*(1-1/(1+$BG$120)^($D142-AY$129))</f>
        <v>0.7398177840039523</v>
      </c>
      <c r="AZ135" s="152"/>
      <c r="BA135" s="206"/>
      <c r="BB135" s="206">
        <f>(1-0.8*BB$129/$D142)+(0.8*BB$129/$D142)*(1-1/(1+$BG$120)^($D142-BB$129))</f>
        <v>0.7292722735618622</v>
      </c>
      <c r="BC135" s="206"/>
      <c r="BD135" s="206"/>
      <c r="BE135" s="206">
        <f>(1-0.8*BE$129/$D142)+(0.8*BE$129/$D142)*(1-1/(1+$BG$120)^($D142-BE$129))</f>
        <v>0.7185580186913106</v>
      </c>
      <c r="BF135" s="206"/>
      <c r="BG135" s="207"/>
      <c r="BH135" s="208">
        <f>(1-0.8*BH$129/$D135+0.2/($D135-$BH$129+1))+(0.8*BH$129/$D135-0.2/($D135-$BH$129+1))*(1-1/(1+$BG$120)^($D135-BH$129+$D135*0.2/($D135-$BH$129+1)))</f>
        <v>0.7127356094095257</v>
      </c>
      <c r="BI135" s="149"/>
      <c r="BJ135" s="160"/>
      <c r="BK135" s="101"/>
    </row>
    <row r="136" spans="2:66" s="3" customFormat="1" ht="10.5" customHeight="1">
      <c r="B136" s="155"/>
      <c r="C136" s="155"/>
      <c r="D136" s="155"/>
      <c r="E136" s="155"/>
      <c r="F136" s="155"/>
      <c r="G136" s="155"/>
      <c r="H136" s="155"/>
      <c r="I136" s="147"/>
      <c r="J136" s="147"/>
      <c r="K136" s="147"/>
      <c r="L136" s="147"/>
      <c r="M136" s="147"/>
      <c r="N136" s="147"/>
      <c r="O136" s="147"/>
      <c r="P136" s="147"/>
      <c r="Q136" s="147"/>
      <c r="R136" s="147"/>
      <c r="S136" s="147"/>
      <c r="T136" s="147"/>
      <c r="U136" s="147"/>
      <c r="V136" s="147"/>
      <c r="W136" s="147"/>
      <c r="X136" s="147"/>
      <c r="Y136" s="147"/>
      <c r="Z136" s="147"/>
      <c r="AA136" s="147"/>
      <c r="AB136" s="147"/>
      <c r="AC136" s="147"/>
      <c r="AD136" s="147"/>
      <c r="AE136" s="147"/>
      <c r="AF136" s="147"/>
      <c r="AG136" s="147"/>
      <c r="AH136" s="147"/>
      <c r="AI136" s="147"/>
      <c r="AJ136" s="147"/>
      <c r="AK136" s="147"/>
      <c r="AL136" s="147"/>
      <c r="AM136" s="147"/>
      <c r="AN136" s="147"/>
      <c r="AO136" s="147"/>
      <c r="AP136" s="147"/>
      <c r="AQ136" s="147"/>
      <c r="AR136" s="147"/>
      <c r="AS136" s="147"/>
      <c r="AT136" s="147"/>
      <c r="AU136" s="147"/>
      <c r="AV136" s="147"/>
      <c r="AW136" s="147"/>
      <c r="AX136" s="147"/>
      <c r="AY136" s="147"/>
      <c r="AZ136" s="147"/>
      <c r="BA136" s="147"/>
      <c r="BB136" s="147"/>
      <c r="BC136" s="147"/>
      <c r="BD136" s="147"/>
      <c r="BE136" s="147"/>
      <c r="BF136" s="147"/>
      <c r="BG136" s="147"/>
      <c r="BH136" s="205"/>
      <c r="BI136" s="205"/>
      <c r="BJ136" s="205"/>
      <c r="BK136" s="100"/>
      <c r="BL136"/>
      <c r="BM136"/>
      <c r="BN136"/>
    </row>
    <row r="137" spans="2:64" s="3" customFormat="1" ht="10.5" customHeight="1">
      <c r="B137" s="139" t="s">
        <v>0</v>
      </c>
      <c r="C137" s="140"/>
      <c r="D137" s="143" t="s">
        <v>5</v>
      </c>
      <c r="E137" s="144"/>
      <c r="F137" s="144"/>
      <c r="G137" s="144"/>
      <c r="H137" s="145"/>
      <c r="I137" s="125">
        <v>36</v>
      </c>
      <c r="J137" s="125"/>
      <c r="K137" s="125"/>
      <c r="L137" s="125">
        <v>37</v>
      </c>
      <c r="M137" s="125"/>
      <c r="N137" s="125"/>
      <c r="O137" s="125">
        <v>38</v>
      </c>
      <c r="P137" s="125"/>
      <c r="Q137" s="125"/>
      <c r="R137" s="125">
        <v>39</v>
      </c>
      <c r="S137" s="125"/>
      <c r="T137" s="125"/>
      <c r="U137" s="177">
        <v>40</v>
      </c>
      <c r="V137" s="177"/>
      <c r="W137" s="177"/>
      <c r="X137" s="125">
        <v>41</v>
      </c>
      <c r="Y137" s="125"/>
      <c r="Z137" s="125"/>
      <c r="AA137" s="125">
        <v>42</v>
      </c>
      <c r="AB137" s="125"/>
      <c r="AC137" s="125"/>
      <c r="AD137" s="125">
        <v>43</v>
      </c>
      <c r="AE137" s="125"/>
      <c r="AF137" s="125"/>
      <c r="AG137" s="125">
        <v>44</v>
      </c>
      <c r="AH137" s="125"/>
      <c r="AI137" s="125"/>
      <c r="AJ137" s="177">
        <v>45</v>
      </c>
      <c r="AK137" s="177"/>
      <c r="AL137" s="177"/>
      <c r="AM137" s="125">
        <v>46</v>
      </c>
      <c r="AN137" s="125"/>
      <c r="AO137" s="125"/>
      <c r="AP137" s="183">
        <v>47</v>
      </c>
      <c r="AQ137" s="184"/>
      <c r="AR137" s="185"/>
      <c r="AS137" s="125">
        <v>48</v>
      </c>
      <c r="AT137" s="125"/>
      <c r="AU137" s="125"/>
      <c r="AV137" s="125">
        <v>49</v>
      </c>
      <c r="AW137" s="125"/>
      <c r="AX137" s="125"/>
      <c r="AY137" s="177">
        <v>50</v>
      </c>
      <c r="AZ137" s="177"/>
      <c r="BA137" s="177"/>
      <c r="BB137" s="125">
        <v>51</v>
      </c>
      <c r="BC137" s="125"/>
      <c r="BD137" s="125"/>
      <c r="BE137" s="125">
        <v>52</v>
      </c>
      <c r="BF137" s="125"/>
      <c r="BG137" s="125"/>
      <c r="BH137" s="125">
        <v>53</v>
      </c>
      <c r="BI137" s="125"/>
      <c r="BJ137" s="126"/>
      <c r="BK137" s="101"/>
      <c r="BL137" s="9"/>
    </row>
    <row r="138" spans="2:64" s="3" customFormat="1" ht="10.5" customHeight="1">
      <c r="B138" s="141"/>
      <c r="C138" s="142"/>
      <c r="D138" s="128" t="s">
        <v>6</v>
      </c>
      <c r="E138" s="129"/>
      <c r="F138" s="129"/>
      <c r="G138" s="129"/>
      <c r="H138" s="130"/>
      <c r="I138" s="137"/>
      <c r="J138" s="137"/>
      <c r="K138" s="137"/>
      <c r="L138" s="137"/>
      <c r="M138" s="137"/>
      <c r="N138" s="137"/>
      <c r="O138" s="137"/>
      <c r="P138" s="137"/>
      <c r="Q138" s="137"/>
      <c r="R138" s="137"/>
      <c r="S138" s="137"/>
      <c r="T138" s="137"/>
      <c r="U138" s="179"/>
      <c r="V138" s="179"/>
      <c r="W138" s="179"/>
      <c r="X138" s="137"/>
      <c r="Y138" s="137"/>
      <c r="Z138" s="137"/>
      <c r="AA138" s="137"/>
      <c r="AB138" s="137"/>
      <c r="AC138" s="137"/>
      <c r="AD138" s="125"/>
      <c r="AE138" s="125"/>
      <c r="AF138" s="125"/>
      <c r="AG138" s="125"/>
      <c r="AH138" s="125"/>
      <c r="AI138" s="125"/>
      <c r="AJ138" s="177"/>
      <c r="AK138" s="177"/>
      <c r="AL138" s="177"/>
      <c r="AM138" s="125"/>
      <c r="AN138" s="125"/>
      <c r="AO138" s="125"/>
      <c r="AP138" s="183"/>
      <c r="AQ138" s="184"/>
      <c r="AR138" s="185"/>
      <c r="AS138" s="125"/>
      <c r="AT138" s="125"/>
      <c r="AU138" s="125"/>
      <c r="AV138" s="125"/>
      <c r="AW138" s="125"/>
      <c r="AX138" s="125"/>
      <c r="AY138" s="177"/>
      <c r="AZ138" s="177"/>
      <c r="BA138" s="177"/>
      <c r="BB138" s="125"/>
      <c r="BC138" s="125"/>
      <c r="BD138" s="125"/>
      <c r="BE138" s="125"/>
      <c r="BF138" s="125"/>
      <c r="BG138" s="125"/>
      <c r="BH138" s="125"/>
      <c r="BI138" s="125"/>
      <c r="BJ138" s="126"/>
      <c r="BK138" s="101"/>
      <c r="BL138" s="9"/>
    </row>
    <row r="139" spans="2:64" s="3" customFormat="1" ht="10.5" customHeight="1" thickBot="1">
      <c r="B139" s="131">
        <v>2</v>
      </c>
      <c r="C139" s="132"/>
      <c r="D139" s="133">
        <v>35</v>
      </c>
      <c r="E139" s="134"/>
      <c r="F139" s="134"/>
      <c r="G139" s="134"/>
      <c r="H139" s="134"/>
      <c r="I139" s="181">
        <f>(1-0.8*I$137/(I$137+7)+(0.0667/7*($D139*1.2-I$137)))+(0.8*I$137/(I$137+7)-(0.0667/7*($D139*1.2-I$137)))*(1-(1/(1+$BG$120)^((I$137+7)-I$137)))</f>
        <v>0.4246448530947332</v>
      </c>
      <c r="J139" s="171"/>
      <c r="K139" s="204"/>
      <c r="L139" s="171">
        <f>(1-0.8*L$137/(L$137+7)+(0.0667/7*($D139*1.2-L$137)))+(0.8*L$137/(L$137+7)-(0.0667/7*($D139*1.2-L$137)))*(1-(1/(1+$BG$120)^((L$137+7)-L$137)))</f>
        <v>0.41291564431537464</v>
      </c>
      <c r="M139" s="171"/>
      <c r="N139" s="171"/>
      <c r="O139" s="171">
        <f>(1-0.8*O$137/(O$137+7)+(0.0667/7*($D139*1.2-O$137)))+(0.8*O$137/(O$137+7)-(0.0667/7*($D139*1.2-O$137)))*(1-(1/(1+$BG$120)^((O$137+7)-O$137)))</f>
        <v>0.40130998652131233</v>
      </c>
      <c r="P139" s="171"/>
      <c r="Q139" s="171"/>
      <c r="R139" s="171">
        <f>(1-0.8*R$137/(R$137+7)+(0.0667/7*($D139*1.2-R$137)))+(0.8*R$137/(R$137+7)-(0.0667/7*($D139*1.2-R$137)))*(1-(1/(1+$BG$120)^((R$137+7)-R$137)))</f>
        <v>0.38981982203959237</v>
      </c>
      <c r="S139" s="171"/>
      <c r="T139" s="171"/>
      <c r="U139" s="182">
        <f>(1-0.8*U$137/(U$137+7)+(0.0667/7*($D139*1.2-U$137)))+(0.8*U$137/(U$137+7)-(0.0667/7*($D139*1.2-U$137)))*(1-(1/(1+$BG$120)^((U$137+7)-U$137)))</f>
        <v>0.37843777895666114</v>
      </c>
      <c r="V139" s="182"/>
      <c r="W139" s="182"/>
      <c r="X139" s="171">
        <f>(1-0.8*X$137/(X$137+7)+(0.0667/7*($D139*1.2-X$137)))+(0.8*X$137/(X$137+7)-(0.0667/7*($D139*1.2-X$137)))*(1-(1/(1+$BG$120)^((X$137+7)-X$137)))</f>
        <v>0.3671570996850939</v>
      </c>
      <c r="Y139" s="171"/>
      <c r="Z139" s="171"/>
      <c r="AA139" s="200">
        <f>(1-0.8*AA$137/(AA$137+7)+(0.0667/7*($D139*1.2-AA$137)))+(0.8*AA$137/(AA$137+7)-(0.0667/7*($D139*1.2-AA$137)))*(1-(1/(1+$BG$120)^((AA$137+7)-AA$137)))</f>
        <v>0.3559715782772567</v>
      </c>
      <c r="AB139" s="171"/>
      <c r="AC139" s="171"/>
      <c r="AD139" s="194"/>
      <c r="AE139" s="195"/>
      <c r="AF139" s="196"/>
      <c r="AG139" s="194"/>
      <c r="AH139" s="195"/>
      <c r="AI139" s="196"/>
      <c r="AJ139" s="201"/>
      <c r="AK139" s="202"/>
      <c r="AL139" s="203"/>
      <c r="AM139" s="194"/>
      <c r="AN139" s="195"/>
      <c r="AO139" s="196"/>
      <c r="AP139" s="194"/>
      <c r="AQ139" s="195"/>
      <c r="AR139" s="196"/>
      <c r="AS139" s="194"/>
      <c r="AT139" s="195"/>
      <c r="AU139" s="196"/>
      <c r="AV139" s="174"/>
      <c r="AW139" s="175"/>
      <c r="AX139" s="176"/>
      <c r="AY139" s="197"/>
      <c r="AZ139" s="198"/>
      <c r="BA139" s="199"/>
      <c r="BB139" s="174"/>
      <c r="BC139" s="175"/>
      <c r="BD139" s="176"/>
      <c r="BE139" s="174"/>
      <c r="BF139" s="175"/>
      <c r="BG139" s="176"/>
      <c r="BH139" s="174"/>
      <c r="BI139" s="175"/>
      <c r="BJ139" s="193"/>
      <c r="BK139" s="101"/>
      <c r="BL139" s="9"/>
    </row>
    <row r="140" spans="2:64" s="3" customFormat="1" ht="10.5" customHeight="1" thickBot="1">
      <c r="B140" s="131">
        <v>3</v>
      </c>
      <c r="C140" s="132"/>
      <c r="D140" s="133">
        <v>48</v>
      </c>
      <c r="E140" s="134"/>
      <c r="F140" s="134"/>
      <c r="G140" s="134"/>
      <c r="H140" s="135"/>
      <c r="I140" s="156">
        <f>(1-0.8*I$137/$D140+0.2/($D140-$AA$129+1)*13)+(0.8*I$137/$D140-0.2/($D140-$AA$129+1)*13)*(1-1/(1+$BG$120)^($D140-I$137+$D140*0.2/($D140-$AA$129+1)*13))</f>
        <v>0.5740457264852404</v>
      </c>
      <c r="J140" s="156"/>
      <c r="K140" s="156"/>
      <c r="L140" s="156">
        <f>(1-0.8*L$137/$D140+0.2/($D140-$AA$129+1)*14)+(0.8*L$137/$D140-0.2/($D140-$AA$129+1)*14)*(1-1/(1+$BG$120)^($D140-L$137+$D140*0.2/($D140-$AA$129+1)*14))</f>
        <v>0.5642043587977053</v>
      </c>
      <c r="M140" s="156"/>
      <c r="N140" s="156"/>
      <c r="O140" s="156">
        <f>(1-0.8*O$137/$D140+0.2/($D140-$AA$129+1)*15)+(0.8*O$137/$D140-0.2/($D140-$AA$129+1)*15)*(1-1/(1+$BG$120)^($D140-O$137+$D140*0.2/($D140-$AA$129+1)*15))</f>
        <v>0.5542671048903653</v>
      </c>
      <c r="P140" s="156"/>
      <c r="Q140" s="156"/>
      <c r="R140" s="156">
        <f>(1-0.8*R$137/$D140+0.2/($D140-$AA$129+1)*16)+(0.8*R$137/$D140-0.2/($D140-$AA$129+1)*16)*(1-1/(1+$BG$120)^($D140-R$137+$D140*0.2/($D140-$AA$129+1)*16))</f>
        <v>0.5442332048498919</v>
      </c>
      <c r="S140" s="156"/>
      <c r="T140" s="156"/>
      <c r="U140" s="149">
        <f>(1-0.8*U$137/$D140+0.2/($D140-$AA$129+1)*17)+(0.8*U$137/$D140-0.2/($D140-$AA$129+1)*17)*(1-1/(1+$BG$120)^($D140-U$137+$D140*0.2/($D140-$AA$129+1)*17))</f>
        <v>0.5341018932885541</v>
      </c>
      <c r="V140" s="149"/>
      <c r="W140" s="149"/>
      <c r="X140" s="156">
        <f>(1-0.8*X$137/$D140+0.2/($D140-$AA$129+1)*18)+(0.8*X$137/$D140-0.2/($D140-$AA$129+1)*18)*(1-1/(1+$BG$120)^($D140-X$137+$D140*0.2/($D140-$AA$129+1)*18))</f>
        <v>0.523872399306901</v>
      </c>
      <c r="Y140" s="156"/>
      <c r="Z140" s="156"/>
      <c r="AA140" s="156">
        <f>(1-0.8*AA$137/$D140+0.2/($D140-$AA$129+1)*19)+(0.8*AA$137/$D140-0.2/($D140-$AA$129+1)*19)*(1-1/(1+$BG$120)^($D140-AA$137+$D140*0.2/($D140-$AA$129+1)*19))</f>
        <v>0.5135439464561969</v>
      </c>
      <c r="AB140" s="156"/>
      <c r="AC140" s="156"/>
      <c r="AD140" s="156">
        <f>(1-0.8*AD$137/$D140+0.2/($D140-$AA$129+1)*20)+(0.8*AD$137/$D140-0.2/($D140-$AA$129+1)*20)*(1-1/(1+$BG$120)^($D140-AD$137+$D140*0.2/($D140-$AA$129+1)*20))</f>
        <v>0.503115752700609</v>
      </c>
      <c r="AE140" s="156"/>
      <c r="AF140" s="156"/>
      <c r="AG140" s="156">
        <f>(1-0.8*AG$137/$D140+0.2/($D140-$AA$129+1)*21)+(0.8*AG$137/$D140-0.2/($D140-$AA$129+1)*21)*(1-1/(1+$BG$120)^($D140-AG$137+$D140*0.2/($D140-$AA$129+1)*21))</f>
        <v>0.49258703037914725</v>
      </c>
      <c r="AH140" s="156"/>
      <c r="AI140" s="156"/>
      <c r="AJ140" s="149">
        <f>(1-0.8*AJ$137/$D140+0.2/($D140-$AA$129+1)*22)+(0.8*AJ$137/$D140-0.2/($D140-$AA$129+1)*22)*(1-1/(1+$BG$120)^($D140-AJ$137+$D140*0.2/($D140-$AA$129+1)*22))</f>
        <v>0.48195698616735383</v>
      </c>
      <c r="AK140" s="149"/>
      <c r="AL140" s="149"/>
      <c r="AM140" s="156">
        <f>(1-0.8*AM$137/$D140+0.2/($D140-$AA$129+1)*23)+(0.8*AM$137/$D140-0.2/($D140-$AA$129+1)*23)*(1-1/(1+$BG$120)^($D140-AM$137+$D140*0.2/($D140-$AA$129+1)*23))</f>
        <v>0.47122482103874097</v>
      </c>
      <c r="AN140" s="156"/>
      <c r="AO140" s="156"/>
      <c r="AP140" s="156">
        <f>(1-0.8*AP$137/$D140+0.2/($D140-$AA$129+1)*24)+(0.8*AP$137/$D140-0.2/($D140-$AA$129+1)*24)*(1-1/(1+$BG$120)^($D140-AP$137+$D140*0.2/($D140-$AA$129+1)*24))</f>
        <v>0.46038973022597623</v>
      </c>
      <c r="AQ140" s="156"/>
      <c r="AR140" s="156"/>
      <c r="AS140" s="156">
        <f>(1-0.8*AS$137/$D140+0.2/($D140-$AA$129+1)*25)+(0.8*AS$137/$D140-0.2/($D140-$AA$129+1)*25)*(1-1/(1+$BG$120)^($D140-AS$137+$D140*0.2/($D140-$AA$129+1)*25))</f>
        <v>0.44945090318181</v>
      </c>
      <c r="AT140" s="156"/>
      <c r="AU140" s="156"/>
      <c r="AV140" s="190">
        <f>(1-0.8*AV$137/(AV$137+10)+(0.0595/10*(58-AV$137)))+(0.8*AV$137/(AV$137+10)-(0.0595/10*(58-AV$137)))*(1-(1/(1+$BG$120)^((AV$137+10)-AV$137)))</f>
        <v>0.4414941377871107</v>
      </c>
      <c r="AW140" s="191"/>
      <c r="AX140" s="191"/>
      <c r="AY140" s="158">
        <f>(1-0.8*AY$137/(AY$137+10)+(0.0595/10*(58-AY$137)))+(0.8*AY$137/(AY$137+10)-(0.0595/10*(58-AY$137)))*(1-(1/(1+$BG$120)^((AY$137+10)-AY$137)))</f>
        <v>0.4339878447026577</v>
      </c>
      <c r="AZ140" s="158"/>
      <c r="BA140" s="158"/>
      <c r="BB140" s="157">
        <f>(1-0.8*BB$137/(BB$137+10)+(0.0595/10*(58-BB$137)))+(0.8*BB$137/(BB$137+10)-(0.0595/10*(58-BB$137)))*(1-(1/(1+$BG$120)^((BB$137+10)-BB$137)))</f>
        <v>0.42654929630250604</v>
      </c>
      <c r="BC140" s="157"/>
      <c r="BD140" s="157"/>
      <c r="BE140" s="157">
        <f>(1-0.8*BE$137/(BE$137+10)+(0.0595/10*(58-BE$137)))+(0.8*BE$137/(BE$137+10)-(0.0595/10*(58-BE$137)))*(1-(1/(1+$BG$120)^((BE$137+10)-BE$137)))</f>
        <v>0.4191752146180609</v>
      </c>
      <c r="BF140" s="157"/>
      <c r="BG140" s="157"/>
      <c r="BH140" s="191">
        <f>(1-0.8*BH$137/(BH$137+10)+(0.0595/10*(58-BH$137)))+(0.8*BH$137/(BH$137+10)-(0.0595/10*(58-BH$137)))*(1-(1/(1+$BG$120)^((BH$137+10)-BH$137)))</f>
        <v>0.41186252980571697</v>
      </c>
      <c r="BI140" s="191"/>
      <c r="BJ140" s="192"/>
      <c r="BK140" s="101"/>
      <c r="BL140" s="9"/>
    </row>
    <row r="141" spans="2:64" s="3" customFormat="1" ht="10.5" customHeight="1" thickBot="1">
      <c r="B141" s="131">
        <v>4</v>
      </c>
      <c r="C141" s="132"/>
      <c r="D141" s="133">
        <v>60</v>
      </c>
      <c r="E141" s="134"/>
      <c r="F141" s="134"/>
      <c r="G141" s="134"/>
      <c r="H141" s="135"/>
      <c r="I141" s="156">
        <f>(1-0.8*I$137/$D141+0.2/($D141-$AS$129+1)*7)+(0.8*I$137/$D141-0.2/($D141-$AS$129+1)*7)*(1-1/(1+$BG$120)^($D141-I$137+$D141*0.2/($D141-$AS$129+1)*7))</f>
        <v>0.6577082723832071</v>
      </c>
      <c r="J141" s="156"/>
      <c r="K141" s="156"/>
      <c r="L141" s="156">
        <f>(1-0.8*L$137/$D141+0.2/($D141-$AS$129+1)*8)+(0.8*L$137/$D141-0.2/($D141-$AS$129+1)*8)*(1-1/(1+$BG$120)^($D141-L$137+$D141*0.2/($D141-$AS$129+1)*8))</f>
        <v>0.6503765131865841</v>
      </c>
      <c r="M141" s="156"/>
      <c r="N141" s="156"/>
      <c r="O141" s="156">
        <f>(1-0.8*O$137/$D141+0.2/($D141-$AS$129+1)*9)+(0.8*O$137/$D141-0.2/($D141-$AS$129+1)*9)*(1-1/(1+$BG$120)^($D141-O$137+$D141*0.2/($D141-$AS$129+1)*9))</f>
        <v>0.6429743874846964</v>
      </c>
      <c r="P141" s="156"/>
      <c r="Q141" s="156"/>
      <c r="R141" s="156">
        <f>(1-0.8*R$137/$D141+0.2/($D141-$AS$129+1)*10)+(0.8*R$137/$D141-0.2/($D141-$AS$129+1)*10)*(1-1/(1+$BG$120)^($D141-R$137+$D141*0.2/($D141-$AS$129+1)*10))</f>
        <v>0.6355013426378647</v>
      </c>
      <c r="S141" s="156"/>
      <c r="T141" s="156"/>
      <c r="U141" s="149">
        <f>(1-0.8*U$137/$D141+0.2/($D141-$AS$129+1)*11)+(0.8*U$137/$D141-0.2/($D141-$AS$129+1)*11)*(1-1/(1+$BG$120)^($D141-U$137+$D141*0.2/($D141-$AS$129+1)*11))</f>
        <v>0.6279568220537902</v>
      </c>
      <c r="V141" s="149"/>
      <c r="W141" s="149"/>
      <c r="X141" s="156">
        <f>(1-0.8*X$137/$D141+0.2/($D141-$AS$129+1)*12)+(0.8*X$137/$D141-0.2/($D141-$AS$129+1)*12)*(1-1/(1+$BG$120)^($D141-X$137+$D141*0.2/($D141-$AS$129+1)*12))</f>
        <v>0.6203402651607808</v>
      </c>
      <c r="Y141" s="156"/>
      <c r="Z141" s="156"/>
      <c r="AA141" s="156">
        <f>(1-0.8*AA$137/$D141+0.2/($D141-$AS$129+1)*13)+(0.8*AA$137/$D141-0.2/($D141-$AS$129+1)*13)*(1-1/(1+$BG$120)^($D141-AA$137+$D141*0.2/($D141-$AS$129+1)*13))</f>
        <v>0.612651107380803</v>
      </c>
      <c r="AB141" s="156"/>
      <c r="AC141" s="156"/>
      <c r="AD141" s="156">
        <f>(1-0.8*AD$137/$D141+0.2/($D141-$AS$129+1)*14)+(0.8*AD$137/$D141-0.2/($D141-$AS$129+1)*14)*(1-1/(1+$BG$120)^($D141-AD$137+$D141*0.2/($D141-$AS$129+1)*14))</f>
        <v>0.6048887801023571</v>
      </c>
      <c r="AE141" s="156"/>
      <c r="AF141" s="156"/>
      <c r="AG141" s="156">
        <f>(1-0.8*AG$137/$D141+0.2/($D141-$AS$129+1)*15)+(0.8*AG$137/$D141-0.2/($D141-$AS$129+1)*15)*(1-1/(1+$BG$120)^($D141-AG$137+$D141*0.2/($D141-$AS$129+1)*15))</f>
        <v>0.5970527106531758</v>
      </c>
      <c r="AH141" s="156"/>
      <c r="AI141" s="156"/>
      <c r="AJ141" s="149">
        <f>(1-0.8*AJ$137/$D141+0.2/($D141-$AS$129+1)*16)+(0.8*AJ$137/$D141-0.2/($D141-$AS$129+1)*16)*(1-1/(1+$BG$120)^($D141-AJ$137+$D141*0.2/($D141-$AS$129+1)*16))</f>
        <v>0.5891423222727434</v>
      </c>
      <c r="AK141" s="149"/>
      <c r="AL141" s="149"/>
      <c r="AM141" s="156">
        <f>(1-0.8*AM$137/$D141+0.2/($D141-$AS$129+1)*17)+(0.8*AM$137/$D141-0.2/($D141-$AS$129+1)*17)*(1-1/(1+$BG$120)^($D141-AM$137+$D141*0.2/($D141-$AS$129+1)*17))</f>
        <v>0.5811570340846366</v>
      </c>
      <c r="AN141" s="156"/>
      <c r="AO141" s="156"/>
      <c r="AP141" s="156">
        <f>(1-0.8*AP$137/$D141+0.2/($D141-$AS$129+1)*18)+(0.8*AP$137/$D141-0.2/($D141-$AS$129+1)*18)*(1-1/(1+$BG$120)^($D141-AP$137+$D141*0.2/($D141-$AS$129+1)*18))</f>
        <v>0.5730962610686845</v>
      </c>
      <c r="AQ141" s="156"/>
      <c r="AR141" s="156"/>
      <c r="AS141" s="156">
        <f>(1-0.8*AS$137/$D141+0.2/($D141-$AS$129+1)*19)+(0.8*AS$137/$D141-0.2/($D141-$AS$129+1)*19)*(1-1/(1+$BG$120)^($D141-AS$137+$D141*0.2/($D141-$AS$129+1)*19))</f>
        <v>0.5649594140329453</v>
      </c>
      <c r="AT141" s="156"/>
      <c r="AU141" s="156"/>
      <c r="AV141" s="156">
        <f>(1-0.8*AV$137/$D141+0.2/($D141-$AS$129+1)*20)+(0.8*AV$137/$D141-0.2/($D141-$AS$129+1)*20)*(1-1/(1+$BG$120)^($D141-AV$137+$D141*0.2/($D141-$AS$129+1)*20))</f>
        <v>0.5567458995855022</v>
      </c>
      <c r="AW141" s="156"/>
      <c r="AX141" s="156"/>
      <c r="AY141" s="149">
        <f>(1-0.8*AY$137/$D141+0.2/($D141-$AS$129+1)*21)+(0.8*AY$137/$D141-0.2/($D141-$AS$129+1)*21)*(1-1/(1+$BG$120)^($D141-AY$137+$D141*0.2/($D141-$AS$129+1)*21))</f>
        <v>0.5484551201060744</v>
      </c>
      <c r="AZ141" s="149"/>
      <c r="BA141" s="149"/>
      <c r="BB141" s="156">
        <f>(1-0.8*BB$137/$D141+0.2/($D141-$AS$129+1)*22)+(0.8*BB$137/$D141-0.2/($D141-$AS$129+1)*22)*(1-1/(1+$BG$120)^($D141-BB$137+$D141*0.2/($D141-$AS$129+1)*22))</f>
        <v>0.5400864737174409</v>
      </c>
      <c r="BC141" s="156"/>
      <c r="BD141" s="156"/>
      <c r="BE141" s="156">
        <f>(1-0.8*BE$137/$D141+0.2/($D141-$AS$129+1)*23)+(0.8*BE$137/$D141-0.2/($D141-$AS$129+1)*23)*(1-1/(1+$BG$120)^($D141-BE$137+$D141*0.2/($D141-$AS$129+1)*23))</f>
        <v>0.5316393542566815</v>
      </c>
      <c r="BF141" s="156"/>
      <c r="BG141" s="156"/>
      <c r="BH141" s="156">
        <f>(1-0.8*BH$137/$D141+0.2/($D141-$AS$129+1)*24)+(0.8*BH$137/$D141-0.2/($D141-$AS$129+1)*24)*(1-1/(1+$BG$120)^($D141-BH$137+$D141*0.2/($D141-$AS$129+1)*24))</f>
        <v>0.523113151246227</v>
      </c>
      <c r="BI141" s="156"/>
      <c r="BJ141" s="189"/>
      <c r="BK141" s="102"/>
      <c r="BL141" s="9"/>
    </row>
    <row r="142" spans="2:63" s="3" customFormat="1" ht="10.5" customHeight="1" thickBot="1">
      <c r="B142" s="131">
        <v>5</v>
      </c>
      <c r="C142" s="132"/>
      <c r="D142" s="118">
        <v>70</v>
      </c>
      <c r="E142" s="119"/>
      <c r="F142" s="119"/>
      <c r="G142" s="119"/>
      <c r="H142" s="120"/>
      <c r="I142" s="156">
        <f>(1-0.8*I$137/$D142+0.2/($D142-$BH$129+1)*2)+(0.8*I$137/$D142-0.2/($D142-$BH$129+1)*2)*(1-1/(1+$BG$120)^($D142-I$137+$D142*0.2/($D142-$BH$129+1)*2))</f>
        <v>0.7068577492141251</v>
      </c>
      <c r="J142" s="156"/>
      <c r="K142" s="156"/>
      <c r="L142" s="156">
        <f>(1-0.8*L$137/$D142+0.2/($D142-$BH$129+1)*3)+(0.8*L$137/$D142-0.2/($D142-$BH$129+1)*3)*(1-1/(1+$BG$120)^($D142-L$137+$D142*0.2/($D142-$BH$129+1)*3))</f>
        <v>0.700924004722588</v>
      </c>
      <c r="M142" s="156"/>
      <c r="N142" s="156"/>
      <c r="O142" s="156">
        <f>(1-0.8*O$137/$D142+0.2/($D142-$BH$129+1)*4)+(0.8*O$137/$D142-0.2/($D142-$BH$129+1)*4)*(1-1/(1+$BG$120)^($D142-O$137+$D142*0.2/($D142-$BH$129+1)*4))</f>
        <v>0.6949339394650424</v>
      </c>
      <c r="P142" s="156"/>
      <c r="Q142" s="156"/>
      <c r="R142" s="156">
        <f>(1-0.8*R$137/$D142+0.2/($D142-$BH$129+1)*5)+(0.8*R$137/$D142-0.2/($D142-$BH$129+1)*5)*(1-1/(1+$BG$120)^($D142-R$137+$D142*0.2/($D142-$BH$129+1)*5))</f>
        <v>0.6888871138634287</v>
      </c>
      <c r="S142" s="156"/>
      <c r="T142" s="156"/>
      <c r="U142" s="149">
        <f>(1-0.8*U$137/$D142+0.2/($D142-$BH$129+1)*6)+(0.8*U$137/$D142-0.2/($D142-$BH$129+1)*6)*(1-1/(1+$BG$120)^($D142-U$137+$D142*0.2/($D142-$BH$129+1)*6))</f>
        <v>0.6827830852105248</v>
      </c>
      <c r="V142" s="149"/>
      <c r="W142" s="149"/>
      <c r="X142" s="156">
        <f>(1-0.8*X$137/$D142+0.2/($D142-$BH$129+1)*7)+(0.8*X$137/$D142-0.2/($D142-$BH$129+1)*7)*(1-1/(1+$BG$120)^($D142-X$137+$D142*0.2/($D142-$BH$129+1)*7))</f>
        <v>0.6766214076488369</v>
      </c>
      <c r="Y142" s="156"/>
      <c r="Z142" s="156"/>
      <c r="AA142" s="156">
        <f>(1-0.8*AA$137/$D142+0.2/($D142-$BH$129+1)*8)+(0.8*AA$137/$D142-0.2/($D142-$BH$129+1)*8)*(1-1/(1+$BG$120)^($D142-AA$137+$D142*0.2/($D142-$BH$129+1)*8))</f>
        <v>0.6704016321493531</v>
      </c>
      <c r="AB142" s="156"/>
      <c r="AC142" s="156"/>
      <c r="AD142" s="156">
        <f>(1-0.8*AD$137/$D142+0.2/($D142-$BH$129+1)*9)+(0.8*AD$137/$D142-0.2/($D142-$BH$129+1)*9)*(1-1/(1+$BG$120)^($D142-AD$137+$D142*0.2/($D142-$BH$129+1)*9))</f>
        <v>0.6641233064901563</v>
      </c>
      <c r="AE142" s="156"/>
      <c r="AF142" s="156"/>
      <c r="AG142" s="156">
        <f>(1-0.8*AG$137/$D142+0.2/($D142-$BH$129+1)*10)+(0.8*AG$137/$D142-0.2/($D142-$BH$129+1)*10)*(1-1/(1+$BG$120)^($D142-AG$137+$D142*0.2/($D142-$BH$129+1)*10))</f>
        <v>0.6577859752348991</v>
      </c>
      <c r="AH142" s="156"/>
      <c r="AI142" s="156"/>
      <c r="AJ142" s="149">
        <f>(1-0.8*AJ$137/$D142+0.2/($D142-$BH$129+1)*11)+(0.8*AJ$137/$D142-0.2/($D142-$BH$129+1)*11)*(1-1/(1+$BG$120)^($D142-AJ$137+$D142*0.2/($D142-$BH$129+1)*11))</f>
        <v>0.6513891797111412</v>
      </c>
      <c r="AK142" s="149"/>
      <c r="AL142" s="149"/>
      <c r="AM142" s="156">
        <f>(1-0.8*AM$137/$D142+0.2/($D142-$BH$129+1)*12)+(0.8*AM$137/$D142-0.2/($D142-$BH$129+1)*12)*(1-1/(1+$BG$120)^($D142-AM$137+$D142*0.2/($D142-$BH$129+1)*12))</f>
        <v>0.6449324579885399</v>
      </c>
      <c r="AN142" s="156"/>
      <c r="AO142" s="156"/>
      <c r="AP142" s="156">
        <f>(1-0.8*AP$137/$D142+0.2/($D142-$BH$129+1)*13)+(0.8*AP$137/$D142-0.2/($D142-$BH$129+1)*13)*(1-1/(1+$BG$120)^($D142-AP$137+$D142*0.2/($D142-$BH$129+1)*13))</f>
        <v>0.6384153448569054</v>
      </c>
      <c r="AQ142" s="156"/>
      <c r="AR142" s="156"/>
      <c r="AS142" s="156">
        <f>(1-0.8*AS$137/$D142+0.2/($D142-$BH$129+1)*14)+(0.8*AS$137/$D142-0.2/($D142-$BH$129+1)*14)*(1-1/(1+$BG$120)^($D142-AS$137+$D142*0.2/($D142-$BH$129+1)*14))</f>
        <v>0.6318373718041077</v>
      </c>
      <c r="AT142" s="156"/>
      <c r="AU142" s="156"/>
      <c r="AV142" s="156">
        <f>(1-0.8*AV$137/$D142+0.2/($D142-$BH$129+1)*15)+(0.8*AV$137/$D142-0.2/($D142-$BH$129+1)*15)*(1-1/(1+$BG$120)^($D142-AV$137+$D142*0.2/($D142-$BH$129+1)*15))</f>
        <v>0.6251980669938433</v>
      </c>
      <c r="AW142" s="156"/>
      <c r="AX142" s="156"/>
      <c r="AY142" s="149">
        <f>(1-0.8*AY$137/$D142+0.2/($D142-$BH$129+1)*16)+(0.8*AY$137/$D142-0.2/($D142-$BH$129+1)*16)*(1-1/(1+$BG$120)^($D142-AY$137+$D142*0.2/($D142-$BH$129+1)*16))</f>
        <v>0.6184969552432563</v>
      </c>
      <c r="AZ142" s="149"/>
      <c r="BA142" s="149"/>
      <c r="BB142" s="156">
        <f>(1-0.8*BB$137/$D142+0.2/($D142-$BH$129+1)*17)+(0.8*BB$137/$D142-0.2/($D142-$BH$129+1)*17)*(1-1/(1+$BG$120)^($D142-BB$137+$D142*0.2/($D142-$BH$129+1)*17))</f>
        <v>0.6117335580004126</v>
      </c>
      <c r="BC142" s="156"/>
      <c r="BD142" s="156"/>
      <c r="BE142" s="156">
        <f>(1-0.8*BE$137/$D142+0.2/($D142-$BH$129+1)*18)+(0.8*BE$137/$D142-0.2/($D142-$BH$129+1)*18)*(1-1/(1+$BG$120)^($D142-BE$137+$D142*0.2/($D142-$BH$129+1)*18))</f>
        <v>0.6049073933216311</v>
      </c>
      <c r="BF142" s="156"/>
      <c r="BG142" s="156"/>
      <c r="BH142" s="156">
        <f>(1-0.8*BH$137/$D142+0.2/($D142-$BH$129+1)*19)+(0.8*BH$137/$D142-0.2/($D142-$BH$129+1)*19)*(1-1/(1+$BG$120)^($D142-BH$137+$D142*0.2/($D142-$BH$129+1)*19))</f>
        <v>0.5980179758486621</v>
      </c>
      <c r="BI142" s="156"/>
      <c r="BJ142" s="189"/>
      <c r="BK142" s="102"/>
    </row>
    <row r="143" spans="2:63" s="3" customFormat="1" ht="10.5" customHeight="1">
      <c r="B143" s="155"/>
      <c r="C143" s="155"/>
      <c r="D143" s="155"/>
      <c r="E143" s="155"/>
      <c r="F143" s="155"/>
      <c r="G143" s="155"/>
      <c r="H143" s="155"/>
      <c r="I143" s="147"/>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c r="AF143" s="147"/>
      <c r="AG143" s="147"/>
      <c r="AH143" s="147"/>
      <c r="AI143" s="147"/>
      <c r="AJ143" s="147"/>
      <c r="AK143" s="147"/>
      <c r="AL143" s="147"/>
      <c r="AM143" s="147"/>
      <c r="AN143" s="147"/>
      <c r="AO143" s="147"/>
      <c r="AP143" s="147"/>
      <c r="AQ143" s="147"/>
      <c r="AR143" s="147"/>
      <c r="AS143" s="147"/>
      <c r="AT143" s="147"/>
      <c r="AU143" s="147"/>
      <c r="AV143" s="147"/>
      <c r="AW143" s="147"/>
      <c r="AX143" s="147"/>
      <c r="AY143" s="147"/>
      <c r="AZ143" s="147"/>
      <c r="BA143" s="147"/>
      <c r="BB143" s="147"/>
      <c r="BC143" s="147"/>
      <c r="BD143" s="147"/>
      <c r="BE143" s="147"/>
      <c r="BF143" s="147"/>
      <c r="BG143" s="147"/>
      <c r="BH143" s="147"/>
      <c r="BI143" s="147"/>
      <c r="BJ143" s="147"/>
      <c r="BK143" s="103"/>
    </row>
    <row r="144" spans="2:63" s="3" customFormat="1" ht="10.5" customHeight="1">
      <c r="B144" s="139" t="s">
        <v>0</v>
      </c>
      <c r="C144" s="140"/>
      <c r="D144" s="143" t="s">
        <v>5</v>
      </c>
      <c r="E144" s="144"/>
      <c r="F144" s="144"/>
      <c r="G144" s="144"/>
      <c r="H144" s="145"/>
      <c r="I144" s="125">
        <v>54</v>
      </c>
      <c r="J144" s="125"/>
      <c r="K144" s="125"/>
      <c r="L144" s="177">
        <v>55</v>
      </c>
      <c r="M144" s="177"/>
      <c r="N144" s="177"/>
      <c r="O144" s="125">
        <v>56</v>
      </c>
      <c r="P144" s="125"/>
      <c r="Q144" s="125"/>
      <c r="R144" s="125">
        <v>57</v>
      </c>
      <c r="S144" s="125"/>
      <c r="T144" s="125"/>
      <c r="U144" s="125">
        <v>58</v>
      </c>
      <c r="V144" s="125"/>
      <c r="W144" s="125"/>
      <c r="X144" s="125">
        <v>59</v>
      </c>
      <c r="Y144" s="125"/>
      <c r="Z144" s="125"/>
      <c r="AA144" s="177">
        <v>60</v>
      </c>
      <c r="AB144" s="177"/>
      <c r="AC144" s="177"/>
      <c r="AD144" s="125">
        <v>61</v>
      </c>
      <c r="AE144" s="125"/>
      <c r="AF144" s="125"/>
      <c r="AG144" s="125">
        <v>62</v>
      </c>
      <c r="AH144" s="125"/>
      <c r="AI144" s="125"/>
      <c r="AJ144" s="183">
        <v>63</v>
      </c>
      <c r="AK144" s="184"/>
      <c r="AL144" s="185"/>
      <c r="AM144" s="125">
        <v>64</v>
      </c>
      <c r="AN144" s="125"/>
      <c r="AO144" s="125"/>
      <c r="AP144" s="177">
        <v>65</v>
      </c>
      <c r="AQ144" s="177"/>
      <c r="AR144" s="177"/>
      <c r="AS144" s="125">
        <v>66</v>
      </c>
      <c r="AT144" s="125"/>
      <c r="AU144" s="125"/>
      <c r="AV144" s="125">
        <v>67</v>
      </c>
      <c r="AW144" s="125"/>
      <c r="AX144" s="125"/>
      <c r="AY144" s="125">
        <v>68</v>
      </c>
      <c r="AZ144" s="125"/>
      <c r="BA144" s="125"/>
      <c r="BB144" s="125">
        <v>69</v>
      </c>
      <c r="BC144" s="125"/>
      <c r="BD144" s="125"/>
      <c r="BE144" s="177">
        <v>70</v>
      </c>
      <c r="BF144" s="177"/>
      <c r="BG144" s="178"/>
      <c r="BH144" s="125">
        <v>71</v>
      </c>
      <c r="BI144" s="125"/>
      <c r="BJ144" s="126"/>
      <c r="BK144" s="103"/>
    </row>
    <row r="145" spans="2:63" s="3" customFormat="1" ht="10.5" customHeight="1">
      <c r="B145" s="141"/>
      <c r="C145" s="142"/>
      <c r="D145" s="128" t="s">
        <v>6</v>
      </c>
      <c r="E145" s="129"/>
      <c r="F145" s="129"/>
      <c r="G145" s="129"/>
      <c r="H145" s="130"/>
      <c r="I145" s="137"/>
      <c r="J145" s="137"/>
      <c r="K145" s="137"/>
      <c r="L145" s="179"/>
      <c r="M145" s="179"/>
      <c r="N145" s="179"/>
      <c r="O145" s="137"/>
      <c r="P145" s="137"/>
      <c r="Q145" s="137"/>
      <c r="R145" s="137"/>
      <c r="S145" s="137"/>
      <c r="T145" s="137"/>
      <c r="U145" s="137"/>
      <c r="V145" s="137"/>
      <c r="W145" s="137"/>
      <c r="X145" s="137"/>
      <c r="Y145" s="137"/>
      <c r="Z145" s="137"/>
      <c r="AA145" s="179"/>
      <c r="AB145" s="179"/>
      <c r="AC145" s="179"/>
      <c r="AD145" s="137"/>
      <c r="AE145" s="137"/>
      <c r="AF145" s="137"/>
      <c r="AG145" s="137"/>
      <c r="AH145" s="137"/>
      <c r="AI145" s="137"/>
      <c r="AJ145" s="186"/>
      <c r="AK145" s="187"/>
      <c r="AL145" s="188"/>
      <c r="AM145" s="137"/>
      <c r="AN145" s="137"/>
      <c r="AO145" s="137"/>
      <c r="AP145" s="179"/>
      <c r="AQ145" s="179"/>
      <c r="AR145" s="179"/>
      <c r="AS145" s="137"/>
      <c r="AT145" s="137"/>
      <c r="AU145" s="137"/>
      <c r="AV145" s="137"/>
      <c r="AW145" s="137"/>
      <c r="AX145" s="137"/>
      <c r="AY145" s="137"/>
      <c r="AZ145" s="137"/>
      <c r="BA145" s="137"/>
      <c r="BB145" s="137"/>
      <c r="BC145" s="137"/>
      <c r="BD145" s="137"/>
      <c r="BE145" s="179"/>
      <c r="BF145" s="179"/>
      <c r="BG145" s="180"/>
      <c r="BH145" s="125"/>
      <c r="BI145" s="125"/>
      <c r="BJ145" s="126"/>
      <c r="BK145" s="103"/>
    </row>
    <row r="146" spans="2:63" s="3" customFormat="1" ht="9.75" customHeight="1" thickBot="1">
      <c r="B146" s="131">
        <v>3</v>
      </c>
      <c r="C146" s="132"/>
      <c r="D146" s="133">
        <v>48</v>
      </c>
      <c r="E146" s="134"/>
      <c r="F146" s="134"/>
      <c r="G146" s="134"/>
      <c r="H146" s="134"/>
      <c r="I146" s="181">
        <f>(1-0.8*I$144/(I$144+10)+(0.0595/10*(58-I$144)))+(0.8*I$144/(I$144+10)-(0.0595/10*(58-I$144)))*(1-(1/(1+$BG$120)^((I$144+10)-I$144)))</f>
        <v>0.40460836388709454</v>
      </c>
      <c r="J146" s="171"/>
      <c r="K146" s="171"/>
      <c r="L146" s="182">
        <f>(1-0.8*L$144/(L$144+10)+(0.0595/10*(58-L$144)))+(0.8*L$144/(L$144+10)-(0.0595/10*(58-L$144)))*(1-(1/(1+$BG$120)^((L$144+10)-L$144)))</f>
        <v>0.3974100159901757</v>
      </c>
      <c r="M146" s="182"/>
      <c r="N146" s="182"/>
      <c r="O146" s="171">
        <f>(1-0.8*O$144/(O$144+10)+(0.0595/10*(58-O$144)))+(0.8*O$144/(O$144+10)-(0.0595/10*(58-O$144)))*(1-(1/(1+$BG$120)^((O$144+10)-O$144)))</f>
        <v>0.39026494893215585</v>
      </c>
      <c r="P146" s="171"/>
      <c r="Q146" s="171"/>
      <c r="R146" s="171">
        <f>(1-0.8*R$144/(R$144+10)+(0.0595/10*(58-R$144)))+(0.8*R$144/(R$144+10)-(0.0595/10*(58-R$144)))*(1-(1/(1+$BG$120)^((R$144+10)-R$144)))</f>
        <v>0.3831707770038304</v>
      </c>
      <c r="S146" s="171"/>
      <c r="T146" s="171"/>
      <c r="U146" s="171">
        <f>(1-0.8*U$144/(U$144+10)+(0.0595/10*(58-U$144)))+(0.8*U$144/(U$144+10)-(0.0595/10*(58-U$144)))*(1-(1/(1+$BG$120)^((U$144+10)-U$144)))</f>
        <v>0.37612525483183046</v>
      </c>
      <c r="V146" s="171"/>
      <c r="W146" s="171"/>
      <c r="X146" s="172"/>
      <c r="Y146" s="172"/>
      <c r="Z146" s="172"/>
      <c r="AA146" s="173"/>
      <c r="AB146" s="173"/>
      <c r="AC146" s="173"/>
      <c r="AD146" s="174"/>
      <c r="AE146" s="175"/>
      <c r="AF146" s="176"/>
      <c r="AG146" s="166"/>
      <c r="AH146" s="167"/>
      <c r="AI146" s="170"/>
      <c r="AJ146" s="166"/>
      <c r="AK146" s="167"/>
      <c r="AL146" s="170"/>
      <c r="AM146" s="166"/>
      <c r="AN146" s="167"/>
      <c r="AO146" s="170"/>
      <c r="AP146" s="163"/>
      <c r="AQ146" s="164"/>
      <c r="AR146" s="165"/>
      <c r="AS146" s="166"/>
      <c r="AT146" s="167"/>
      <c r="AU146" s="170"/>
      <c r="AV146" s="166"/>
      <c r="AW146" s="167"/>
      <c r="AX146" s="170"/>
      <c r="AY146" s="166"/>
      <c r="AZ146" s="167"/>
      <c r="BA146" s="170"/>
      <c r="BB146" s="166"/>
      <c r="BC146" s="167"/>
      <c r="BD146" s="170"/>
      <c r="BE146" s="163"/>
      <c r="BF146" s="164"/>
      <c r="BG146" s="165"/>
      <c r="BH146" s="166"/>
      <c r="BI146" s="167"/>
      <c r="BJ146" s="168"/>
      <c r="BK146" s="103"/>
    </row>
    <row r="147" spans="2:63" s="3" customFormat="1" ht="9.75" customHeight="1" thickBot="1">
      <c r="B147" s="131">
        <v>4</v>
      </c>
      <c r="C147" s="132"/>
      <c r="D147" s="133">
        <v>60</v>
      </c>
      <c r="E147" s="134"/>
      <c r="F147" s="134"/>
      <c r="G147" s="134"/>
      <c r="H147" s="134"/>
      <c r="I147" s="169">
        <f>(1-0.8*I$144/$D147+0.2/($D147-$AS$129+1)*25)+(0.8*I$144/$D147-0.2/($D147-$AS$129+1)*25)*(1-1/(1+$BG$120)^($D147-I$144+$D147*0.2/($D147-$AS$129+1)*25))</f>
        <v>0.5145072498647218</v>
      </c>
      <c r="J147" s="156"/>
      <c r="K147" s="156"/>
      <c r="L147" s="149">
        <f>(1-0.8*L$144/$D147+0.2/($D147-$AS$129+1)*26)+(0.8*L$144/$D147-0.2/($D147-$AS$129+1)*26)*(1-1/(1+$BG$120)^($D147-L$144+$D147*0.2/($D147-$AS$129+1)*26))</f>
        <v>0.5058210309176966</v>
      </c>
      <c r="M147" s="149"/>
      <c r="N147" s="149"/>
      <c r="O147" s="156">
        <f>(1-0.8*O$144/$D147+0.2/($D147-$AS$129+1)*27)+(0.8*O$144/$D147-0.2/($D147-$AS$129+1)*27)*(1-1/(1+$BG$120)^($D147-O$144+$D147*0.2/($D147-$AS$129+1)*27))</f>
        <v>0.4970538708080486</v>
      </c>
      <c r="P147" s="156"/>
      <c r="Q147" s="156"/>
      <c r="R147" s="156">
        <f>(1-0.8*R$144/$D147+0.2/($D147-$AS$129+1)*28)+(0.8*R$144/$D147-0.2/($D147-$AS$129+1)*28)*(1-1/(1+$BG$120)^($D147-R$144+$D147*0.2/($D147-$AS$129+1)*28))</f>
        <v>0.4882051415063316</v>
      </c>
      <c r="S147" s="156"/>
      <c r="T147" s="156"/>
      <c r="U147" s="156">
        <f>(1-0.8*U$144/$D147+0.2/($D147-$AS$129+1)*29)+(0.8*U$144/$D147-0.2/($D147-$AS$129+1)*29)*(1-1/(1+$BG$120)^($D147-U$144+$D147*0.2/($D147-$AS$129+1)*29))</f>
        <v>0.4792742105208496</v>
      </c>
      <c r="V147" s="156"/>
      <c r="W147" s="156"/>
      <c r="X147" s="156">
        <f>(1-0.8*X$144/$D147+0.2/($D147-$AS$129+1)*30)+(0.8*X$144/$D147-0.2/($D147-$AS$129+1)*30)*(1-1/(1+$BG$120)^($D147-X$144+$D147*0.2/($D147-$AS$129+1)*30))</f>
        <v>0.47026044086755736</v>
      </c>
      <c r="Y147" s="156"/>
      <c r="Z147" s="156"/>
      <c r="AA147" s="159">
        <f>(1-0.8*AA$144/$D147+0.2/($D147-$AS$129+1)*31)+(0.8*AA$144/$D147-0.2/($D147-$AS$129+1)*31)*(1-1/(1+$BG$120)^($D147-AA$144+$D147*0.2/($D147-$AS$129+1)*31))</f>
        <v>0.46116319103976455</v>
      </c>
      <c r="AB147" s="149"/>
      <c r="AC147" s="160"/>
      <c r="AD147" s="161">
        <f>(1-0.8*AD$144/(AD$144+12)+(0.0667/12*($D147*1.2-AD$144)))+(0.8*AD$144/(AD$144+12)-(0.0667/12*($D147*1.2-AD$144)))*(1-(1/(1+$BG$120)^((AD$144+12)-AD$144)))</f>
        <v>0.45456110739055783</v>
      </c>
      <c r="AE147" s="157"/>
      <c r="AF147" s="162"/>
      <c r="AG147" s="157">
        <f>(1-0.8*AG$144/(AG$144+12)+(0.0667/12*($D147*1.2-AG$144)))+(0.8*AG$144/(AG$144+12)-(0.0667/12*($D147*1.2-AG$144)))*(1-(1/(1+$BG$120)^((AG$144+12)-AG$144)))</f>
        <v>0.44797342065226564</v>
      </c>
      <c r="AH147" s="157"/>
      <c r="AI147" s="157"/>
      <c r="AJ147" s="157">
        <f>(1-0.8*AJ$144/(AJ$144+12)+(0.0667/12*($D147*1.2-AJ$144)))+(0.8*AJ$144/(AJ$144+12)-(0.0667/12*($D147*1.2-AJ$144)))*(1-(1/(1+$BG$120)^((AJ$144+12)-AJ$144)))</f>
        <v>0.4414282929115959</v>
      </c>
      <c r="AK147" s="157"/>
      <c r="AL147" s="157"/>
      <c r="AM147" s="157">
        <f>(1-0.8*AM$144/(AM$144+12)+(0.0667/12*($D147*1.2-AM$144)))+(0.8*AM$144/(AM$144+12)-(0.0667/12*($D147*1.2-AM$144)))*(1-(1/(1+$BG$120)^((AM$144+12)-AM$144)))</f>
        <v>0.43492404420811615</v>
      </c>
      <c r="AN147" s="157"/>
      <c r="AO147" s="157"/>
      <c r="AP147" s="158">
        <f>(1-0.8*AP$144/(AP$144+12)+(0.0667/12*($D147*1.2-AP$144)))+(0.8*AP$144/(AP$144+12)-(0.0667/12*($D147*1.2-AP$144)))*(1-(1/(1+$BG$120)^((AP$144+12)-AP$144)))</f>
        <v>0.4284590818520656</v>
      </c>
      <c r="AQ147" s="158"/>
      <c r="AR147" s="158"/>
      <c r="AS147" s="157">
        <f>(1-0.8*AS$144/(AS$144+12)+(0.0667/12*($D147*1.2-AS$144)))+(0.8*AS$144/(AS$144+12)-(0.0667/12*($D147*1.2-AS$144)))*(1-(1/(1+$BG$120)^((AS$144+12)-AS$144)))</f>
        <v>0.42203189483008174</v>
      </c>
      <c r="AT147" s="157"/>
      <c r="AU147" s="157"/>
      <c r="AV147" s="157">
        <f>(1-0.8*AV$144/(AV$144+12)+(0.0667/12*($D147*1.2-AV$144)))+(0.8*AV$144/(AV$144+12)-(0.0667/12*($D147*1.2-AV$144)))*(1-(1/(1+$BG$120)^((AV$144+12)-AV$144)))</f>
        <v>0.41564104863580764</v>
      </c>
      <c r="AW147" s="157"/>
      <c r="AX147" s="157"/>
      <c r="AY147" s="157">
        <f>(1-0.8*AY$144/(AY$144+12)+(0.0667/12*($D147*1.2-AY$144)))+(0.8*AY$144/(AY$144+12)-(0.0667/12*($D147*1.2-AY$144)))*(1-(1/(1+$BG$120)^((AY$144+12)-AY$144)))</f>
        <v>0.40928518048820406</v>
      </c>
      <c r="AZ147" s="157"/>
      <c r="BA147" s="157"/>
      <c r="BB147" s="157">
        <f>(1-0.8*BB$144/(BB$144+12)+(0.0667/12*($D147*1.2-BB$144)))+(0.8*BB$144/(BB$144+12)-(0.0667/12*($D147*1.2-BB$144)))*(1-(1/(1+$BG$120)^((BB$144+12)-BB$144)))</f>
        <v>0.4029629949040611</v>
      </c>
      <c r="BC147" s="157"/>
      <c r="BD147" s="157"/>
      <c r="BE147" s="158">
        <f>(1-0.8*BE$144/(BE$144+12)+(0.0667/12*($D147*1.2-BE$144)))+(0.8*BE$144/(BE$144+12)-(0.0667/12*($D147*1.2-BE$144)))*(1-(1/(1+$BG$120)^((BE$144+12)-BE$144)))</f>
        <v>0.39667325959447153</v>
      </c>
      <c r="BF147" s="158"/>
      <c r="BG147" s="158"/>
      <c r="BH147" s="152">
        <f>(1-0.8*BH$144/(BH$144+12)+(0.0667/12*($D147*1.2-BH$144)))+(0.8*BH$144/(BH$144+12)-(0.0667/12*($D147*1.2-BH$144)))*(1-(1/(1+$BG$120)^((BH$144+12)-BH$144)))</f>
        <v>0.39041480165794556</v>
      </c>
      <c r="BI147" s="152"/>
      <c r="BJ147" s="153"/>
      <c r="BK147" s="103"/>
    </row>
    <row r="148" spans="1:63" s="4" customFormat="1" ht="9.75" customHeight="1" thickBot="1">
      <c r="A148" s="3"/>
      <c r="B148" s="131">
        <v>5</v>
      </c>
      <c r="C148" s="132"/>
      <c r="D148" s="118">
        <v>70</v>
      </c>
      <c r="E148" s="119"/>
      <c r="F148" s="119"/>
      <c r="G148" s="119"/>
      <c r="H148" s="120"/>
      <c r="I148" s="156">
        <f>(1-0.8*I$144/$D148+0.2/($D148-$BH$129+1)*20)+(0.8*I$144/$D148-0.2/($D148-$BH$129+1)*20)*(1-1/(1+$BG$120)^($D148-I$144+$D148*0.2/($D148-$BH$129+1)*20))</f>
        <v>0.5910648167857239</v>
      </c>
      <c r="J148" s="156"/>
      <c r="K148" s="156"/>
      <c r="L148" s="149">
        <f>(1-0.8*L$144/$D148+0.2/($D148-$BH$129+1)*21)+(0.8*L$144/$D148-0.2/($D148-$BH$129+1)*21)*(1-1/(1+$BG$120)^($D148-L$144+$D148*0.2/($D148-$BH$129+1)*21))</f>
        <v>0.5840474238763846</v>
      </c>
      <c r="M148" s="149"/>
      <c r="N148" s="149"/>
      <c r="O148" s="156">
        <f>(1-0.8*O$144/$D148+0.2/($D148-$BH$129+1)*22)+(0.8*O$144/$D148-0.2/($D148-$BH$129+1)*22)*(1-1/(1+$BG$120)^($D148-O$144+$D148*0.2/($D148-$BH$129+1)*22))</f>
        <v>0.5769653013802961</v>
      </c>
      <c r="P148" s="156"/>
      <c r="Q148" s="156"/>
      <c r="R148" s="156">
        <f>(1-0.8*R$144/$D148+0.2/($D148-$BH$129+1)*23)+(0.8*R$144/$D148-0.2/($D148-$BH$129+1)*23)*(1-1/(1+$BG$120)^($D148-R$144+$D148*0.2/($D148-$BH$129+1)*23))</f>
        <v>0.5698179500497778</v>
      </c>
      <c r="S148" s="156"/>
      <c r="T148" s="156"/>
      <c r="U148" s="156">
        <f>(1-0.8*U$144/$D148+0.2/($D148-$BH$129+1)*24)+(0.8*U$144/$D148-0.2/($D148-$BH$129+1)*24)*(1-1/(1+$BG$120)^($D148-U$144+$D148*0.2/($D148-$BH$129+1)*24))</f>
        <v>0.5626048671062459</v>
      </c>
      <c r="V148" s="156"/>
      <c r="W148" s="156"/>
      <c r="X148" s="156">
        <f>(1-0.8*X$144/$D148+0.2/($D148-$BH$129+1)*25)+(0.8*X$144/$D148-0.2/($D148-$BH$129+1)*25)*(1-1/(1+$BG$120)^($D148-X$144+$D148*0.2/($D148-$BH$129+1)*25))</f>
        <v>0.5553255462164918</v>
      </c>
      <c r="Y148" s="156"/>
      <c r="Z148" s="156"/>
      <c r="AA148" s="149">
        <f>(1-0.8*AA$144/$D148+0.2/($D148-$BH$129+1)*26)+(0.8*AA$144/$D148-0.2/($D148-$BH$129+1)*26)*(1-1/(1+$BG$120)^($D148-AA$144+$D148*0.2/($D148-$BH$129+1)*26))</f>
        <v>0.5479794774688046</v>
      </c>
      <c r="AB148" s="149"/>
      <c r="AC148" s="149"/>
      <c r="AD148" s="156">
        <f>(1-0.8*AD$144/$D148+0.2/($D148-$BH$129+1)*27)+(0.8*AD$144/$D148-0.2/($D148-$BH$129+1)*27)*(1-1/(1+$BG$120)^($D148-AD$144+$D148*0.2/($D148-$BH$129+1)*27))</f>
        <v>0.5405661473489395</v>
      </c>
      <c r="AE148" s="156"/>
      <c r="AF148" s="156"/>
      <c r="AG148" s="156">
        <f>(1-0.8*AG$144/$D148+0.2/($D148-$BH$129+1)*28)+(0.8*AG$144/$D148-0.2/($D148-$BH$129+1)*28)*(1-1/(1+$BG$120)^($D148-AG$144+$D148*0.2/($D148-$BH$129+1)*28))</f>
        <v>0.5330850387159309</v>
      </c>
      <c r="AH148" s="156"/>
      <c r="AI148" s="156"/>
      <c r="AJ148" s="156">
        <f>(1-0.8*AJ$144/$D148+0.2/($D148-$BH$129+1)*29)+(0.8*AJ$144/$D148-0.2/($D148-$BH$129+1)*29)*(1-1/(1+$BG$120)^($D148-AJ$144+$D148*0.2/($D148-$BH$129+1)*29))</f>
        <v>0.5255356307777475</v>
      </c>
      <c r="AK148" s="156"/>
      <c r="AL148" s="156"/>
      <c r="AM148" s="156">
        <f>(1-0.8*AM$144/$D148+0.2/($D148-$BH$129+1)*30)+(0.8*AM$144/$D148-0.2/($D148-$BH$129+1)*30)*(1-1/(1+$BG$120)^($D148-AM$144+$D148*0.2/($D148-$BH$129+1)*30))</f>
        <v>0.5179173990667882</v>
      </c>
      <c r="AN148" s="156"/>
      <c r="AO148" s="156"/>
      <c r="AP148" s="149">
        <f>(1-0.8*AP$144/$D148+0.2/($D148-$BH$129+1)*31)+(0.8*AP$144/$D148-0.2/($D148-$BH$129+1)*31)*(1-1/(1+$BG$120)^($D148-AP$144+$D148*0.2/($D148-$BH$129+1)*31))</f>
        <v>0.5102298154152223</v>
      </c>
      <c r="AQ148" s="149"/>
      <c r="AR148" s="149"/>
      <c r="AS148" s="156">
        <f>(1-0.8*AS$144/$D148+0.2/($D148-$BH$129+1)*32)+(0.8*AS$144/$D148-0.2/($D148-$BH$129+1)*32)*(1-1/(1+$BG$120)^($D148-AS$144+$D148*0.2/($D148-$BH$129+1)*32))</f>
        <v>0.5024723479301668</v>
      </c>
      <c r="AT148" s="156"/>
      <c r="AU148" s="156"/>
      <c r="AV148" s="156">
        <f>(1-0.8*AV$144/$D148+0.2/($D148-$BH$129+1)*33)+(0.8*AV$144/$D148-0.2/($D148-$BH$129+1)*33)*(1-1/(1+$BG$120)^($D148-AV$144+$D148*0.2/($D148-$BH$129+1)*33))</f>
        <v>0.49464446096870407</v>
      </c>
      <c r="AW148" s="156"/>
      <c r="AX148" s="156"/>
      <c r="AY148" s="156">
        <f>(1-0.8*AY$144/$D148+0.2/($D148-$BH$129+1)*34)+(0.8*AY$144/$D148-0.2/($D148-$BH$129+1)*34)*(1-1/(1+$BG$120)^($D148-AY$144+$D148*0.2/($D148-$BH$129+1)*34))</f>
        <v>0.4867456151127361</v>
      </c>
      <c r="AZ148" s="156"/>
      <c r="BA148" s="156"/>
      <c r="BB148" s="156">
        <f>(1-0.8*BB$144/$D148+0.2/($D148-$BH$129+1)*35)+(0.8*BB$144/$D148-0.2/($D148-$BH$129+1)*35)*(1-1/(1+$BG$120)^($D148-BB$144+$D148*0.2/($D148-$BH$129+1)*35))</f>
        <v>0.4787752671436786</v>
      </c>
      <c r="BC148" s="156"/>
      <c r="BD148" s="156"/>
      <c r="BE148" s="149">
        <f>(1-0.8*BE$144/$D148+0.2/($D148-$BH$129+1)*36)+(0.8*BE$144/$D148-0.2/($D148-$BH$129+1)*36)*(1-1/(1+$BG$120)^($D148-BE$144+$D148*0.2/($D148-$BH$129+1)*36))</f>
        <v>0.47073287001698727</v>
      </c>
      <c r="BF148" s="149"/>
      <c r="BG148" s="150"/>
      <c r="BH148" s="151">
        <f>(1-0.8*BH$144/(BH$144+14)+(0.0667/14*($D148*1.2-BH$144)))+(0.8*BH$144/(BH$144+14)-(0.0667/14*($D148*1.2-BH$144)))*(1-(1/(1+$BG$120)^((BH$144+14)-BH$144)))</f>
        <v>0.4651759357874106</v>
      </c>
      <c r="BI148" s="152"/>
      <c r="BJ148" s="153"/>
      <c r="BK148" s="103"/>
    </row>
    <row r="149" spans="1:63" s="4" customFormat="1" ht="9.75" customHeight="1">
      <c r="A149" s="3"/>
      <c r="B149" s="154"/>
      <c r="C149" s="154"/>
      <c r="D149" s="155"/>
      <c r="E149" s="155"/>
      <c r="F149" s="155"/>
      <c r="G149" s="155"/>
      <c r="H149" s="155"/>
      <c r="I149" s="147"/>
      <c r="J149" s="147"/>
      <c r="K149" s="147"/>
      <c r="L149" s="147"/>
      <c r="M149" s="147"/>
      <c r="N149" s="147"/>
      <c r="O149" s="147"/>
      <c r="P149" s="147"/>
      <c r="Q149" s="147"/>
      <c r="R149" s="147"/>
      <c r="S149" s="147"/>
      <c r="T149" s="147"/>
      <c r="U149" s="147"/>
      <c r="V149" s="147"/>
      <c r="W149" s="147"/>
      <c r="X149" s="147"/>
      <c r="Y149" s="147"/>
      <c r="Z149" s="147"/>
      <c r="AA149" s="147"/>
      <c r="AB149" s="147"/>
      <c r="AC149" s="147"/>
      <c r="AD149" s="147"/>
      <c r="AE149" s="147"/>
      <c r="AF149" s="147"/>
      <c r="AG149" s="147"/>
      <c r="AH149" s="147"/>
      <c r="AI149" s="147"/>
      <c r="AJ149" s="147"/>
      <c r="AK149" s="147"/>
      <c r="AL149" s="147"/>
      <c r="AM149" s="147"/>
      <c r="AN149" s="147"/>
      <c r="AO149" s="147"/>
      <c r="AP149" s="147"/>
      <c r="AQ149" s="147"/>
      <c r="AR149" s="147"/>
      <c r="AS149" s="147"/>
      <c r="AT149" s="147"/>
      <c r="AU149" s="147"/>
      <c r="AV149" s="148"/>
      <c r="AW149" s="148"/>
      <c r="AX149" s="148"/>
      <c r="AY149" s="148"/>
      <c r="AZ149" s="148"/>
      <c r="BA149" s="148"/>
      <c r="BB149" s="148"/>
      <c r="BC149" s="148"/>
      <c r="BD149" s="148"/>
      <c r="BE149" s="148"/>
      <c r="BF149" s="148"/>
      <c r="BG149" s="148"/>
      <c r="BH149" s="148"/>
      <c r="BI149" s="148"/>
      <c r="BJ149" s="148"/>
      <c r="BK149" s="102"/>
    </row>
    <row r="150" spans="2:63" s="4" customFormat="1" ht="9.75" customHeight="1">
      <c r="B150" s="139" t="s">
        <v>0</v>
      </c>
      <c r="C150" s="140"/>
      <c r="D150" s="143" t="s">
        <v>5</v>
      </c>
      <c r="E150" s="144"/>
      <c r="F150" s="144"/>
      <c r="G150" s="144"/>
      <c r="H150" s="145"/>
      <c r="I150" s="125">
        <v>72</v>
      </c>
      <c r="J150" s="125"/>
      <c r="K150" s="125"/>
      <c r="L150" s="125">
        <v>73</v>
      </c>
      <c r="M150" s="125"/>
      <c r="N150" s="125"/>
      <c r="O150" s="125">
        <v>74</v>
      </c>
      <c r="P150" s="125"/>
      <c r="Q150" s="125"/>
      <c r="R150" s="138">
        <v>75</v>
      </c>
      <c r="S150" s="138"/>
      <c r="T150" s="138"/>
      <c r="U150" s="125">
        <v>76</v>
      </c>
      <c r="V150" s="125"/>
      <c r="W150" s="125"/>
      <c r="X150" s="125">
        <v>77</v>
      </c>
      <c r="Y150" s="125"/>
      <c r="Z150" s="125"/>
      <c r="AA150" s="125">
        <v>78</v>
      </c>
      <c r="AB150" s="125"/>
      <c r="AC150" s="125"/>
      <c r="AD150" s="125">
        <v>79</v>
      </c>
      <c r="AE150" s="125"/>
      <c r="AF150" s="125"/>
      <c r="AG150" s="138">
        <v>80</v>
      </c>
      <c r="AH150" s="138"/>
      <c r="AI150" s="138"/>
      <c r="AJ150" s="125">
        <v>81</v>
      </c>
      <c r="AK150" s="125"/>
      <c r="AL150" s="125"/>
      <c r="AM150" s="125">
        <v>82</v>
      </c>
      <c r="AN150" s="125"/>
      <c r="AO150" s="125"/>
      <c r="AP150" s="125">
        <v>83</v>
      </c>
      <c r="AQ150" s="125"/>
      <c r="AR150" s="125"/>
      <c r="AS150" s="125">
        <v>84</v>
      </c>
      <c r="AT150" s="125"/>
      <c r="AU150" s="126"/>
      <c r="AV150" s="102"/>
      <c r="AW150" s="127" t="s">
        <v>225</v>
      </c>
      <c r="AX150" s="127"/>
      <c r="AY150" s="127"/>
      <c r="AZ150" s="127"/>
      <c r="BA150" s="127"/>
      <c r="BB150" s="127"/>
      <c r="BC150" s="127"/>
      <c r="BD150" s="127"/>
      <c r="BE150" s="127"/>
      <c r="BF150" s="127"/>
      <c r="BG150" s="127"/>
      <c r="BH150" s="127"/>
      <c r="BI150" s="127"/>
      <c r="BJ150" s="127"/>
      <c r="BK150" s="127"/>
    </row>
    <row r="151" spans="1:63" ht="9.75" customHeight="1">
      <c r="A151" s="4"/>
      <c r="B151" s="141"/>
      <c r="C151" s="142"/>
      <c r="D151" s="128" t="s">
        <v>6</v>
      </c>
      <c r="E151" s="129"/>
      <c r="F151" s="129"/>
      <c r="G151" s="129"/>
      <c r="H151" s="130"/>
      <c r="I151" s="137"/>
      <c r="J151" s="137"/>
      <c r="K151" s="137"/>
      <c r="L151" s="137"/>
      <c r="M151" s="137"/>
      <c r="N151" s="137"/>
      <c r="O151" s="137"/>
      <c r="P151" s="137"/>
      <c r="Q151" s="137"/>
      <c r="R151" s="146"/>
      <c r="S151" s="146"/>
      <c r="T151" s="146"/>
      <c r="U151" s="137"/>
      <c r="V151" s="137"/>
      <c r="W151" s="137"/>
      <c r="X151" s="137"/>
      <c r="Y151" s="137"/>
      <c r="Z151" s="137"/>
      <c r="AA151" s="137"/>
      <c r="AB151" s="137"/>
      <c r="AC151" s="137"/>
      <c r="AD151" s="125"/>
      <c r="AE151" s="125"/>
      <c r="AF151" s="125"/>
      <c r="AG151" s="138"/>
      <c r="AH151" s="138"/>
      <c r="AI151" s="138"/>
      <c r="AJ151" s="125"/>
      <c r="AK151" s="125"/>
      <c r="AL151" s="125"/>
      <c r="AM151" s="125"/>
      <c r="AN151" s="125"/>
      <c r="AO151" s="125"/>
      <c r="AP151" s="125"/>
      <c r="AQ151" s="125"/>
      <c r="AR151" s="125"/>
      <c r="AS151" s="125"/>
      <c r="AT151" s="125"/>
      <c r="AU151" s="126"/>
      <c r="AV151" s="102"/>
      <c r="AW151" s="127"/>
      <c r="AX151" s="127"/>
      <c r="AY151" s="127"/>
      <c r="AZ151" s="127"/>
      <c r="BA151" s="127"/>
      <c r="BB151" s="127"/>
      <c r="BC151" s="127"/>
      <c r="BD151" s="127"/>
      <c r="BE151" s="127"/>
      <c r="BF151" s="127"/>
      <c r="BG151" s="127"/>
      <c r="BH151" s="127"/>
      <c r="BI151" s="127"/>
      <c r="BJ151" s="127"/>
      <c r="BK151" s="127"/>
    </row>
    <row r="152" spans="1:64" ht="9.75" customHeight="1">
      <c r="A152" s="4"/>
      <c r="B152" s="131">
        <v>4</v>
      </c>
      <c r="C152" s="132"/>
      <c r="D152" s="133">
        <v>60</v>
      </c>
      <c r="E152" s="134"/>
      <c r="F152" s="134"/>
      <c r="G152" s="134"/>
      <c r="H152" s="135"/>
      <c r="I152" s="136">
        <f>(1-0.8*I$150/(I$150+12)+(0.0667/12*($D152*1.2-I$150)))+(0.8*I$150/(I$150+12)-(0.0667/12*($D152*1.2-I$150)))*(1-(1/(1+$BG$120)^((I$150+12)-I$150)))</f>
        <v>0.3841865040454452</v>
      </c>
      <c r="J152" s="114"/>
      <c r="K152" s="114"/>
      <c r="L152" s="124"/>
      <c r="M152" s="114"/>
      <c r="N152" s="114"/>
      <c r="O152" s="114"/>
      <c r="P152" s="114"/>
      <c r="Q152" s="114"/>
      <c r="R152" s="123"/>
      <c r="S152" s="123"/>
      <c r="T152" s="123"/>
      <c r="U152" s="114"/>
      <c r="V152" s="114"/>
      <c r="W152" s="114"/>
      <c r="X152" s="114"/>
      <c r="Y152" s="114"/>
      <c r="Z152" s="114"/>
      <c r="AA152" s="114"/>
      <c r="AB152" s="114"/>
      <c r="AC152" s="114"/>
      <c r="AD152" s="124"/>
      <c r="AE152" s="114"/>
      <c r="AF152" s="114"/>
      <c r="AG152" s="123"/>
      <c r="AH152" s="123"/>
      <c r="AI152" s="123"/>
      <c r="AJ152" s="114"/>
      <c r="AK152" s="114"/>
      <c r="AL152" s="114"/>
      <c r="AM152" s="114"/>
      <c r="AN152" s="114"/>
      <c r="AO152" s="114"/>
      <c r="AP152" s="114"/>
      <c r="AQ152" s="114"/>
      <c r="AR152" s="114"/>
      <c r="AS152" s="114"/>
      <c r="AT152" s="114"/>
      <c r="AU152" s="115"/>
      <c r="AV152" s="102"/>
      <c r="AW152" s="127"/>
      <c r="AX152" s="127"/>
      <c r="AY152" s="127"/>
      <c r="AZ152" s="127"/>
      <c r="BA152" s="127"/>
      <c r="BB152" s="127"/>
      <c r="BC152" s="127"/>
      <c r="BD152" s="127"/>
      <c r="BE152" s="127"/>
      <c r="BF152" s="127"/>
      <c r="BG152" s="127"/>
      <c r="BH152" s="127"/>
      <c r="BI152" s="127"/>
      <c r="BJ152" s="127"/>
      <c r="BK152" s="127"/>
      <c r="BL152" s="104"/>
    </row>
    <row r="153" spans="2:64" ht="9.75" customHeight="1">
      <c r="B153" s="116">
        <v>5</v>
      </c>
      <c r="C153" s="117"/>
      <c r="D153" s="118">
        <v>70</v>
      </c>
      <c r="E153" s="119"/>
      <c r="F153" s="119"/>
      <c r="G153" s="119"/>
      <c r="H153" s="120"/>
      <c r="I153" s="121">
        <f>(1-0.8*I$150/(I$150+14)+(0.0667/14*($D153*1.2-I$150)))+(0.8*I$150/(I$150+14)-(0.0667/14*($D153*1.2-I$150)))*(1-(1/(1+$BG$120)^((I$150+14)-I$150)))</f>
        <v>0.45962177701246015</v>
      </c>
      <c r="J153" s="110"/>
      <c r="K153" s="122"/>
      <c r="L153" s="110">
        <f>(1-0.8*L$150/(L$150+14)+(0.0667/14*($D153*1.2-L$150)))+(0.8*L$150/(L$150+14)-(0.0667/14*($D153*1.2-L$150)))*(1-(1/(1+$BG$120)^((L$150+14)-L$150)))</f>
        <v>0.4540986877945422</v>
      </c>
      <c r="M153" s="110"/>
      <c r="N153" s="110"/>
      <c r="O153" s="110">
        <f>(1-0.8*O$150/(O$150+14)+(0.0667/14*($D153*1.2-O$150)))+(0.8*O$150/(O$150+14)-(0.0667/14*($D153*1.2-O$150)))*(1-(1/(1+$BG$120)^((O$150+14)-O$150)))</f>
        <v>0.44860560894421264</v>
      </c>
      <c r="P153" s="110"/>
      <c r="Q153" s="110"/>
      <c r="R153" s="113">
        <f>(1-0.8*R$150/(R$150+14)+(0.0667/14*($D153*1.2-R$150)))+(0.8*R$150/(R$150+14)-(0.0667/14*($D153*1.2-R$150)))*(1-(1/(1+$BG$120)^((R$150+14)-R$150)))</f>
        <v>0.443141528876047</v>
      </c>
      <c r="S153" s="113"/>
      <c r="T153" s="113"/>
      <c r="U153" s="110">
        <f>(1-0.8*U$150/(U$150+14)+(0.0667/14*($D153*1.2-U$150)))+(0.8*U$150/(U$150+14)-(0.0667/14*($D153*1.2-U$150)))*(1-(1/(1+$BG$120)^((U$150+14)-U$150)))</f>
        <v>0.4377054809639732</v>
      </c>
      <c r="V153" s="110"/>
      <c r="W153" s="110"/>
      <c r="X153" s="110">
        <f>(1-0.8*X$150/(X$150+14)+(0.0667/14*($D153*1.2-X$150)))+(0.8*X$150/(X$150+14)-(0.0667/14*($D153*1.2-X$150)))*(1-(1/(1+$BG$120)^((X$150+14)-X$150)))</f>
        <v>0.43229654107097726</v>
      </c>
      <c r="Y153" s="110"/>
      <c r="Z153" s="110"/>
      <c r="AA153" s="110">
        <f>(1-0.8*AA$150/(AA$150+14)+(0.0667/14*($D153*1.2-AA$150)))+(0.8*AA$150/(AA$150+14)-(0.0667/14*($D153*1.2-AA$150)))*(1-(1/(1+$BG$120)^((AA$150+14)-AA$150)))</f>
        <v>0.42691382523991533</v>
      </c>
      <c r="AB153" s="110"/>
      <c r="AC153" s="110"/>
      <c r="AD153" s="110">
        <f>(1-0.8*AD$150/(AD$150+14)+(0.0667/14*($D153*1.2-AD$150)))+(0.8*AD$150/(AD$150+14)-(0.0667/14*($D153*1.2-AD$150)))*(1-(1/(1+$BG$120)^((AD$150+14)-AD$150)))</f>
        <v>0.42155648753330577</v>
      </c>
      <c r="AE153" s="110"/>
      <c r="AF153" s="110"/>
      <c r="AG153" s="113">
        <f>(1-0.8*AG$150/(AG$150+14)+(0.0667/14*($D153*1.2-AG$150)))+(0.8*AG$150/(AG$150+14)-(0.0667/14*($D153*1.2-AG$150)))*(1-(1/(1+$BG$120)^((AG$150+14)-AG$150)))</f>
        <v>0.4162237180110063</v>
      </c>
      <c r="AH153" s="113"/>
      <c r="AI153" s="113"/>
      <c r="AJ153" s="110">
        <f>(1-0.8*AJ$150/(AJ$150+14)+(0.0667/14*($D153*1.2-AJ$150)))+(0.8*AJ$150/(AJ$150+14)-(0.0667/14*($D153*1.2-AJ$150)))*(1-(1/(1+$BG$120)^((AJ$150+14)-AJ$150)))</f>
        <v>0.4109147408356178</v>
      </c>
      <c r="AK153" s="110"/>
      <c r="AL153" s="110"/>
      <c r="AM153" s="110">
        <f>(1-0.8*AM$150/(AM$150+14)+(0.0667/14*($D153*1.2-AM$150)))+(0.8*AM$150/(AM$150+14)-(0.0667/14*($D153*1.2-AM$150)))*(1-(1/(1+$BG$120)^((AM$150+14)-AM$150)))</f>
        <v>0.40562881249629895</v>
      </c>
      <c r="AN153" s="110"/>
      <c r="AO153" s="110"/>
      <c r="AP153" s="110">
        <f>(1-0.8*AP$150/(AP$150+14)+(0.0667/14*($D153*1.2-AP$150)))+(0.8*AP$150/(AP$150+14)-(0.0667/14*($D153*1.2-AP$150)))*(1-(1/(1+$BG$120)^((AP$150+14)-AP$150)))</f>
        <v>0.40036522014245024</v>
      </c>
      <c r="AQ153" s="110"/>
      <c r="AR153" s="110"/>
      <c r="AS153" s="111">
        <f>(1-0.8*AS$150/(AS$150+14)+(0.0667/14*($D153*1.2-AS$150)))+(0.8*AS$150/(AS$150+14)-(0.0667/14*($D153*1.2-AS$150)))*(1-(1/(1+$BG$120)^((AS$150+14)-AS$150)))</f>
        <v>0.395123280019414</v>
      </c>
      <c r="AT153" s="110"/>
      <c r="AU153" s="112"/>
      <c r="AV153" s="102"/>
      <c r="AW153" s="105"/>
      <c r="AX153" s="105"/>
      <c r="AY153" s="105"/>
      <c r="AZ153" s="105"/>
      <c r="BA153" s="105"/>
      <c r="BB153" s="105"/>
      <c r="BC153" s="105"/>
      <c r="BD153" s="105"/>
      <c r="BE153" s="105"/>
      <c r="BF153" s="105"/>
      <c r="BG153" s="105"/>
      <c r="BH153" s="105"/>
      <c r="BI153" s="105"/>
      <c r="BJ153" s="105"/>
      <c r="BK153" s="105"/>
      <c r="BL153" s="104"/>
    </row>
    <row r="154" ht="3" customHeight="1"/>
  </sheetData>
  <sheetProtection/>
  <mergeCells count="1124">
    <mergeCell ref="B1:BJ1"/>
    <mergeCell ref="B2:BJ2"/>
    <mergeCell ref="B3:V3"/>
    <mergeCell ref="W3:BJ3"/>
    <mergeCell ref="B4:Q4"/>
    <mergeCell ref="AO4:AX4"/>
    <mergeCell ref="AY4:BH4"/>
    <mergeCell ref="BI4:BJ4"/>
    <mergeCell ref="B5:Q5"/>
    <mergeCell ref="S5:AN5"/>
    <mergeCell ref="AO5:AX5"/>
    <mergeCell ref="AY5:BH5"/>
    <mergeCell ref="BI5:BJ5"/>
    <mergeCell ref="B6:Q6"/>
    <mergeCell ref="S6:AN6"/>
    <mergeCell ref="AO6:AX6"/>
    <mergeCell ref="AY6:BH6"/>
    <mergeCell ref="BI6:BJ6"/>
    <mergeCell ref="B7:Q7"/>
    <mergeCell ref="AO7:AX7"/>
    <mergeCell ref="AY7:BH7"/>
    <mergeCell ref="BI7:BJ7"/>
    <mergeCell ref="B8:Q8"/>
    <mergeCell ref="S8:AN8"/>
    <mergeCell ref="AO8:BJ8"/>
    <mergeCell ref="B9:Q9"/>
    <mergeCell ref="S9:AN9"/>
    <mergeCell ref="AO9:BJ9"/>
    <mergeCell ref="B10:Q11"/>
    <mergeCell ref="S10:T10"/>
    <mergeCell ref="U10:Y10"/>
    <mergeCell ref="AA10:AB10"/>
    <mergeCell ref="AC10:AE10"/>
    <mergeCell ref="AG10:AK10"/>
    <mergeCell ref="AL10:AP10"/>
    <mergeCell ref="AQ10:AR10"/>
    <mergeCell ref="AT10:AX10"/>
    <mergeCell ref="AY10:BC10"/>
    <mergeCell ref="BD10:BE10"/>
    <mergeCell ref="S11:W11"/>
    <mergeCell ref="X11:AO11"/>
    <mergeCell ref="AP11:AT11"/>
    <mergeCell ref="AU11:AW11"/>
    <mergeCell ref="AX11:AY11"/>
    <mergeCell ref="AZ11:BD11"/>
    <mergeCell ref="BE11:BG11"/>
    <mergeCell ref="BH11:BI11"/>
    <mergeCell ref="B12:Q12"/>
    <mergeCell ref="S12:T12"/>
    <mergeCell ref="U12:Z12"/>
    <mergeCell ref="AA12:AB12"/>
    <mergeCell ref="AM12:AZ12"/>
    <mergeCell ref="BA12:BB12"/>
    <mergeCell ref="BC12:BE12"/>
    <mergeCell ref="BF12:BG12"/>
    <mergeCell ref="BH12:BJ12"/>
    <mergeCell ref="B13:Q13"/>
    <mergeCell ref="S13:T13"/>
    <mergeCell ref="U13:Y13"/>
    <mergeCell ref="Z13:AA13"/>
    <mergeCell ref="AB13:AF13"/>
    <mergeCell ref="AG13:AJ13"/>
    <mergeCell ref="AK13:BJ13"/>
    <mergeCell ref="B14:Q14"/>
    <mergeCell ref="S14:AF14"/>
    <mergeCell ref="AG14:AJ14"/>
    <mergeCell ref="AK14:BJ14"/>
    <mergeCell ref="B15:Q15"/>
    <mergeCell ref="S15:T15"/>
    <mergeCell ref="U15:W15"/>
    <mergeCell ref="X15:BC15"/>
    <mergeCell ref="BD15:BE15"/>
    <mergeCell ref="BF15:BG15"/>
    <mergeCell ref="BH15:BJ15"/>
    <mergeCell ref="B16:Q16"/>
    <mergeCell ref="S16:X16"/>
    <mergeCell ref="Y16:AB16"/>
    <mergeCell ref="AC16:AE16"/>
    <mergeCell ref="AG16:AK16"/>
    <mergeCell ref="AL16:BJ16"/>
    <mergeCell ref="B17:Q17"/>
    <mergeCell ref="S17:T17"/>
    <mergeCell ref="U17:X17"/>
    <mergeCell ref="Y17:Z17"/>
    <mergeCell ref="AA17:AD17"/>
    <mergeCell ref="AE17:AF17"/>
    <mergeCell ref="AG17:AJ17"/>
    <mergeCell ref="AK17:AL17"/>
    <mergeCell ref="AM17:AQ17"/>
    <mergeCell ref="AR17:AV17"/>
    <mergeCell ref="AW17:AX17"/>
    <mergeCell ref="AY17:BC17"/>
    <mergeCell ref="BD17:BH17"/>
    <mergeCell ref="BI17:BJ17"/>
    <mergeCell ref="B18:Q18"/>
    <mergeCell ref="S18:T18"/>
    <mergeCell ref="U18:X18"/>
    <mergeCell ref="Y18:Z18"/>
    <mergeCell ref="AA18:AD18"/>
    <mergeCell ref="AE18:AF18"/>
    <mergeCell ref="AG18:AJ18"/>
    <mergeCell ref="AK18:AL18"/>
    <mergeCell ref="AM18:AQ18"/>
    <mergeCell ref="AR18:AV18"/>
    <mergeCell ref="AW18:AX18"/>
    <mergeCell ref="AY18:BC18"/>
    <mergeCell ref="BD18:BH18"/>
    <mergeCell ref="BI18:BJ18"/>
    <mergeCell ref="B19:Q19"/>
    <mergeCell ref="S19:U19"/>
    <mergeCell ref="V19:X19"/>
    <mergeCell ref="Y19:Z19"/>
    <mergeCell ref="AA19:AC19"/>
    <mergeCell ref="AD19:AE19"/>
    <mergeCell ref="AL19:AP19"/>
    <mergeCell ref="AQ19:AS19"/>
    <mergeCell ref="AT19:AU19"/>
    <mergeCell ref="AV19:BD19"/>
    <mergeCell ref="BE19:BF19"/>
    <mergeCell ref="BG19:BJ19"/>
    <mergeCell ref="B20:Q20"/>
    <mergeCell ref="S20:T20"/>
    <mergeCell ref="U20:W20"/>
    <mergeCell ref="X20:Y20"/>
    <mergeCell ref="Z20:AA20"/>
    <mergeCell ref="AB20:AZ20"/>
    <mergeCell ref="BA20:BB20"/>
    <mergeCell ref="BC20:BE20"/>
    <mergeCell ref="BF20:BG20"/>
    <mergeCell ref="BH20:BJ20"/>
    <mergeCell ref="B21:Q21"/>
    <mergeCell ref="S21:U21"/>
    <mergeCell ref="V21:X21"/>
    <mergeCell ref="Y21:Z21"/>
    <mergeCell ref="AA21:AC21"/>
    <mergeCell ref="AD21:AE21"/>
    <mergeCell ref="AG21:AH21"/>
    <mergeCell ref="AJ21:AK21"/>
    <mergeCell ref="AL21:AQ21"/>
    <mergeCell ref="AR21:AS21"/>
    <mergeCell ref="B22:Q22"/>
    <mergeCell ref="S22:U22"/>
    <mergeCell ref="V22:Z22"/>
    <mergeCell ref="AA22:AB22"/>
    <mergeCell ref="AC22:AD22"/>
    <mergeCell ref="AE22:AF22"/>
    <mergeCell ref="AG22:AS22"/>
    <mergeCell ref="AW22:BC22"/>
    <mergeCell ref="BD22:BJ22"/>
    <mergeCell ref="B23:Q23"/>
    <mergeCell ref="S23:T23"/>
    <mergeCell ref="U23:AG23"/>
    <mergeCell ref="AH23:AI23"/>
    <mergeCell ref="AJ23:AT23"/>
    <mergeCell ref="AU23:AV23"/>
    <mergeCell ref="AW23:BD23"/>
    <mergeCell ref="BF23:BG23"/>
    <mergeCell ref="BH23:BJ23"/>
    <mergeCell ref="B24:Q24"/>
    <mergeCell ref="S24:X24"/>
    <mergeCell ref="Y24:AC24"/>
    <mergeCell ref="AD24:AK24"/>
    <mergeCell ref="AL24:AP24"/>
    <mergeCell ref="AQ24:BC24"/>
    <mergeCell ref="BD24:BG24"/>
    <mergeCell ref="BH24:BJ24"/>
    <mergeCell ref="B25:Q27"/>
    <mergeCell ref="S25:T25"/>
    <mergeCell ref="AD25:AK25"/>
    <mergeCell ref="AL25:AM25"/>
    <mergeCell ref="AN25:AO25"/>
    <mergeCell ref="AZ25:BG25"/>
    <mergeCell ref="S27:T27"/>
    <mergeCell ref="AA27:BG27"/>
    <mergeCell ref="BH25:BJ25"/>
    <mergeCell ref="S26:T26"/>
    <mergeCell ref="AH26:AJ26"/>
    <mergeCell ref="AK26:AS26"/>
    <mergeCell ref="AT26:AV26"/>
    <mergeCell ref="AW26:BC26"/>
    <mergeCell ref="BD26:BF26"/>
    <mergeCell ref="BG26:BJ26"/>
    <mergeCell ref="BH27:BJ27"/>
    <mergeCell ref="B28:K30"/>
    <mergeCell ref="L28:Q29"/>
    <mergeCell ref="S28:U28"/>
    <mergeCell ref="V28:AA28"/>
    <mergeCell ref="AB28:AD28"/>
    <mergeCell ref="AE28:AI28"/>
    <mergeCell ref="AJ28:AL28"/>
    <mergeCell ref="AM28:AN28"/>
    <mergeCell ref="AO28:AQ28"/>
    <mergeCell ref="AR28:AU28"/>
    <mergeCell ref="AV28:AW28"/>
    <mergeCell ref="AX28:AY28"/>
    <mergeCell ref="AZ28:BF28"/>
    <mergeCell ref="BG28:BH28"/>
    <mergeCell ref="BI28:BJ28"/>
    <mergeCell ref="AQ30:BJ30"/>
    <mergeCell ref="S29:Z29"/>
    <mergeCell ref="AA29:AI29"/>
    <mergeCell ref="AJ29:AP29"/>
    <mergeCell ref="AS29:BA29"/>
    <mergeCell ref="BB29:BH29"/>
    <mergeCell ref="BI29:BJ29"/>
    <mergeCell ref="Z31:AB31"/>
    <mergeCell ref="AC31:AP31"/>
    <mergeCell ref="L30:Q30"/>
    <mergeCell ref="S30:Z30"/>
    <mergeCell ref="AA30:AK30"/>
    <mergeCell ref="AL30:AM30"/>
    <mergeCell ref="AN30:AP30"/>
    <mergeCell ref="AQ31:AR31"/>
    <mergeCell ref="AS31:AU31"/>
    <mergeCell ref="AV31:AW31"/>
    <mergeCell ref="AX31:AZ31"/>
    <mergeCell ref="B32:C32"/>
    <mergeCell ref="D32:BJ33"/>
    <mergeCell ref="B31:Q31"/>
    <mergeCell ref="S31:T31"/>
    <mergeCell ref="U31:W31"/>
    <mergeCell ref="X31:Y31"/>
    <mergeCell ref="M34:AW34"/>
    <mergeCell ref="B35:D36"/>
    <mergeCell ref="E35:I36"/>
    <mergeCell ref="J35:M36"/>
    <mergeCell ref="N35:AC36"/>
    <mergeCell ref="AD35:BJ36"/>
    <mergeCell ref="B37:D40"/>
    <mergeCell ref="E37:I40"/>
    <mergeCell ref="J37:M40"/>
    <mergeCell ref="N37:AC40"/>
    <mergeCell ref="AD37:BJ40"/>
    <mergeCell ref="B41:D44"/>
    <mergeCell ref="E41:I44"/>
    <mergeCell ref="J41:M44"/>
    <mergeCell ref="N41:AC44"/>
    <mergeCell ref="AD41:BJ44"/>
    <mergeCell ref="B45:D48"/>
    <mergeCell ref="E45:I48"/>
    <mergeCell ref="J45:M48"/>
    <mergeCell ref="N45:AC48"/>
    <mergeCell ref="AD45:BJ48"/>
    <mergeCell ref="B49:D52"/>
    <mergeCell ref="E49:I52"/>
    <mergeCell ref="J49:M52"/>
    <mergeCell ref="N49:AC52"/>
    <mergeCell ref="AD49:BJ52"/>
    <mergeCell ref="B53:D54"/>
    <mergeCell ref="E53:I54"/>
    <mergeCell ref="J53:M54"/>
    <mergeCell ref="N53:AC54"/>
    <mergeCell ref="AD53:BJ54"/>
    <mergeCell ref="B55:BJ55"/>
    <mergeCell ref="B58:E58"/>
    <mergeCell ref="F58:J58"/>
    <mergeCell ref="K58:O58"/>
    <mergeCell ref="P58:T58"/>
    <mergeCell ref="U58:Y58"/>
    <mergeCell ref="Z58:AD58"/>
    <mergeCell ref="AE58:AI58"/>
    <mergeCell ref="AJ58:AN58"/>
    <mergeCell ref="AP58:AU58"/>
    <mergeCell ref="AV58:AZ58"/>
    <mergeCell ref="BA58:BE58"/>
    <mergeCell ref="BF58:BJ58"/>
    <mergeCell ref="B59:E60"/>
    <mergeCell ref="F59:J59"/>
    <mergeCell ref="K59:O59"/>
    <mergeCell ref="P59:T59"/>
    <mergeCell ref="U59:Y59"/>
    <mergeCell ref="Z59:AD59"/>
    <mergeCell ref="F60:J60"/>
    <mergeCell ref="K60:O60"/>
    <mergeCell ref="P60:T60"/>
    <mergeCell ref="U60:Y60"/>
    <mergeCell ref="AE59:AI59"/>
    <mergeCell ref="AJ59:AN59"/>
    <mergeCell ref="AP59:AU61"/>
    <mergeCell ref="AV59:AZ59"/>
    <mergeCell ref="BA59:BE59"/>
    <mergeCell ref="BF59:BJ59"/>
    <mergeCell ref="AE61:AI61"/>
    <mergeCell ref="AJ61:AN61"/>
    <mergeCell ref="AV61:AZ61"/>
    <mergeCell ref="BA61:BE61"/>
    <mergeCell ref="Z60:AD60"/>
    <mergeCell ref="AE60:AI60"/>
    <mergeCell ref="AJ60:AN60"/>
    <mergeCell ref="AV60:AZ60"/>
    <mergeCell ref="BA60:BE60"/>
    <mergeCell ref="BF60:BJ60"/>
    <mergeCell ref="B61:E61"/>
    <mergeCell ref="F61:J61"/>
    <mergeCell ref="K61:O61"/>
    <mergeCell ref="P61:T61"/>
    <mergeCell ref="U61:Y61"/>
    <mergeCell ref="Z61:AD61"/>
    <mergeCell ref="BF61:BJ61"/>
    <mergeCell ref="AP62:AU62"/>
    <mergeCell ref="AV62:AZ62"/>
    <mergeCell ref="BA62:BE62"/>
    <mergeCell ref="BF62:BJ62"/>
    <mergeCell ref="B66:H66"/>
    <mergeCell ref="I66:K66"/>
    <mergeCell ref="L66:N66"/>
    <mergeCell ref="O66:Q66"/>
    <mergeCell ref="R66:T66"/>
    <mergeCell ref="U66:W66"/>
    <mergeCell ref="X66:Z66"/>
    <mergeCell ref="AA66:AC66"/>
    <mergeCell ref="AD66:AF66"/>
    <mergeCell ref="AG66:AI66"/>
    <mergeCell ref="AJ66:AL66"/>
    <mergeCell ref="AM66:AO66"/>
    <mergeCell ref="AP66:AR66"/>
    <mergeCell ref="AS66:AU66"/>
    <mergeCell ref="AV66:AX66"/>
    <mergeCell ref="AY66:BA66"/>
    <mergeCell ref="BB66:BD66"/>
    <mergeCell ref="BE66:BG66"/>
    <mergeCell ref="BH66:BJ66"/>
    <mergeCell ref="B67:H67"/>
    <mergeCell ref="I67:K67"/>
    <mergeCell ref="L67:N67"/>
    <mergeCell ref="O67:Q67"/>
    <mergeCell ref="R67:T67"/>
    <mergeCell ref="U67:W67"/>
    <mergeCell ref="X67:Z67"/>
    <mergeCell ref="AA67:AR67"/>
    <mergeCell ref="AS67:AU67"/>
    <mergeCell ref="AV67:AX67"/>
    <mergeCell ref="AY67:BA67"/>
    <mergeCell ref="BB67:BD67"/>
    <mergeCell ref="BE67:BG67"/>
    <mergeCell ref="BH67:BJ67"/>
    <mergeCell ref="B68:E68"/>
    <mergeCell ref="F68:H68"/>
    <mergeCell ref="I68:K68"/>
    <mergeCell ref="L68:N68"/>
    <mergeCell ref="O68:Q68"/>
    <mergeCell ref="R68:T68"/>
    <mergeCell ref="U68:W68"/>
    <mergeCell ref="X68:Z68"/>
    <mergeCell ref="AA68:AC68"/>
    <mergeCell ref="AD68:AF68"/>
    <mergeCell ref="AG68:AI68"/>
    <mergeCell ref="AJ68:AL68"/>
    <mergeCell ref="AM68:AO68"/>
    <mergeCell ref="AP68:AR68"/>
    <mergeCell ref="AS68:AU68"/>
    <mergeCell ref="AV68:AX68"/>
    <mergeCell ref="AY68:BA68"/>
    <mergeCell ref="BB68:BD68"/>
    <mergeCell ref="BE68:BG68"/>
    <mergeCell ref="BH68:BJ68"/>
    <mergeCell ref="B69:E69"/>
    <mergeCell ref="F69:H69"/>
    <mergeCell ref="I69:K69"/>
    <mergeCell ref="L69:N69"/>
    <mergeCell ref="O69:Q69"/>
    <mergeCell ref="R69:T69"/>
    <mergeCell ref="U69:W69"/>
    <mergeCell ref="X69:Z69"/>
    <mergeCell ref="AA69:AC69"/>
    <mergeCell ref="AD69:AF69"/>
    <mergeCell ref="AG69:AI69"/>
    <mergeCell ref="AJ69:AL69"/>
    <mergeCell ref="AM69:AO69"/>
    <mergeCell ref="AP69:AR69"/>
    <mergeCell ref="AS69:AU69"/>
    <mergeCell ref="AV69:AX69"/>
    <mergeCell ref="AY69:BA69"/>
    <mergeCell ref="BB69:BD69"/>
    <mergeCell ref="BE69:BG69"/>
    <mergeCell ref="BH69:BJ69"/>
    <mergeCell ref="B70:E70"/>
    <mergeCell ref="F70:H70"/>
    <mergeCell ref="I70:K70"/>
    <mergeCell ref="L70:N70"/>
    <mergeCell ref="O70:Q70"/>
    <mergeCell ref="R70:T70"/>
    <mergeCell ref="U70:W70"/>
    <mergeCell ref="X70:Z70"/>
    <mergeCell ref="AA70:AC70"/>
    <mergeCell ref="AD70:AF70"/>
    <mergeCell ref="AG70:AI70"/>
    <mergeCell ref="AJ70:AL70"/>
    <mergeCell ref="AM70:AO70"/>
    <mergeCell ref="AP70:AR70"/>
    <mergeCell ref="AS70:AU70"/>
    <mergeCell ref="AV70:AX70"/>
    <mergeCell ref="AY70:BA70"/>
    <mergeCell ref="BB70:BD70"/>
    <mergeCell ref="BE70:BG70"/>
    <mergeCell ref="BH70:BJ70"/>
    <mergeCell ref="B71:E71"/>
    <mergeCell ref="F71:H71"/>
    <mergeCell ref="I71:K71"/>
    <mergeCell ref="L71:N71"/>
    <mergeCell ref="O71:Q71"/>
    <mergeCell ref="R71:T71"/>
    <mergeCell ref="U71:W71"/>
    <mergeCell ref="X71:Z71"/>
    <mergeCell ref="AA71:AC71"/>
    <mergeCell ref="AD71:AF71"/>
    <mergeCell ref="AG71:AI71"/>
    <mergeCell ref="AJ71:AL71"/>
    <mergeCell ref="AM71:AO71"/>
    <mergeCell ref="AP71:AR71"/>
    <mergeCell ref="AS71:AU71"/>
    <mergeCell ref="AV71:AX71"/>
    <mergeCell ref="AY71:BA71"/>
    <mergeCell ref="BB71:BD71"/>
    <mergeCell ref="BE71:BG71"/>
    <mergeCell ref="BH71:BJ71"/>
    <mergeCell ref="B72:E72"/>
    <mergeCell ref="F72:H72"/>
    <mergeCell ref="I72:K72"/>
    <mergeCell ref="L72:N72"/>
    <mergeCell ref="O72:Q72"/>
    <mergeCell ref="R72:T72"/>
    <mergeCell ref="U72:W72"/>
    <mergeCell ref="X72:Z72"/>
    <mergeCell ref="AA72:AC72"/>
    <mergeCell ref="AD72:AF72"/>
    <mergeCell ref="AG72:AI72"/>
    <mergeCell ref="AJ72:AL72"/>
    <mergeCell ref="AM72:AO72"/>
    <mergeCell ref="AP72:AR72"/>
    <mergeCell ref="AS72:AU72"/>
    <mergeCell ref="AV72:AX72"/>
    <mergeCell ref="AY72:BA72"/>
    <mergeCell ref="BB72:BD72"/>
    <mergeCell ref="BE72:BG72"/>
    <mergeCell ref="BH72:BJ72"/>
    <mergeCell ref="B73:E73"/>
    <mergeCell ref="F73:H73"/>
    <mergeCell ref="I73:K73"/>
    <mergeCell ref="L73:N73"/>
    <mergeCell ref="O73:Q73"/>
    <mergeCell ref="R73:T73"/>
    <mergeCell ref="U73:W73"/>
    <mergeCell ref="X73:Z73"/>
    <mergeCell ref="AA73:AC73"/>
    <mergeCell ref="AD73:AF73"/>
    <mergeCell ref="AG73:AI73"/>
    <mergeCell ref="AJ73:AL73"/>
    <mergeCell ref="AM73:AO73"/>
    <mergeCell ref="AP73:AR73"/>
    <mergeCell ref="AS73:AU73"/>
    <mergeCell ref="AV73:AX73"/>
    <mergeCell ref="AY73:BA73"/>
    <mergeCell ref="BB73:BD73"/>
    <mergeCell ref="BE73:BG73"/>
    <mergeCell ref="BH73:BJ73"/>
    <mergeCell ref="B74:E74"/>
    <mergeCell ref="F74:H74"/>
    <mergeCell ref="I74:K74"/>
    <mergeCell ref="L74:N74"/>
    <mergeCell ref="O74:Q74"/>
    <mergeCell ref="R74:T74"/>
    <mergeCell ref="U74:W74"/>
    <mergeCell ref="X74:Z74"/>
    <mergeCell ref="AA74:AC74"/>
    <mergeCell ref="AD74:AF74"/>
    <mergeCell ref="AG74:AI74"/>
    <mergeCell ref="AJ74:AL74"/>
    <mergeCell ref="AM74:AO74"/>
    <mergeCell ref="AP74:AR74"/>
    <mergeCell ref="AS74:AU74"/>
    <mergeCell ref="AV74:AX74"/>
    <mergeCell ref="AY74:BA74"/>
    <mergeCell ref="BB74:BD74"/>
    <mergeCell ref="BE74:BG74"/>
    <mergeCell ref="BH74:BJ74"/>
    <mergeCell ref="B75:E75"/>
    <mergeCell ref="F75:H75"/>
    <mergeCell ref="I75:K75"/>
    <mergeCell ref="L75:N75"/>
    <mergeCell ref="O75:Q75"/>
    <mergeCell ref="R75:T75"/>
    <mergeCell ref="U75:W75"/>
    <mergeCell ref="X75:Z75"/>
    <mergeCell ref="AA75:AC75"/>
    <mergeCell ref="AD75:AF75"/>
    <mergeCell ref="AG75:AI75"/>
    <mergeCell ref="AJ75:AL75"/>
    <mergeCell ref="AM75:AO75"/>
    <mergeCell ref="AP75:AR75"/>
    <mergeCell ref="AS75:AU75"/>
    <mergeCell ref="AV75:AX75"/>
    <mergeCell ref="AY75:BA75"/>
    <mergeCell ref="BB75:BD75"/>
    <mergeCell ref="BE75:BG75"/>
    <mergeCell ref="BH75:BJ75"/>
    <mergeCell ref="B76:E76"/>
    <mergeCell ref="F76:H76"/>
    <mergeCell ref="I76:K76"/>
    <mergeCell ref="L76:N76"/>
    <mergeCell ref="O76:Q76"/>
    <mergeCell ref="R76:T76"/>
    <mergeCell ref="AV76:AX76"/>
    <mergeCell ref="AY76:BA76"/>
    <mergeCell ref="BB76:BD76"/>
    <mergeCell ref="U76:W76"/>
    <mergeCell ref="X76:Z76"/>
    <mergeCell ref="AA76:AC76"/>
    <mergeCell ref="AD76:AF76"/>
    <mergeCell ref="AG76:AI76"/>
    <mergeCell ref="AJ76:AL76"/>
    <mergeCell ref="BE76:BG76"/>
    <mergeCell ref="BH76:BJ76"/>
    <mergeCell ref="B79:E80"/>
    <mergeCell ref="F79:AE80"/>
    <mergeCell ref="AH79:BG81"/>
    <mergeCell ref="B81:E82"/>
    <mergeCell ref="F81:AE82"/>
    <mergeCell ref="AM76:AO76"/>
    <mergeCell ref="AP76:AR76"/>
    <mergeCell ref="AS76:AU76"/>
    <mergeCell ref="B83:E84"/>
    <mergeCell ref="F83:AE84"/>
    <mergeCell ref="AH83:AM84"/>
    <mergeCell ref="AN83:BJ84"/>
    <mergeCell ref="B85:E86"/>
    <mergeCell ref="F85:AE86"/>
    <mergeCell ref="AH85:AM86"/>
    <mergeCell ref="AN85:BJ86"/>
    <mergeCell ref="B87:E88"/>
    <mergeCell ref="F87:AE88"/>
    <mergeCell ref="AH87:AM88"/>
    <mergeCell ref="AN87:BJ88"/>
    <mergeCell ref="B89:E90"/>
    <mergeCell ref="F89:AE90"/>
    <mergeCell ref="AH89:AM90"/>
    <mergeCell ref="AN89:BJ90"/>
    <mergeCell ref="F104:Z111"/>
    <mergeCell ref="AA104:AR111"/>
    <mergeCell ref="B93:E94"/>
    <mergeCell ref="F93:Z94"/>
    <mergeCell ref="AA93:AR94"/>
    <mergeCell ref="AS93:BJ94"/>
    <mergeCell ref="B95:E99"/>
    <mergeCell ref="F95:Z99"/>
    <mergeCell ref="AA95:AR99"/>
    <mergeCell ref="AS95:BJ99"/>
    <mergeCell ref="AS114:BJ116"/>
    <mergeCell ref="F117:I117"/>
    <mergeCell ref="B100:E101"/>
    <mergeCell ref="F100:Z101"/>
    <mergeCell ref="AA100:AR101"/>
    <mergeCell ref="AS100:BJ101"/>
    <mergeCell ref="B102:E111"/>
    <mergeCell ref="F102:Z103"/>
    <mergeCell ref="AA102:AR103"/>
    <mergeCell ref="AS102:BJ103"/>
    <mergeCell ref="AX120:AZ120"/>
    <mergeCell ref="BC120:BF120"/>
    <mergeCell ref="AS104:BJ111"/>
    <mergeCell ref="B112:E113"/>
    <mergeCell ref="F112:Z113"/>
    <mergeCell ref="AA112:AR113"/>
    <mergeCell ref="AS112:BJ113"/>
    <mergeCell ref="B114:E118"/>
    <mergeCell ref="F114:Z116"/>
    <mergeCell ref="AA114:AR116"/>
    <mergeCell ref="J117:Z118"/>
    <mergeCell ref="AA117:AD117"/>
    <mergeCell ref="AE117:AR118"/>
    <mergeCell ref="M120:AW120"/>
    <mergeCell ref="AP121:AR122"/>
    <mergeCell ref="AS121:AU122"/>
    <mergeCell ref="BG120:BI120"/>
    <mergeCell ref="B121:C122"/>
    <mergeCell ref="D121:H121"/>
    <mergeCell ref="I121:K122"/>
    <mergeCell ref="L121:N122"/>
    <mergeCell ref="O121:Q122"/>
    <mergeCell ref="R121:T122"/>
    <mergeCell ref="U121:W122"/>
    <mergeCell ref="AV121:AX122"/>
    <mergeCell ref="AY121:BA122"/>
    <mergeCell ref="BB121:BD122"/>
    <mergeCell ref="BE121:BG122"/>
    <mergeCell ref="BH121:BJ122"/>
    <mergeCell ref="D122:H122"/>
    <mergeCell ref="AD121:AF122"/>
    <mergeCell ref="AG121:AI122"/>
    <mergeCell ref="AJ121:AL122"/>
    <mergeCell ref="AM121:AO122"/>
    <mergeCell ref="X121:Z122"/>
    <mergeCell ref="AA121:AC122"/>
    <mergeCell ref="B123:C123"/>
    <mergeCell ref="D123:H123"/>
    <mergeCell ref="I123:K123"/>
    <mergeCell ref="L123:N123"/>
    <mergeCell ref="O123:Q123"/>
    <mergeCell ref="R123:T123"/>
    <mergeCell ref="U123:W123"/>
    <mergeCell ref="X123:Z123"/>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B124:C124"/>
    <mergeCell ref="D124:H124"/>
    <mergeCell ref="I124:K124"/>
    <mergeCell ref="L124:N124"/>
    <mergeCell ref="O124:Q124"/>
    <mergeCell ref="R124:T124"/>
    <mergeCell ref="U124:W124"/>
    <mergeCell ref="X124:Z124"/>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B125:C125"/>
    <mergeCell ref="D125:H125"/>
    <mergeCell ref="I125:K125"/>
    <mergeCell ref="L125:N125"/>
    <mergeCell ref="O125:Q125"/>
    <mergeCell ref="R125:T125"/>
    <mergeCell ref="U125:W125"/>
    <mergeCell ref="X125:Z125"/>
    <mergeCell ref="AA125:AC125"/>
    <mergeCell ref="AD125:AF125"/>
    <mergeCell ref="AG125:AI125"/>
    <mergeCell ref="AJ125:AL125"/>
    <mergeCell ref="AM125:AO125"/>
    <mergeCell ref="AP125:AR125"/>
    <mergeCell ref="AS125:AU125"/>
    <mergeCell ref="AV125:AX125"/>
    <mergeCell ref="AY125:BA125"/>
    <mergeCell ref="BB125:BD125"/>
    <mergeCell ref="BE125:BG125"/>
    <mergeCell ref="BH125:BJ125"/>
    <mergeCell ref="B126:C126"/>
    <mergeCell ref="D126:H126"/>
    <mergeCell ref="I126:K126"/>
    <mergeCell ref="L126:N126"/>
    <mergeCell ref="O126:Q126"/>
    <mergeCell ref="R126:T126"/>
    <mergeCell ref="U126:W126"/>
    <mergeCell ref="X126:Z126"/>
    <mergeCell ref="AA126:AC126"/>
    <mergeCell ref="AD126:AF126"/>
    <mergeCell ref="AG126:AI126"/>
    <mergeCell ref="AJ126:AL126"/>
    <mergeCell ref="AM126:AO126"/>
    <mergeCell ref="AP126:AR126"/>
    <mergeCell ref="AS126:AU126"/>
    <mergeCell ref="AV126:AX126"/>
    <mergeCell ref="AY126:BA126"/>
    <mergeCell ref="BB126:BD126"/>
    <mergeCell ref="BE126:BG126"/>
    <mergeCell ref="BH126:BJ126"/>
    <mergeCell ref="B127:C127"/>
    <mergeCell ref="D127:H127"/>
    <mergeCell ref="I127:K127"/>
    <mergeCell ref="L127:N127"/>
    <mergeCell ref="O127:Q127"/>
    <mergeCell ref="R127:T127"/>
    <mergeCell ref="U127:W127"/>
    <mergeCell ref="X127:Z127"/>
    <mergeCell ref="AA127:AC127"/>
    <mergeCell ref="AD127:AF127"/>
    <mergeCell ref="AG127:AI127"/>
    <mergeCell ref="AJ127:AL127"/>
    <mergeCell ref="AM127:AO127"/>
    <mergeCell ref="AP127:AR127"/>
    <mergeCell ref="AS127:AU127"/>
    <mergeCell ref="AV127:AX127"/>
    <mergeCell ref="AY127:BA127"/>
    <mergeCell ref="BB127:BD127"/>
    <mergeCell ref="BE127:BG127"/>
    <mergeCell ref="BH127:BJ127"/>
    <mergeCell ref="B128:C128"/>
    <mergeCell ref="D128:H128"/>
    <mergeCell ref="I128:K128"/>
    <mergeCell ref="L128:N128"/>
    <mergeCell ref="O128:Q128"/>
    <mergeCell ref="R128:T128"/>
    <mergeCell ref="U128:W128"/>
    <mergeCell ref="X128:Z128"/>
    <mergeCell ref="AA128:AC128"/>
    <mergeCell ref="AD128:AF128"/>
    <mergeCell ref="AG128:AI128"/>
    <mergeCell ref="AJ128:AL128"/>
    <mergeCell ref="AM128:AO128"/>
    <mergeCell ref="AP128:AR128"/>
    <mergeCell ref="AS128:AU128"/>
    <mergeCell ref="AV128:AX128"/>
    <mergeCell ref="AY128:BA128"/>
    <mergeCell ref="BB128:BD128"/>
    <mergeCell ref="BE128:BG128"/>
    <mergeCell ref="BH128:BJ128"/>
    <mergeCell ref="B129:C130"/>
    <mergeCell ref="D129:H129"/>
    <mergeCell ref="I129:K130"/>
    <mergeCell ref="L129:N130"/>
    <mergeCell ref="O129:Q130"/>
    <mergeCell ref="R129:T130"/>
    <mergeCell ref="U129:W130"/>
    <mergeCell ref="X129:Z130"/>
    <mergeCell ref="AA129:AC130"/>
    <mergeCell ref="AD129:AF130"/>
    <mergeCell ref="AG129:AI130"/>
    <mergeCell ref="AJ129:AL130"/>
    <mergeCell ref="AM129:AO130"/>
    <mergeCell ref="AP129:AR130"/>
    <mergeCell ref="AS129:AU130"/>
    <mergeCell ref="AV129:AX130"/>
    <mergeCell ref="AY129:BA130"/>
    <mergeCell ref="BB129:BD130"/>
    <mergeCell ref="BE129:BG130"/>
    <mergeCell ref="BH129:BJ130"/>
    <mergeCell ref="D130:H130"/>
    <mergeCell ref="BQ130:BS130"/>
    <mergeCell ref="B131:C131"/>
    <mergeCell ref="D131:H131"/>
    <mergeCell ref="I131:K131"/>
    <mergeCell ref="L131:N131"/>
    <mergeCell ref="O131:Q131"/>
    <mergeCell ref="R131:T131"/>
    <mergeCell ref="U131:W131"/>
    <mergeCell ref="X131:Z131"/>
    <mergeCell ref="AA131:AC131"/>
    <mergeCell ref="AD131:AF131"/>
    <mergeCell ref="AG131:AI131"/>
    <mergeCell ref="AJ131:AL131"/>
    <mergeCell ref="AM131:AO131"/>
    <mergeCell ref="AP131:AR131"/>
    <mergeCell ref="AS131:AU131"/>
    <mergeCell ref="AV131:AX131"/>
    <mergeCell ref="AY131:BA131"/>
    <mergeCell ref="BB131:BD131"/>
    <mergeCell ref="BE131:BG131"/>
    <mergeCell ref="BH131:BJ131"/>
    <mergeCell ref="B132:C132"/>
    <mergeCell ref="D132:H132"/>
    <mergeCell ref="I132:K132"/>
    <mergeCell ref="L132:N132"/>
    <mergeCell ref="O132:Q132"/>
    <mergeCell ref="R132:T132"/>
    <mergeCell ref="U132:W132"/>
    <mergeCell ref="X132:Z132"/>
    <mergeCell ref="AA132:AC132"/>
    <mergeCell ref="AD132:AF132"/>
    <mergeCell ref="AG132:AI132"/>
    <mergeCell ref="AJ132:AL132"/>
    <mergeCell ref="AM132:AO132"/>
    <mergeCell ref="AP132:AR132"/>
    <mergeCell ref="AS132:AU132"/>
    <mergeCell ref="AV132:AX132"/>
    <mergeCell ref="AY132:BA132"/>
    <mergeCell ref="BB132:BD132"/>
    <mergeCell ref="BE132:BG132"/>
    <mergeCell ref="BH132:BJ132"/>
    <mergeCell ref="B133:C133"/>
    <mergeCell ref="D133:H133"/>
    <mergeCell ref="I133:K133"/>
    <mergeCell ref="L133:N133"/>
    <mergeCell ref="O133:Q133"/>
    <mergeCell ref="R133:T133"/>
    <mergeCell ref="U133:W133"/>
    <mergeCell ref="X133:Z133"/>
    <mergeCell ref="AA133:AC133"/>
    <mergeCell ref="AD133:AF133"/>
    <mergeCell ref="AG133:AI133"/>
    <mergeCell ref="AJ133:AL133"/>
    <mergeCell ref="AM133:AO133"/>
    <mergeCell ref="AP133:AR133"/>
    <mergeCell ref="AS133:AU133"/>
    <mergeCell ref="AV133:AX133"/>
    <mergeCell ref="AY133:BA133"/>
    <mergeCell ref="BB133:BD133"/>
    <mergeCell ref="BE133:BG133"/>
    <mergeCell ref="BH133:BJ133"/>
    <mergeCell ref="B134:C134"/>
    <mergeCell ref="D134:H134"/>
    <mergeCell ref="I134:K134"/>
    <mergeCell ref="L134:N134"/>
    <mergeCell ref="O134:Q134"/>
    <mergeCell ref="R134:T134"/>
    <mergeCell ref="U134:W134"/>
    <mergeCell ref="X134:Z134"/>
    <mergeCell ref="AA134:AC134"/>
    <mergeCell ref="AD134:AF134"/>
    <mergeCell ref="AG134:AI134"/>
    <mergeCell ref="AJ134:AL134"/>
    <mergeCell ref="AM134:AO134"/>
    <mergeCell ref="AP134:AR134"/>
    <mergeCell ref="AS134:AU134"/>
    <mergeCell ref="AV134:AX134"/>
    <mergeCell ref="AY134:BA134"/>
    <mergeCell ref="BB134:BD134"/>
    <mergeCell ref="BE134:BG134"/>
    <mergeCell ref="BH134:BJ134"/>
    <mergeCell ref="B135:C135"/>
    <mergeCell ref="D135:H135"/>
    <mergeCell ref="I135:K135"/>
    <mergeCell ref="L135:N135"/>
    <mergeCell ref="O135:Q135"/>
    <mergeCell ref="R135:T135"/>
    <mergeCell ref="U135:W135"/>
    <mergeCell ref="X135:Z135"/>
    <mergeCell ref="AA135:AC135"/>
    <mergeCell ref="AD135:AF135"/>
    <mergeCell ref="AG135:AI135"/>
    <mergeCell ref="AJ135:AL135"/>
    <mergeCell ref="AM135:AO135"/>
    <mergeCell ref="AP135:AR135"/>
    <mergeCell ref="AS135:AU135"/>
    <mergeCell ref="AV135:AX135"/>
    <mergeCell ref="AY135:BA135"/>
    <mergeCell ref="BB135:BD135"/>
    <mergeCell ref="BE135:BG135"/>
    <mergeCell ref="BH135:BJ135"/>
    <mergeCell ref="B136:C136"/>
    <mergeCell ref="D136:H136"/>
    <mergeCell ref="I136:K136"/>
    <mergeCell ref="L136:N136"/>
    <mergeCell ref="O136:Q136"/>
    <mergeCell ref="R136:T136"/>
    <mergeCell ref="U136:W136"/>
    <mergeCell ref="X136:Z136"/>
    <mergeCell ref="AA136:AC136"/>
    <mergeCell ref="AD136:AF136"/>
    <mergeCell ref="AG136:AI136"/>
    <mergeCell ref="AJ136:AL136"/>
    <mergeCell ref="AM136:AO136"/>
    <mergeCell ref="AP136:AR136"/>
    <mergeCell ref="AS136:AU136"/>
    <mergeCell ref="AV136:AX136"/>
    <mergeCell ref="AY136:BA136"/>
    <mergeCell ref="BB136:BD136"/>
    <mergeCell ref="BE136:BG136"/>
    <mergeCell ref="BH136:BJ136"/>
    <mergeCell ref="B137:C138"/>
    <mergeCell ref="D137:H137"/>
    <mergeCell ref="I137:K138"/>
    <mergeCell ref="L137:N138"/>
    <mergeCell ref="O137:Q138"/>
    <mergeCell ref="R137:T138"/>
    <mergeCell ref="U137:W138"/>
    <mergeCell ref="X137:Z138"/>
    <mergeCell ref="AA137:AC138"/>
    <mergeCell ref="AD137:AF138"/>
    <mergeCell ref="AG137:AI138"/>
    <mergeCell ref="AJ137:AL138"/>
    <mergeCell ref="AM137:AO138"/>
    <mergeCell ref="AP137:AR138"/>
    <mergeCell ref="AS137:AU138"/>
    <mergeCell ref="AV137:AX138"/>
    <mergeCell ref="AY137:BA138"/>
    <mergeCell ref="BB137:BD138"/>
    <mergeCell ref="BE137:BG138"/>
    <mergeCell ref="BH137:BJ138"/>
    <mergeCell ref="D138:H138"/>
    <mergeCell ref="B139:C139"/>
    <mergeCell ref="D139:H139"/>
    <mergeCell ref="I139:K139"/>
    <mergeCell ref="L139:N139"/>
    <mergeCell ref="O139:Q139"/>
    <mergeCell ref="R139:T139"/>
    <mergeCell ref="U139:W139"/>
    <mergeCell ref="X139:Z139"/>
    <mergeCell ref="AA139:AC139"/>
    <mergeCell ref="AD139:AF139"/>
    <mergeCell ref="AG139:AI139"/>
    <mergeCell ref="AJ139:AL139"/>
    <mergeCell ref="AM139:AO139"/>
    <mergeCell ref="AP139:AR139"/>
    <mergeCell ref="AS139:AU139"/>
    <mergeCell ref="AV139:AX139"/>
    <mergeCell ref="AY139:BA139"/>
    <mergeCell ref="BB139:BD139"/>
    <mergeCell ref="BE139:BG139"/>
    <mergeCell ref="BH139:BJ139"/>
    <mergeCell ref="B140:C140"/>
    <mergeCell ref="D140:H140"/>
    <mergeCell ref="I140:K140"/>
    <mergeCell ref="L140:N140"/>
    <mergeCell ref="O140:Q140"/>
    <mergeCell ref="R140:T140"/>
    <mergeCell ref="U140:W140"/>
    <mergeCell ref="X140:Z140"/>
    <mergeCell ref="AA140:AC140"/>
    <mergeCell ref="AD140:AF140"/>
    <mergeCell ref="AG140:AI140"/>
    <mergeCell ref="AJ140:AL140"/>
    <mergeCell ref="AM140:AO140"/>
    <mergeCell ref="AP140:AR140"/>
    <mergeCell ref="AS140:AU140"/>
    <mergeCell ref="AV140:AX140"/>
    <mergeCell ref="AY140:BA140"/>
    <mergeCell ref="BB140:BD140"/>
    <mergeCell ref="BE140:BG140"/>
    <mergeCell ref="BH140:BJ140"/>
    <mergeCell ref="B141:C141"/>
    <mergeCell ref="D141:H141"/>
    <mergeCell ref="I141:K141"/>
    <mergeCell ref="L141:N141"/>
    <mergeCell ref="O141:Q141"/>
    <mergeCell ref="R141:T141"/>
    <mergeCell ref="U141:W141"/>
    <mergeCell ref="X141:Z141"/>
    <mergeCell ref="AA141:AC141"/>
    <mergeCell ref="AD141:AF141"/>
    <mergeCell ref="AG141:AI141"/>
    <mergeCell ref="AJ141:AL141"/>
    <mergeCell ref="AM141:AO141"/>
    <mergeCell ref="AP141:AR141"/>
    <mergeCell ref="AS141:AU141"/>
    <mergeCell ref="AV141:AX141"/>
    <mergeCell ref="AY141:BA141"/>
    <mergeCell ref="BB141:BD141"/>
    <mergeCell ref="BE141:BG141"/>
    <mergeCell ref="BH141:BJ141"/>
    <mergeCell ref="B142:C142"/>
    <mergeCell ref="D142:H142"/>
    <mergeCell ref="I142:K142"/>
    <mergeCell ref="L142:N142"/>
    <mergeCell ref="O142:Q142"/>
    <mergeCell ref="R142:T142"/>
    <mergeCell ref="U142:W142"/>
    <mergeCell ref="X142:Z142"/>
    <mergeCell ref="AA142:AC142"/>
    <mergeCell ref="AD142:AF142"/>
    <mergeCell ref="AG142:AI142"/>
    <mergeCell ref="AJ142:AL142"/>
    <mergeCell ref="AM142:AO142"/>
    <mergeCell ref="AP142:AR142"/>
    <mergeCell ref="AS142:AU142"/>
    <mergeCell ref="AV142:AX142"/>
    <mergeCell ref="AY142:BA142"/>
    <mergeCell ref="BB142:BD142"/>
    <mergeCell ref="BE142:BG142"/>
    <mergeCell ref="BH142:BJ142"/>
    <mergeCell ref="B143:C143"/>
    <mergeCell ref="D143:H143"/>
    <mergeCell ref="I143:K143"/>
    <mergeCell ref="L143:N143"/>
    <mergeCell ref="O143:Q143"/>
    <mergeCell ref="R143:T143"/>
    <mergeCell ref="U143:W143"/>
    <mergeCell ref="X143:Z143"/>
    <mergeCell ref="AA143:AC143"/>
    <mergeCell ref="AD143:AF143"/>
    <mergeCell ref="AG143:AI143"/>
    <mergeCell ref="AJ143:AL143"/>
    <mergeCell ref="AM143:AO143"/>
    <mergeCell ref="AP143:AR143"/>
    <mergeCell ref="AS143:AU143"/>
    <mergeCell ref="AV143:AX143"/>
    <mergeCell ref="AY143:BA143"/>
    <mergeCell ref="BB143:BD143"/>
    <mergeCell ref="BE143:BG143"/>
    <mergeCell ref="BH143:BJ143"/>
    <mergeCell ref="B144:C145"/>
    <mergeCell ref="D144:H144"/>
    <mergeCell ref="I144:K145"/>
    <mergeCell ref="L144:N145"/>
    <mergeCell ref="O144:Q145"/>
    <mergeCell ref="R144:T145"/>
    <mergeCell ref="U144:W145"/>
    <mergeCell ref="X144:Z145"/>
    <mergeCell ref="AA144:AC145"/>
    <mergeCell ref="AD144:AF145"/>
    <mergeCell ref="AG144:AI145"/>
    <mergeCell ref="AJ144:AL145"/>
    <mergeCell ref="AM144:AO145"/>
    <mergeCell ref="AP144:AR145"/>
    <mergeCell ref="AS144:AU145"/>
    <mergeCell ref="AV144:AX145"/>
    <mergeCell ref="AY144:BA145"/>
    <mergeCell ref="BB144:BD145"/>
    <mergeCell ref="BE144:BG145"/>
    <mergeCell ref="BH144:BJ145"/>
    <mergeCell ref="D145:H145"/>
    <mergeCell ref="B146:C146"/>
    <mergeCell ref="D146:H146"/>
    <mergeCell ref="I146:K146"/>
    <mergeCell ref="L146:N146"/>
    <mergeCell ref="O146:Q146"/>
    <mergeCell ref="R146:T146"/>
    <mergeCell ref="U146:W146"/>
    <mergeCell ref="X146:Z146"/>
    <mergeCell ref="AA146:AC146"/>
    <mergeCell ref="AD146:AF146"/>
    <mergeCell ref="AG146:AI146"/>
    <mergeCell ref="AJ146:AL146"/>
    <mergeCell ref="AM146:AO146"/>
    <mergeCell ref="AP146:AR146"/>
    <mergeCell ref="AS146:AU146"/>
    <mergeCell ref="AV146:AX146"/>
    <mergeCell ref="AY146:BA146"/>
    <mergeCell ref="BB146:BD146"/>
    <mergeCell ref="BE146:BG146"/>
    <mergeCell ref="BH146:BJ146"/>
    <mergeCell ref="B147:C147"/>
    <mergeCell ref="D147:H147"/>
    <mergeCell ref="I147:K147"/>
    <mergeCell ref="L147:N147"/>
    <mergeCell ref="O147:Q147"/>
    <mergeCell ref="R147:T147"/>
    <mergeCell ref="U147:W147"/>
    <mergeCell ref="X147:Z147"/>
    <mergeCell ref="AA147:AC147"/>
    <mergeCell ref="AD147:AF147"/>
    <mergeCell ref="AG147:AI147"/>
    <mergeCell ref="AJ147:AL147"/>
    <mergeCell ref="AM147:AO147"/>
    <mergeCell ref="AP147:AR147"/>
    <mergeCell ref="AS147:AU147"/>
    <mergeCell ref="AV147:AX147"/>
    <mergeCell ref="AY147:BA147"/>
    <mergeCell ref="BB147:BD147"/>
    <mergeCell ref="BE147:BG147"/>
    <mergeCell ref="BH147:BJ147"/>
    <mergeCell ref="B148:C148"/>
    <mergeCell ref="D148:H148"/>
    <mergeCell ref="I148:K148"/>
    <mergeCell ref="L148:N148"/>
    <mergeCell ref="O148:Q148"/>
    <mergeCell ref="R148:T148"/>
    <mergeCell ref="U148:W148"/>
    <mergeCell ref="X148:Z148"/>
    <mergeCell ref="AA148:AC148"/>
    <mergeCell ref="AD148:AF148"/>
    <mergeCell ref="AG148:AI148"/>
    <mergeCell ref="AJ148:AL148"/>
    <mergeCell ref="AM148:AO148"/>
    <mergeCell ref="AP148:AR148"/>
    <mergeCell ref="AS148:AU148"/>
    <mergeCell ref="AV148:AX148"/>
    <mergeCell ref="AY148:BA148"/>
    <mergeCell ref="BB148:BD148"/>
    <mergeCell ref="BE148:BG148"/>
    <mergeCell ref="BH148:BJ148"/>
    <mergeCell ref="B149:C149"/>
    <mergeCell ref="D149:H149"/>
    <mergeCell ref="I149:K149"/>
    <mergeCell ref="L149:N149"/>
    <mergeCell ref="O149:Q149"/>
    <mergeCell ref="R149:T149"/>
    <mergeCell ref="U149:W149"/>
    <mergeCell ref="X149:Z149"/>
    <mergeCell ref="AA149:AC149"/>
    <mergeCell ref="AD149:AF149"/>
    <mergeCell ref="AG149:AI149"/>
    <mergeCell ref="AJ149:AL149"/>
    <mergeCell ref="AM149:AO149"/>
    <mergeCell ref="AP149:AR149"/>
    <mergeCell ref="AS149:AU149"/>
    <mergeCell ref="AV149:AX149"/>
    <mergeCell ref="AY149:BA149"/>
    <mergeCell ref="BB149:BD149"/>
    <mergeCell ref="BE149:BG149"/>
    <mergeCell ref="BH149:BJ149"/>
    <mergeCell ref="B150:C151"/>
    <mergeCell ref="D150:H150"/>
    <mergeCell ref="I150:K151"/>
    <mergeCell ref="L150:N151"/>
    <mergeCell ref="O150:Q151"/>
    <mergeCell ref="R150:T151"/>
    <mergeCell ref="U150:W151"/>
    <mergeCell ref="X150:Z151"/>
    <mergeCell ref="AA150:AC151"/>
    <mergeCell ref="AD150:AF151"/>
    <mergeCell ref="AG150:AI151"/>
    <mergeCell ref="AJ150:AL151"/>
    <mergeCell ref="AM150:AO151"/>
    <mergeCell ref="AP150:AR151"/>
    <mergeCell ref="AS150:AU151"/>
    <mergeCell ref="AW150:BK152"/>
    <mergeCell ref="D151:H151"/>
    <mergeCell ref="B152:C152"/>
    <mergeCell ref="D152:H152"/>
    <mergeCell ref="I152:K152"/>
    <mergeCell ref="L152:N152"/>
    <mergeCell ref="O152:Q152"/>
    <mergeCell ref="R152:T152"/>
    <mergeCell ref="U152:W152"/>
    <mergeCell ref="X152:Z152"/>
    <mergeCell ref="AA152:AC152"/>
    <mergeCell ref="AD152:AF152"/>
    <mergeCell ref="AG152:AI152"/>
    <mergeCell ref="AJ152:AL152"/>
    <mergeCell ref="AM152:AO152"/>
    <mergeCell ref="AP152:AR152"/>
    <mergeCell ref="AS152:AU152"/>
    <mergeCell ref="B153:C153"/>
    <mergeCell ref="D153:H153"/>
    <mergeCell ref="I153:K153"/>
    <mergeCell ref="L153:N153"/>
    <mergeCell ref="O153:Q153"/>
    <mergeCell ref="R153:T153"/>
    <mergeCell ref="AM153:AO153"/>
    <mergeCell ref="AP153:AR153"/>
    <mergeCell ref="AS153:AU153"/>
    <mergeCell ref="U153:W153"/>
    <mergeCell ref="X153:Z153"/>
    <mergeCell ref="AA153:AC153"/>
    <mergeCell ref="AD153:AF153"/>
    <mergeCell ref="AG153:AI153"/>
    <mergeCell ref="AJ153:AL153"/>
  </mergeCells>
  <dataValidations count="3">
    <dataValidation type="list" allowBlank="1" showInputMessage="1" showErrorMessage="1" sqref="S19:U19">
      <formula1>"西暦,昭和,平成,令和,"</formula1>
    </dataValidation>
    <dataValidation type="list" allowBlank="1" showInputMessage="1" showErrorMessage="1" sqref="S10:T10 AA10:AB10 S12:T13 AA12:AB12 BA12:BB12 BF12:BG12 BF20:BG21 BA20:BB21 AJ21:AK21 AR21:AS21 S23:T23 AH23:AI23 AU23:AV23 BF23:BG23 S31:T31 X31:Y31 AQ31:AR31 AV31:AW31 S25:T27 AN25:AO25 S15:T15 BF15:BG15 Z13:AA13">
      <formula1>"□,☑"</formula1>
    </dataValidation>
    <dataValidation type="list" allowBlank="1" showInputMessage="1" showErrorMessage="1" sqref="S21:U21 AQ19:AS19">
      <formula1>"西暦,昭和,平成,令和"</formula1>
    </dataValidation>
  </dataValidations>
  <printOptions/>
  <pageMargins left="0.76" right="0.1968503937007874" top="0.3937007874015748" bottom="0.1968503937007874" header="0" footer="0"/>
  <pageSetup horizontalDpi="300" verticalDpi="300" orientation="portrait" paperSize="9" scale="95" r:id="rId2"/>
  <rowBreaks count="1" manualBreakCount="1">
    <brk id="63" max="63" man="1"/>
  </rowBreaks>
  <drawing r:id="rId1"/>
</worksheet>
</file>

<file path=xl/worksheets/sheet4.xml><?xml version="1.0" encoding="utf-8"?>
<worksheet xmlns="http://schemas.openxmlformats.org/spreadsheetml/2006/main" xmlns:r="http://schemas.openxmlformats.org/officeDocument/2006/relationships">
  <sheetPr>
    <tabColor indexed="41"/>
  </sheetPr>
  <dimension ref="B2:BF155"/>
  <sheetViews>
    <sheetView view="pageBreakPreview" zoomScaleSheetLayoutView="100" zoomScalePageLayoutView="0" workbookViewId="0" topLeftCell="A1">
      <selection activeCell="R18" sqref="R18"/>
    </sheetView>
  </sheetViews>
  <sheetFormatPr defaultColWidth="9.00390625" defaultRowHeight="22.5" customHeight="1"/>
  <cols>
    <col min="1" max="1" width="1.625" style="1" customWidth="1"/>
    <col min="2" max="2" width="2.125" style="1" customWidth="1"/>
    <col min="3" max="3" width="6.625" style="1" customWidth="1"/>
    <col min="4" max="7" width="9.00390625" style="1" customWidth="1"/>
    <col min="8" max="9" width="2.625" style="1" customWidth="1"/>
    <col min="10" max="11" width="9.00390625" style="1" customWidth="1"/>
    <col min="12" max="12" width="2.625" style="1" customWidth="1"/>
    <col min="13" max="13" width="9.00390625" style="1" customWidth="1"/>
    <col min="14" max="14" width="8.00390625" style="1" customWidth="1"/>
    <col min="15" max="15" width="1.625" style="1" customWidth="1"/>
    <col min="16" max="16384" width="9.00390625" style="1" customWidth="1"/>
  </cols>
  <sheetData>
    <row r="2" spans="4:58" ht="22.5" customHeight="1">
      <c r="D2" s="6"/>
      <c r="E2" s="620" t="s">
        <v>163</v>
      </c>
      <c r="F2" s="620"/>
      <c r="G2" s="620"/>
      <c r="H2" s="620"/>
      <c r="I2" s="620"/>
      <c r="J2" s="620"/>
      <c r="K2" s="620"/>
      <c r="L2" s="54"/>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row>
    <row r="3" spans="4:14" ht="22.5" customHeight="1">
      <c r="D3" s="6"/>
      <c r="E3" s="620" t="s">
        <v>8</v>
      </c>
      <c r="F3" s="620"/>
      <c r="G3" s="620"/>
      <c r="H3" s="620"/>
      <c r="I3" s="620"/>
      <c r="J3" s="620"/>
      <c r="K3" s="620"/>
      <c r="L3" s="54"/>
      <c r="M3" s="6"/>
      <c r="N3" s="6"/>
    </row>
    <row r="6" ht="22.5" customHeight="1">
      <c r="B6" s="7" t="s">
        <v>312</v>
      </c>
    </row>
    <row r="7" ht="22.5" customHeight="1">
      <c r="B7" s="7" t="s">
        <v>313</v>
      </c>
    </row>
    <row r="8" ht="22.5" customHeight="1">
      <c r="B8" s="7" t="s">
        <v>314</v>
      </c>
    </row>
    <row r="10" ht="22.5" customHeight="1">
      <c r="B10" s="7" t="s">
        <v>315</v>
      </c>
    </row>
    <row r="11" ht="22.5" customHeight="1">
      <c r="B11" s="7" t="s">
        <v>316</v>
      </c>
    </row>
    <row r="13" ht="22.5" customHeight="1">
      <c r="B13" s="7" t="s">
        <v>419</v>
      </c>
    </row>
    <row r="14" ht="22.5" customHeight="1">
      <c r="B14" s="7" t="s">
        <v>317</v>
      </c>
    </row>
    <row r="15" ht="22.5" customHeight="1">
      <c r="B15" s="7" t="s">
        <v>318</v>
      </c>
    </row>
    <row r="16" ht="22.5" customHeight="1">
      <c r="B16" s="7" t="s">
        <v>320</v>
      </c>
    </row>
    <row r="17" ht="22.5" customHeight="1">
      <c r="B17" s="7" t="s">
        <v>319</v>
      </c>
    </row>
    <row r="19" ht="22.5" customHeight="1">
      <c r="B19" s="7" t="s">
        <v>321</v>
      </c>
    </row>
    <row r="20" ht="22.5" customHeight="1">
      <c r="B20" s="7" t="s">
        <v>322</v>
      </c>
    </row>
    <row r="21" ht="22.5" customHeight="1">
      <c r="B21" s="7" t="s">
        <v>323</v>
      </c>
    </row>
    <row r="23" ht="22.5" customHeight="1">
      <c r="B23" s="7" t="s">
        <v>324</v>
      </c>
    </row>
    <row r="24" ht="22.5" customHeight="1">
      <c r="B24" s="7" t="s">
        <v>325</v>
      </c>
    </row>
    <row r="26" ht="24" customHeight="1">
      <c r="B26" s="1" t="s">
        <v>164</v>
      </c>
    </row>
    <row r="27" ht="24" customHeight="1"/>
    <row r="28" ht="24" customHeight="1">
      <c r="B28" s="1" t="s">
        <v>175</v>
      </c>
    </row>
    <row r="29" spans="3:14" ht="24" customHeight="1">
      <c r="C29" s="621" t="s">
        <v>176</v>
      </c>
      <c r="D29" s="619" t="s">
        <v>183</v>
      </c>
      <c r="E29" s="619"/>
      <c r="F29" s="619" t="s">
        <v>184</v>
      </c>
      <c r="G29" s="619"/>
      <c r="H29" s="619"/>
      <c r="I29" s="619" t="s">
        <v>185</v>
      </c>
      <c r="J29" s="619"/>
      <c r="K29" s="619"/>
      <c r="L29" s="619" t="s">
        <v>186</v>
      </c>
      <c r="M29" s="619"/>
      <c r="N29" s="619"/>
    </row>
    <row r="30" spans="3:14" ht="24" customHeight="1">
      <c r="C30" s="621"/>
      <c r="D30" s="619" t="s">
        <v>177</v>
      </c>
      <c r="E30" s="619"/>
      <c r="F30" s="619" t="s">
        <v>188</v>
      </c>
      <c r="G30" s="619"/>
      <c r="H30" s="619"/>
      <c r="I30" s="619" t="s">
        <v>188</v>
      </c>
      <c r="J30" s="619"/>
      <c r="K30" s="619"/>
      <c r="L30" s="619" t="s">
        <v>188</v>
      </c>
      <c r="M30" s="619"/>
      <c r="N30" s="619"/>
    </row>
    <row r="31" spans="3:14" ht="24" customHeight="1">
      <c r="C31" s="621"/>
      <c r="D31" s="619" t="s">
        <v>178</v>
      </c>
      <c r="E31" s="619"/>
      <c r="F31" s="619" t="s">
        <v>187</v>
      </c>
      <c r="G31" s="619"/>
      <c r="H31" s="619"/>
      <c r="I31" s="619" t="s">
        <v>189</v>
      </c>
      <c r="J31" s="619"/>
      <c r="K31" s="619"/>
      <c r="L31" s="619" t="s">
        <v>190</v>
      </c>
      <c r="M31" s="619"/>
      <c r="N31" s="619"/>
    </row>
    <row r="32" spans="3:14" ht="24" customHeight="1">
      <c r="C32" s="621"/>
      <c r="D32" s="619" t="s">
        <v>179</v>
      </c>
      <c r="E32" s="619"/>
      <c r="F32" s="619" t="s">
        <v>191</v>
      </c>
      <c r="G32" s="619"/>
      <c r="H32" s="619"/>
      <c r="I32" s="619" t="s">
        <v>195</v>
      </c>
      <c r="J32" s="619"/>
      <c r="K32" s="619"/>
      <c r="L32" s="619" t="s">
        <v>198</v>
      </c>
      <c r="M32" s="619"/>
      <c r="N32" s="619"/>
    </row>
    <row r="33" spans="3:14" ht="24" customHeight="1">
      <c r="C33" s="621"/>
      <c r="D33" s="619" t="s">
        <v>180</v>
      </c>
      <c r="E33" s="619"/>
      <c r="F33" s="619" t="s">
        <v>193</v>
      </c>
      <c r="G33" s="619"/>
      <c r="H33" s="619"/>
      <c r="I33" s="619" t="s">
        <v>196</v>
      </c>
      <c r="J33" s="619"/>
      <c r="K33" s="619"/>
      <c r="L33" s="619" t="s">
        <v>199</v>
      </c>
      <c r="M33" s="619"/>
      <c r="N33" s="619"/>
    </row>
    <row r="34" spans="3:14" ht="24" customHeight="1">
      <c r="C34" s="621"/>
      <c r="D34" s="619" t="s">
        <v>181</v>
      </c>
      <c r="E34" s="619"/>
      <c r="F34" s="619" t="s">
        <v>194</v>
      </c>
      <c r="G34" s="619"/>
      <c r="H34" s="619"/>
      <c r="I34" s="619" t="s">
        <v>197</v>
      </c>
      <c r="J34" s="619"/>
      <c r="K34" s="619"/>
      <c r="L34" s="619" t="s">
        <v>200</v>
      </c>
      <c r="M34" s="619"/>
      <c r="N34" s="619"/>
    </row>
    <row r="35" spans="3:14" ht="24" customHeight="1">
      <c r="C35" s="621"/>
      <c r="D35" s="619" t="s">
        <v>182</v>
      </c>
      <c r="E35" s="619"/>
      <c r="F35" s="616" t="s">
        <v>192</v>
      </c>
      <c r="G35" s="617"/>
      <c r="H35" s="617"/>
      <c r="I35" s="617"/>
      <c r="J35" s="617"/>
      <c r="K35" s="617"/>
      <c r="L35" s="617"/>
      <c r="M35" s="617"/>
      <c r="N35" s="618"/>
    </row>
    <row r="36" spans="2:3" ht="22.5" customHeight="1">
      <c r="B36" s="53"/>
      <c r="C36" s="53"/>
    </row>
    <row r="37" spans="2:3" ht="22.5" customHeight="1">
      <c r="B37" s="53"/>
      <c r="C37" s="53"/>
    </row>
    <row r="55" spans="2:3" s="3" customFormat="1" ht="22.5" customHeight="1">
      <c r="B55" s="1"/>
      <c r="C55" s="1"/>
    </row>
    <row r="56" spans="2:3" s="3" customFormat="1" ht="22.5" customHeight="1">
      <c r="B56" s="1"/>
      <c r="C56" s="1"/>
    </row>
    <row r="57" spans="2:3" s="3" customFormat="1" ht="22.5" customHeight="1">
      <c r="B57" s="1"/>
      <c r="C57" s="1"/>
    </row>
    <row r="58" spans="2:3" s="3" customFormat="1" ht="22.5" customHeight="1">
      <c r="B58" s="1"/>
      <c r="C58" s="1"/>
    </row>
    <row r="59" spans="2:3" s="3" customFormat="1" ht="22.5" customHeight="1">
      <c r="B59" s="1"/>
      <c r="C59" s="1"/>
    </row>
    <row r="60" spans="2:3" s="3" customFormat="1" ht="22.5" customHeight="1">
      <c r="B60" s="1"/>
      <c r="C60" s="1"/>
    </row>
    <row r="61" spans="2:3" s="3" customFormat="1" ht="22.5" customHeight="1">
      <c r="B61" s="1"/>
      <c r="C61" s="1"/>
    </row>
    <row r="62" s="3" customFormat="1" ht="22.5" customHeight="1"/>
    <row r="63" s="3" customFormat="1" ht="22.5" customHeight="1"/>
    <row r="64" s="3" customFormat="1" ht="22.5" customHeight="1"/>
    <row r="65" s="3" customFormat="1" ht="22.5" customHeight="1"/>
    <row r="66" s="3" customFormat="1" ht="22.5" customHeight="1"/>
    <row r="67" s="3" customFormat="1" ht="22.5" customHeight="1"/>
    <row r="68" s="3" customFormat="1" ht="22.5" customHeight="1"/>
    <row r="69" s="3" customFormat="1" ht="22.5" customHeight="1"/>
    <row r="70" s="3" customFormat="1" ht="22.5" customHeight="1"/>
    <row r="71" s="3" customFormat="1" ht="22.5" customHeight="1"/>
    <row r="72" s="3" customFormat="1" ht="22.5" customHeight="1"/>
    <row r="73" s="3" customFormat="1" ht="22.5" customHeight="1"/>
    <row r="74" s="3" customFormat="1" ht="22.5" customHeight="1"/>
    <row r="75" s="3" customFormat="1" ht="22.5" customHeight="1"/>
    <row r="76" s="3" customFormat="1" ht="22.5" customHeight="1"/>
    <row r="77" s="3" customFormat="1" ht="22.5" customHeight="1"/>
    <row r="78" s="3" customFormat="1" ht="22.5" customHeight="1"/>
    <row r="79" s="3" customFormat="1" ht="22.5" customHeight="1"/>
    <row r="80" s="3" customFormat="1" ht="22.5" customHeight="1"/>
    <row r="81" s="3" customFormat="1" ht="22.5" customHeight="1"/>
    <row r="82" s="3" customFormat="1" ht="22.5" customHeight="1"/>
    <row r="83" s="3" customFormat="1" ht="22.5" customHeight="1"/>
    <row r="84" s="3" customFormat="1" ht="22.5" customHeight="1"/>
    <row r="85" s="3" customFormat="1" ht="22.5" customHeight="1"/>
    <row r="86" s="3" customFormat="1" ht="22.5" customHeight="1"/>
    <row r="87" s="3" customFormat="1" ht="22.5" customHeight="1"/>
    <row r="88" s="3" customFormat="1" ht="22.5" customHeight="1"/>
    <row r="89" s="3" customFormat="1" ht="22.5" customHeight="1"/>
    <row r="90" s="3" customFormat="1" ht="22.5" customHeight="1"/>
    <row r="91" s="3" customFormat="1" ht="22.5" customHeight="1"/>
    <row r="92" s="3" customFormat="1" ht="22.5" customHeight="1"/>
    <row r="93" s="3" customFormat="1" ht="22.5" customHeight="1"/>
    <row r="94" s="3" customFormat="1" ht="22.5" customHeight="1"/>
    <row r="95" s="3" customFormat="1" ht="22.5" customHeight="1"/>
    <row r="96" s="3" customFormat="1" ht="22.5" customHeight="1"/>
    <row r="97" s="3" customFormat="1" ht="22.5" customHeight="1"/>
    <row r="98" s="3" customFormat="1" ht="22.5" customHeight="1"/>
    <row r="99" s="3" customFormat="1" ht="22.5" customHeight="1"/>
    <row r="100" s="3" customFormat="1" ht="22.5" customHeight="1"/>
    <row r="101" s="3" customFormat="1" ht="22.5" customHeight="1"/>
    <row r="102" s="3" customFormat="1" ht="22.5" customHeight="1"/>
    <row r="103" s="3" customFormat="1" ht="22.5" customHeight="1"/>
    <row r="104" s="3" customFormat="1" ht="22.5" customHeight="1"/>
    <row r="105" s="3" customFormat="1" ht="22.5" customHeight="1"/>
    <row r="106" s="3" customFormat="1" ht="22.5" customHeight="1"/>
    <row r="107" s="3" customFormat="1" ht="22.5" customHeight="1"/>
    <row r="108" s="3" customFormat="1" ht="22.5" customHeight="1"/>
    <row r="109" s="3" customFormat="1" ht="22.5" customHeight="1"/>
    <row r="110" s="3" customFormat="1" ht="22.5" customHeight="1"/>
    <row r="111" s="3" customFormat="1" ht="22.5" customHeight="1"/>
    <row r="112" s="3" customFormat="1" ht="22.5" customHeight="1"/>
    <row r="113" s="3" customFormat="1" ht="22.5" customHeight="1"/>
    <row r="114" s="3" customFormat="1" ht="22.5" customHeight="1"/>
    <row r="115" s="3" customFormat="1" ht="22.5" customHeight="1"/>
    <row r="116" s="3" customFormat="1" ht="22.5" customHeight="1"/>
    <row r="117" spans="2:3" s="4" customFormat="1" ht="22.5" customHeight="1">
      <c r="B117" s="3"/>
      <c r="C117" s="3"/>
    </row>
    <row r="118" spans="2:3" s="4" customFormat="1" ht="22.5" customHeight="1">
      <c r="B118" s="3"/>
      <c r="C118" s="3"/>
    </row>
    <row r="119" spans="2:3" s="4" customFormat="1" ht="22.5" customHeight="1">
      <c r="B119" s="3"/>
      <c r="C119" s="3"/>
    </row>
    <row r="120" spans="2:3" s="4" customFormat="1" ht="22.5" customHeight="1">
      <c r="B120" s="3"/>
      <c r="C120" s="3"/>
    </row>
    <row r="121" spans="2:3" s="4" customFormat="1" ht="22.5" customHeight="1">
      <c r="B121" s="3"/>
      <c r="C121" s="3"/>
    </row>
    <row r="122" spans="2:3" s="4" customFormat="1" ht="22.5" customHeight="1">
      <c r="B122" s="3"/>
      <c r="C122" s="3"/>
    </row>
    <row r="123" spans="2:3" s="4" customFormat="1" ht="22.5" customHeight="1">
      <c r="B123" s="3"/>
      <c r="C123" s="3"/>
    </row>
    <row r="124" s="4" customFormat="1" ht="22.5" customHeight="1"/>
    <row r="125" s="4" customFormat="1" ht="22.5" customHeight="1"/>
    <row r="126" s="4" customFormat="1" ht="22.5" customHeight="1"/>
    <row r="127" s="4" customFormat="1" ht="22.5" customHeight="1"/>
    <row r="128" s="4" customFormat="1" ht="22.5" customHeight="1"/>
    <row r="129" s="4" customFormat="1" ht="22.5" customHeight="1"/>
    <row r="130" s="4" customFormat="1" ht="22.5" customHeight="1"/>
    <row r="131" s="4" customFormat="1" ht="22.5" customHeight="1"/>
    <row r="132" s="4" customFormat="1" ht="22.5" customHeight="1"/>
    <row r="133" s="4" customFormat="1" ht="22.5" customHeight="1"/>
    <row r="134" s="4" customFormat="1" ht="22.5" customHeight="1"/>
    <row r="135" s="4" customFormat="1" ht="22.5" customHeight="1"/>
    <row r="136" s="4" customFormat="1" ht="22.5" customHeight="1"/>
    <row r="137" s="4" customFormat="1" ht="22.5" customHeight="1"/>
    <row r="138" s="4" customFormat="1" ht="22.5" customHeight="1"/>
    <row r="139" s="4" customFormat="1" ht="22.5" customHeight="1"/>
    <row r="140" s="4" customFormat="1" ht="22.5" customHeight="1"/>
    <row r="141" s="4" customFormat="1" ht="22.5" customHeight="1"/>
    <row r="142" s="4" customFormat="1" ht="22.5" customHeight="1"/>
    <row r="143" s="4" customFormat="1" ht="22.5" customHeight="1"/>
    <row r="144" s="4" customFormat="1" ht="22.5" customHeight="1"/>
    <row r="145" s="4" customFormat="1" ht="22.5" customHeight="1"/>
    <row r="146" s="4" customFormat="1" ht="22.5" customHeight="1"/>
    <row r="147" s="4" customFormat="1" ht="22.5" customHeight="1"/>
    <row r="148" s="4" customFormat="1" ht="22.5" customHeight="1"/>
    <row r="149" spans="2:3" ht="22.5" customHeight="1">
      <c r="B149" s="4"/>
      <c r="C149" s="4"/>
    </row>
    <row r="150" spans="2:3" ht="22.5" customHeight="1">
      <c r="B150" s="4"/>
      <c r="C150" s="4"/>
    </row>
    <row r="151" spans="2:3" ht="22.5" customHeight="1">
      <c r="B151" s="4"/>
      <c r="C151" s="4"/>
    </row>
    <row r="152" spans="2:3" ht="22.5" customHeight="1">
      <c r="B152" s="4"/>
      <c r="C152" s="4"/>
    </row>
    <row r="153" spans="2:3" ht="22.5" customHeight="1">
      <c r="B153" s="4"/>
      <c r="C153" s="4"/>
    </row>
    <row r="154" spans="2:3" ht="22.5" customHeight="1">
      <c r="B154" s="4"/>
      <c r="C154" s="4"/>
    </row>
    <row r="155" spans="2:3" ht="22.5" customHeight="1">
      <c r="B155" s="4"/>
      <c r="C155" s="4"/>
    </row>
  </sheetData>
  <sheetProtection/>
  <mergeCells count="29">
    <mergeCell ref="E2:K2"/>
    <mergeCell ref="E3:K3"/>
    <mergeCell ref="C29:C35"/>
    <mergeCell ref="D29:E29"/>
    <mergeCell ref="D30:E30"/>
    <mergeCell ref="D31:E31"/>
    <mergeCell ref="D32:E32"/>
    <mergeCell ref="D33:E33"/>
    <mergeCell ref="D34:E34"/>
    <mergeCell ref="F29:H29"/>
    <mergeCell ref="I29:K29"/>
    <mergeCell ref="L29:N29"/>
    <mergeCell ref="D35:E35"/>
    <mergeCell ref="I33:K33"/>
    <mergeCell ref="I34:K34"/>
    <mergeCell ref="F30:H30"/>
    <mergeCell ref="F31:H31"/>
    <mergeCell ref="F32:H32"/>
    <mergeCell ref="F33:H33"/>
    <mergeCell ref="L34:N34"/>
    <mergeCell ref="F35:N35"/>
    <mergeCell ref="L30:N30"/>
    <mergeCell ref="L31:N31"/>
    <mergeCell ref="L32:N32"/>
    <mergeCell ref="L33:N33"/>
    <mergeCell ref="F34:H34"/>
    <mergeCell ref="I30:K30"/>
    <mergeCell ref="I31:K31"/>
    <mergeCell ref="I32:K32"/>
  </mergeCells>
  <printOptions/>
  <pageMargins left="0.7874015748031497" right="0.3937007874015748" top="0.5905511811023623" bottom="0.5905511811023623"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1"/>
  </sheetPr>
  <dimension ref="A1:BO153"/>
  <sheetViews>
    <sheetView view="pageBreakPreview" zoomScaleSheetLayoutView="100" zoomScalePageLayoutView="0" workbookViewId="0" topLeftCell="A1">
      <selection activeCell="AW23" sqref="AW23:BD23"/>
    </sheetView>
  </sheetViews>
  <sheetFormatPr defaultColWidth="9.00390625" defaultRowHeight="22.5" customHeight="1"/>
  <cols>
    <col min="1" max="63" width="1.4921875" style="1" customWidth="1"/>
    <col min="64" max="64" width="4.00390625" style="1" customWidth="1"/>
    <col min="65" max="67" width="1.4921875" style="1" customWidth="1"/>
    <col min="68" max="16384" width="9.00390625" style="1" customWidth="1"/>
  </cols>
  <sheetData>
    <row r="1" spans="2:62" ht="13.5" customHeight="1">
      <c r="B1" s="521" t="s">
        <v>423</v>
      </c>
      <c r="C1" s="521"/>
      <c r="D1" s="521"/>
      <c r="E1" s="521"/>
      <c r="F1" s="521"/>
      <c r="G1" s="521"/>
      <c r="H1" s="521"/>
      <c r="I1" s="521"/>
      <c r="J1" s="521"/>
      <c r="K1" s="521"/>
      <c r="L1" s="521"/>
      <c r="M1" s="521"/>
      <c r="N1" s="521"/>
      <c r="O1" s="521"/>
      <c r="P1" s="521"/>
      <c r="Q1" s="521"/>
      <c r="R1" s="521"/>
      <c r="S1" s="521"/>
      <c r="T1" s="521"/>
      <c r="U1" s="521"/>
      <c r="V1" s="521"/>
      <c r="W1" s="521"/>
      <c r="X1" s="521"/>
      <c r="Y1" s="521"/>
      <c r="Z1" s="521"/>
      <c r="AA1" s="521"/>
      <c r="AB1" s="521"/>
      <c r="AC1" s="521"/>
      <c r="AD1" s="521"/>
      <c r="AE1" s="521"/>
      <c r="AF1" s="521"/>
      <c r="AG1" s="521"/>
      <c r="AH1" s="521"/>
      <c r="AI1" s="521"/>
      <c r="AJ1" s="521"/>
      <c r="AK1" s="521"/>
      <c r="AL1" s="521"/>
      <c r="AM1" s="521"/>
      <c r="AN1" s="521"/>
      <c r="AO1" s="521"/>
      <c r="AP1" s="521"/>
      <c r="AQ1" s="521"/>
      <c r="AR1" s="521"/>
      <c r="AS1" s="521"/>
      <c r="AT1" s="521"/>
      <c r="AU1" s="521"/>
      <c r="AV1" s="521"/>
      <c r="AW1" s="521"/>
      <c r="AX1" s="521"/>
      <c r="AY1" s="521"/>
      <c r="AZ1" s="521"/>
      <c r="BA1" s="521"/>
      <c r="BB1" s="521"/>
      <c r="BC1" s="521"/>
      <c r="BD1" s="521"/>
      <c r="BE1" s="521"/>
      <c r="BF1" s="521"/>
      <c r="BG1" s="521"/>
      <c r="BH1" s="521"/>
      <c r="BI1" s="521"/>
      <c r="BJ1" s="521"/>
    </row>
    <row r="2" spans="2:62" ht="19.5" customHeight="1">
      <c r="B2" s="522" t="s">
        <v>10</v>
      </c>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c r="BG2" s="522"/>
      <c r="BH2" s="522"/>
      <c r="BI2" s="522"/>
      <c r="BJ2" s="522"/>
    </row>
    <row r="3" spans="2:63" ht="22.5" customHeight="1">
      <c r="B3" s="523"/>
      <c r="C3" s="523"/>
      <c r="D3" s="523"/>
      <c r="E3" s="523"/>
      <c r="F3" s="523"/>
      <c r="G3" s="523"/>
      <c r="H3" s="523"/>
      <c r="I3" s="523"/>
      <c r="J3" s="523"/>
      <c r="K3" s="523"/>
      <c r="L3" s="523"/>
      <c r="M3" s="523"/>
      <c r="N3" s="523"/>
      <c r="O3" s="523"/>
      <c r="P3" s="523"/>
      <c r="Q3" s="523"/>
      <c r="R3" s="523"/>
      <c r="S3" s="523"/>
      <c r="T3" s="523"/>
      <c r="U3" s="523"/>
      <c r="V3" s="523"/>
      <c r="W3" s="524" t="s">
        <v>335</v>
      </c>
      <c r="X3" s="524"/>
      <c r="Y3" s="524"/>
      <c r="Z3" s="524"/>
      <c r="AA3" s="524"/>
      <c r="AB3" s="524"/>
      <c r="AC3" s="524"/>
      <c r="AD3" s="524"/>
      <c r="AE3" s="524"/>
      <c r="AF3" s="524"/>
      <c r="AG3" s="524"/>
      <c r="AH3" s="524"/>
      <c r="AI3" s="524"/>
      <c r="AJ3" s="524"/>
      <c r="AK3" s="524"/>
      <c r="AL3" s="524"/>
      <c r="AM3" s="524"/>
      <c r="AN3" s="524"/>
      <c r="AO3" s="524"/>
      <c r="AP3" s="524"/>
      <c r="AQ3" s="524"/>
      <c r="AR3" s="524"/>
      <c r="AS3" s="524"/>
      <c r="AT3" s="524"/>
      <c r="AU3" s="524"/>
      <c r="AV3" s="524"/>
      <c r="AW3" s="524"/>
      <c r="AX3" s="524"/>
      <c r="AY3" s="524"/>
      <c r="AZ3" s="524"/>
      <c r="BA3" s="524"/>
      <c r="BB3" s="524"/>
      <c r="BC3" s="524"/>
      <c r="BD3" s="524"/>
      <c r="BE3" s="524"/>
      <c r="BF3" s="524"/>
      <c r="BG3" s="524"/>
      <c r="BH3" s="524"/>
      <c r="BI3" s="524"/>
      <c r="BJ3" s="524"/>
      <c r="BK3" s="43"/>
    </row>
    <row r="4" spans="2:62" ht="16.5" customHeight="1">
      <c r="B4" s="417" t="s">
        <v>418</v>
      </c>
      <c r="C4" s="418"/>
      <c r="D4" s="418"/>
      <c r="E4" s="418"/>
      <c r="F4" s="418"/>
      <c r="G4" s="418"/>
      <c r="H4" s="418"/>
      <c r="I4" s="418"/>
      <c r="J4" s="418"/>
      <c r="K4" s="418"/>
      <c r="L4" s="418"/>
      <c r="M4" s="418"/>
      <c r="N4" s="418"/>
      <c r="O4" s="418"/>
      <c r="P4" s="418"/>
      <c r="Q4" s="418"/>
      <c r="R4" s="57"/>
      <c r="S4" s="502" t="s">
        <v>383</v>
      </c>
      <c r="T4" s="502"/>
      <c r="U4" s="502"/>
      <c r="V4" s="502"/>
      <c r="W4" s="502"/>
      <c r="X4" s="502"/>
      <c r="Y4" s="502"/>
      <c r="Z4" s="502"/>
      <c r="AA4" s="502"/>
      <c r="AB4" s="502"/>
      <c r="AC4" s="502"/>
      <c r="AD4" s="502"/>
      <c r="AE4" s="502"/>
      <c r="AF4" s="502"/>
      <c r="AG4" s="502"/>
      <c r="AH4" s="502"/>
      <c r="AI4" s="502"/>
      <c r="AJ4" s="502"/>
      <c r="AK4" s="502"/>
      <c r="AL4" s="502"/>
      <c r="AM4" s="502"/>
      <c r="AN4" s="502"/>
      <c r="AO4" s="502" t="s">
        <v>384</v>
      </c>
      <c r="AP4" s="502"/>
      <c r="AQ4" s="502"/>
      <c r="AR4" s="502"/>
      <c r="AS4" s="502"/>
      <c r="AT4" s="502"/>
      <c r="AU4" s="502"/>
      <c r="AV4" s="502"/>
      <c r="AW4" s="502"/>
      <c r="AX4" s="502"/>
      <c r="AY4" s="502" t="s">
        <v>385</v>
      </c>
      <c r="AZ4" s="502"/>
      <c r="BA4" s="502"/>
      <c r="BB4" s="502"/>
      <c r="BC4" s="502"/>
      <c r="BD4" s="502"/>
      <c r="BE4" s="502"/>
      <c r="BF4" s="502"/>
      <c r="BG4" s="502"/>
      <c r="BH4" s="502"/>
      <c r="BI4" s="412" t="s">
        <v>226</v>
      </c>
      <c r="BJ4" s="506"/>
    </row>
    <row r="5" spans="2:62" ht="16.5" customHeight="1">
      <c r="B5" s="417" t="s">
        <v>413</v>
      </c>
      <c r="C5" s="418"/>
      <c r="D5" s="418"/>
      <c r="E5" s="418"/>
      <c r="F5" s="418"/>
      <c r="G5" s="418"/>
      <c r="H5" s="418"/>
      <c r="I5" s="418"/>
      <c r="J5" s="418"/>
      <c r="K5" s="418"/>
      <c r="L5" s="418"/>
      <c r="M5" s="418"/>
      <c r="N5" s="418"/>
      <c r="O5" s="418"/>
      <c r="P5" s="418"/>
      <c r="Q5" s="418"/>
      <c r="R5" s="57"/>
      <c r="S5" s="502" t="s">
        <v>383</v>
      </c>
      <c r="T5" s="502"/>
      <c r="U5" s="502"/>
      <c r="V5" s="502"/>
      <c r="W5" s="502"/>
      <c r="X5" s="502"/>
      <c r="Y5" s="502"/>
      <c r="Z5" s="502"/>
      <c r="AA5" s="502"/>
      <c r="AB5" s="502"/>
      <c r="AC5" s="502"/>
      <c r="AD5" s="502"/>
      <c r="AE5" s="502"/>
      <c r="AF5" s="502"/>
      <c r="AG5" s="502"/>
      <c r="AH5" s="502"/>
      <c r="AI5" s="502"/>
      <c r="AJ5" s="502"/>
      <c r="AK5" s="502"/>
      <c r="AL5" s="502"/>
      <c r="AM5" s="502"/>
      <c r="AN5" s="502"/>
      <c r="AO5" s="502" t="s">
        <v>412</v>
      </c>
      <c r="AP5" s="502"/>
      <c r="AQ5" s="502"/>
      <c r="AR5" s="502"/>
      <c r="AS5" s="502"/>
      <c r="AT5" s="502"/>
      <c r="AU5" s="502"/>
      <c r="AV5" s="502"/>
      <c r="AW5" s="502"/>
      <c r="AX5" s="502"/>
      <c r="AY5" s="502" t="s">
        <v>411</v>
      </c>
      <c r="AZ5" s="502"/>
      <c r="BA5" s="502"/>
      <c r="BB5" s="502"/>
      <c r="BC5" s="502"/>
      <c r="BD5" s="502"/>
      <c r="BE5" s="502"/>
      <c r="BF5" s="502"/>
      <c r="BG5" s="502"/>
      <c r="BH5" s="502"/>
      <c r="BI5" s="412" t="s">
        <v>226</v>
      </c>
      <c r="BJ5" s="506"/>
    </row>
    <row r="6" spans="2:63" ht="16.5" customHeight="1">
      <c r="B6" s="417" t="s">
        <v>414</v>
      </c>
      <c r="C6" s="418"/>
      <c r="D6" s="418"/>
      <c r="E6" s="418"/>
      <c r="F6" s="418"/>
      <c r="G6" s="418"/>
      <c r="H6" s="418"/>
      <c r="I6" s="418"/>
      <c r="J6" s="418"/>
      <c r="K6" s="418"/>
      <c r="L6" s="418"/>
      <c r="M6" s="418"/>
      <c r="N6" s="418"/>
      <c r="O6" s="418"/>
      <c r="P6" s="418"/>
      <c r="Q6" s="468"/>
      <c r="R6" s="60"/>
      <c r="S6" s="519" t="s">
        <v>386</v>
      </c>
      <c r="T6" s="519"/>
      <c r="U6" s="519"/>
      <c r="V6" s="519"/>
      <c r="W6" s="519"/>
      <c r="X6" s="519"/>
      <c r="Y6" s="519"/>
      <c r="Z6" s="519"/>
      <c r="AA6" s="519"/>
      <c r="AB6" s="519"/>
      <c r="AC6" s="519"/>
      <c r="AD6" s="519"/>
      <c r="AE6" s="519"/>
      <c r="AF6" s="519"/>
      <c r="AG6" s="519"/>
      <c r="AH6" s="519"/>
      <c r="AI6" s="519"/>
      <c r="AJ6" s="519"/>
      <c r="AK6" s="519"/>
      <c r="AL6" s="519"/>
      <c r="AM6" s="519"/>
      <c r="AN6" s="519"/>
      <c r="AO6" s="519" t="s">
        <v>387</v>
      </c>
      <c r="AP6" s="519"/>
      <c r="AQ6" s="519"/>
      <c r="AR6" s="519"/>
      <c r="AS6" s="519"/>
      <c r="AT6" s="519"/>
      <c r="AU6" s="519"/>
      <c r="AV6" s="519"/>
      <c r="AW6" s="519"/>
      <c r="AX6" s="519"/>
      <c r="AY6" s="519" t="s">
        <v>388</v>
      </c>
      <c r="AZ6" s="519"/>
      <c r="BA6" s="519"/>
      <c r="BB6" s="519"/>
      <c r="BC6" s="519"/>
      <c r="BD6" s="519"/>
      <c r="BE6" s="519"/>
      <c r="BF6" s="519"/>
      <c r="BG6" s="519"/>
      <c r="BH6" s="519"/>
      <c r="BI6" s="450" t="s">
        <v>336</v>
      </c>
      <c r="BJ6" s="451"/>
      <c r="BK6" s="2"/>
    </row>
    <row r="7" spans="2:63" ht="16.5" customHeight="1">
      <c r="B7" s="516" t="s">
        <v>417</v>
      </c>
      <c r="C7" s="517"/>
      <c r="D7" s="517"/>
      <c r="E7" s="517"/>
      <c r="F7" s="517"/>
      <c r="G7" s="517"/>
      <c r="H7" s="517"/>
      <c r="I7" s="517"/>
      <c r="J7" s="517"/>
      <c r="K7" s="517"/>
      <c r="L7" s="517"/>
      <c r="M7" s="517"/>
      <c r="N7" s="517"/>
      <c r="O7" s="517"/>
      <c r="P7" s="517"/>
      <c r="Q7" s="518"/>
      <c r="R7" s="62"/>
      <c r="S7" s="519"/>
      <c r="T7" s="519"/>
      <c r="U7" s="519"/>
      <c r="V7" s="519"/>
      <c r="W7" s="519"/>
      <c r="X7" s="519"/>
      <c r="Y7" s="519"/>
      <c r="Z7" s="519"/>
      <c r="AA7" s="519"/>
      <c r="AB7" s="519"/>
      <c r="AC7" s="519"/>
      <c r="AD7" s="519"/>
      <c r="AE7" s="519"/>
      <c r="AF7" s="519"/>
      <c r="AG7" s="519"/>
      <c r="AH7" s="519"/>
      <c r="AI7" s="519"/>
      <c r="AJ7" s="519"/>
      <c r="AK7" s="519"/>
      <c r="AL7" s="519"/>
      <c r="AM7" s="519"/>
      <c r="AN7" s="519"/>
      <c r="AO7" s="519"/>
      <c r="AP7" s="519"/>
      <c r="AQ7" s="519"/>
      <c r="AR7" s="519"/>
      <c r="AS7" s="519"/>
      <c r="AT7" s="519"/>
      <c r="AU7" s="519"/>
      <c r="AV7" s="519"/>
      <c r="AW7" s="519"/>
      <c r="AX7" s="519"/>
      <c r="AY7" s="519"/>
      <c r="AZ7" s="519"/>
      <c r="BA7" s="519"/>
      <c r="BB7" s="519"/>
      <c r="BC7" s="519"/>
      <c r="BD7" s="519"/>
      <c r="BE7" s="519"/>
      <c r="BF7" s="519"/>
      <c r="BG7" s="519"/>
      <c r="BH7" s="519"/>
      <c r="BI7" s="322" t="s">
        <v>422</v>
      </c>
      <c r="BJ7" s="323"/>
      <c r="BK7" s="11"/>
    </row>
    <row r="8" spans="2:63" ht="16.5" customHeight="1">
      <c r="B8" s="447" t="s">
        <v>231</v>
      </c>
      <c r="C8" s="448"/>
      <c r="D8" s="448"/>
      <c r="E8" s="448"/>
      <c r="F8" s="448"/>
      <c r="G8" s="448"/>
      <c r="H8" s="448"/>
      <c r="I8" s="448"/>
      <c r="J8" s="448"/>
      <c r="K8" s="448"/>
      <c r="L8" s="448"/>
      <c r="M8" s="448"/>
      <c r="N8" s="448"/>
      <c r="O8" s="448"/>
      <c r="P8" s="448"/>
      <c r="Q8" s="448"/>
      <c r="R8" s="57"/>
      <c r="S8" s="502" t="s">
        <v>392</v>
      </c>
      <c r="T8" s="502"/>
      <c r="U8" s="502"/>
      <c r="V8" s="502"/>
      <c r="W8" s="502"/>
      <c r="X8" s="502"/>
      <c r="Y8" s="502"/>
      <c r="Z8" s="502"/>
      <c r="AA8" s="502"/>
      <c r="AB8" s="502"/>
      <c r="AC8" s="502"/>
      <c r="AD8" s="502"/>
      <c r="AE8" s="502"/>
      <c r="AF8" s="502"/>
      <c r="AG8" s="502"/>
      <c r="AH8" s="502"/>
      <c r="AI8" s="502"/>
      <c r="AJ8" s="502"/>
      <c r="AK8" s="502"/>
      <c r="AL8" s="502"/>
      <c r="AM8" s="502"/>
      <c r="AN8" s="502"/>
      <c r="AO8" s="502" t="s">
        <v>389</v>
      </c>
      <c r="AP8" s="502"/>
      <c r="AQ8" s="502"/>
      <c r="AR8" s="502"/>
      <c r="AS8" s="502"/>
      <c r="AT8" s="502"/>
      <c r="AU8" s="502"/>
      <c r="AV8" s="502"/>
      <c r="AW8" s="502"/>
      <c r="AX8" s="502"/>
      <c r="AY8" s="502"/>
      <c r="AZ8" s="502"/>
      <c r="BA8" s="502"/>
      <c r="BB8" s="502"/>
      <c r="BC8" s="502"/>
      <c r="BD8" s="502"/>
      <c r="BE8" s="502"/>
      <c r="BF8" s="502"/>
      <c r="BG8" s="502"/>
      <c r="BH8" s="502"/>
      <c r="BI8" s="502"/>
      <c r="BJ8" s="503"/>
      <c r="BK8" s="11"/>
    </row>
    <row r="9" spans="2:62" ht="16.5" customHeight="1">
      <c r="B9" s="447" t="s">
        <v>232</v>
      </c>
      <c r="C9" s="448"/>
      <c r="D9" s="448"/>
      <c r="E9" s="448"/>
      <c r="F9" s="448"/>
      <c r="G9" s="448"/>
      <c r="H9" s="448"/>
      <c r="I9" s="448"/>
      <c r="J9" s="448"/>
      <c r="K9" s="448"/>
      <c r="L9" s="448"/>
      <c r="M9" s="448"/>
      <c r="N9" s="448"/>
      <c r="O9" s="448"/>
      <c r="P9" s="448"/>
      <c r="Q9" s="464"/>
      <c r="R9" s="60"/>
      <c r="S9" s="502" t="s">
        <v>390</v>
      </c>
      <c r="T9" s="502"/>
      <c r="U9" s="502"/>
      <c r="V9" s="502"/>
      <c r="W9" s="502"/>
      <c r="X9" s="502"/>
      <c r="Y9" s="502"/>
      <c r="Z9" s="502"/>
      <c r="AA9" s="502"/>
      <c r="AB9" s="502"/>
      <c r="AC9" s="502"/>
      <c r="AD9" s="502"/>
      <c r="AE9" s="502"/>
      <c r="AF9" s="502"/>
      <c r="AG9" s="502"/>
      <c r="AH9" s="502"/>
      <c r="AI9" s="502"/>
      <c r="AJ9" s="502"/>
      <c r="AK9" s="502"/>
      <c r="AL9" s="502"/>
      <c r="AM9" s="502"/>
      <c r="AN9" s="502"/>
      <c r="AO9" s="502" t="s">
        <v>389</v>
      </c>
      <c r="AP9" s="502"/>
      <c r="AQ9" s="502"/>
      <c r="AR9" s="502"/>
      <c r="AS9" s="502"/>
      <c r="AT9" s="502"/>
      <c r="AU9" s="502"/>
      <c r="AV9" s="502"/>
      <c r="AW9" s="502"/>
      <c r="AX9" s="502"/>
      <c r="AY9" s="502"/>
      <c r="AZ9" s="502"/>
      <c r="BA9" s="502"/>
      <c r="BB9" s="502"/>
      <c r="BC9" s="502"/>
      <c r="BD9" s="502"/>
      <c r="BE9" s="502"/>
      <c r="BF9" s="502"/>
      <c r="BG9" s="502"/>
      <c r="BH9" s="502"/>
      <c r="BI9" s="502"/>
      <c r="BJ9" s="503"/>
    </row>
    <row r="10" spans="2:63" ht="16.5" customHeight="1">
      <c r="B10" s="511" t="s">
        <v>241</v>
      </c>
      <c r="C10" s="479"/>
      <c r="D10" s="479"/>
      <c r="E10" s="479"/>
      <c r="F10" s="479"/>
      <c r="G10" s="479"/>
      <c r="H10" s="479"/>
      <c r="I10" s="479"/>
      <c r="J10" s="479"/>
      <c r="K10" s="479"/>
      <c r="L10" s="479"/>
      <c r="M10" s="479"/>
      <c r="N10" s="479"/>
      <c r="O10" s="479"/>
      <c r="P10" s="479"/>
      <c r="Q10" s="512"/>
      <c r="R10" s="62"/>
      <c r="S10" s="450" t="s">
        <v>391</v>
      </c>
      <c r="T10" s="450"/>
      <c r="U10" s="413" t="s">
        <v>234</v>
      </c>
      <c r="V10" s="413"/>
      <c r="W10" s="413"/>
      <c r="X10" s="413"/>
      <c r="Y10" s="413"/>
      <c r="Z10" s="58"/>
      <c r="AA10" s="450" t="s">
        <v>233</v>
      </c>
      <c r="AB10" s="450"/>
      <c r="AC10" s="413" t="s">
        <v>235</v>
      </c>
      <c r="AD10" s="413"/>
      <c r="AE10" s="413"/>
      <c r="AF10" s="58"/>
      <c r="AG10" s="413" t="s">
        <v>236</v>
      </c>
      <c r="AH10" s="413"/>
      <c r="AI10" s="413"/>
      <c r="AJ10" s="413"/>
      <c r="AK10" s="413"/>
      <c r="AL10" s="509">
        <v>320</v>
      </c>
      <c r="AM10" s="509"/>
      <c r="AN10" s="509"/>
      <c r="AO10" s="509"/>
      <c r="AP10" s="509"/>
      <c r="AQ10" s="413" t="s">
        <v>337</v>
      </c>
      <c r="AR10" s="413"/>
      <c r="AS10" s="58"/>
      <c r="AT10" s="413" t="s">
        <v>237</v>
      </c>
      <c r="AU10" s="413"/>
      <c r="AV10" s="413"/>
      <c r="AW10" s="413"/>
      <c r="AX10" s="413"/>
      <c r="AY10" s="509">
        <v>64</v>
      </c>
      <c r="AZ10" s="509"/>
      <c r="BA10" s="509"/>
      <c r="BB10" s="509"/>
      <c r="BC10" s="509"/>
      <c r="BD10" s="413" t="s">
        <v>338</v>
      </c>
      <c r="BE10" s="413"/>
      <c r="BF10" s="58"/>
      <c r="BG10" s="58"/>
      <c r="BH10" s="58"/>
      <c r="BI10" s="58"/>
      <c r="BJ10" s="59"/>
      <c r="BK10" s="2"/>
    </row>
    <row r="11" spans="2:63" ht="16.5" customHeight="1">
      <c r="B11" s="513"/>
      <c r="C11" s="514"/>
      <c r="D11" s="514"/>
      <c r="E11" s="514"/>
      <c r="F11" s="514"/>
      <c r="G11" s="514"/>
      <c r="H11" s="514"/>
      <c r="I11" s="514"/>
      <c r="J11" s="514"/>
      <c r="K11" s="514"/>
      <c r="L11" s="514"/>
      <c r="M11" s="514"/>
      <c r="N11" s="514"/>
      <c r="O11" s="514"/>
      <c r="P11" s="514"/>
      <c r="Q11" s="515"/>
      <c r="R11" s="60"/>
      <c r="S11" s="479" t="s">
        <v>238</v>
      </c>
      <c r="T11" s="479"/>
      <c r="U11" s="479"/>
      <c r="V11" s="479"/>
      <c r="W11" s="479"/>
      <c r="X11" s="510" t="s">
        <v>393</v>
      </c>
      <c r="Y11" s="510"/>
      <c r="Z11" s="510"/>
      <c r="AA11" s="510"/>
      <c r="AB11" s="510"/>
      <c r="AC11" s="510"/>
      <c r="AD11" s="510"/>
      <c r="AE11" s="510"/>
      <c r="AF11" s="510"/>
      <c r="AG11" s="510"/>
      <c r="AH11" s="510"/>
      <c r="AI11" s="510"/>
      <c r="AJ11" s="510"/>
      <c r="AK11" s="510"/>
      <c r="AL11" s="510"/>
      <c r="AM11" s="510"/>
      <c r="AN11" s="510"/>
      <c r="AO11" s="510"/>
      <c r="AP11" s="479" t="s">
        <v>240</v>
      </c>
      <c r="AQ11" s="479"/>
      <c r="AR11" s="479"/>
      <c r="AS11" s="479"/>
      <c r="AT11" s="479"/>
      <c r="AU11" s="507">
        <v>60</v>
      </c>
      <c r="AV11" s="507"/>
      <c r="AW11" s="507"/>
      <c r="AX11" s="479" t="s">
        <v>339</v>
      </c>
      <c r="AY11" s="479"/>
      <c r="AZ11" s="479" t="s">
        <v>239</v>
      </c>
      <c r="BA11" s="479"/>
      <c r="BB11" s="479"/>
      <c r="BC11" s="479"/>
      <c r="BD11" s="479"/>
      <c r="BE11" s="507">
        <v>200</v>
      </c>
      <c r="BF11" s="507"/>
      <c r="BG11" s="507"/>
      <c r="BH11" s="479" t="s">
        <v>340</v>
      </c>
      <c r="BI11" s="479"/>
      <c r="BJ11" s="64"/>
      <c r="BK11" s="2"/>
    </row>
    <row r="12" spans="2:63" s="78" customFormat="1" ht="16.5" customHeight="1">
      <c r="B12" s="493" t="s">
        <v>256</v>
      </c>
      <c r="C12" s="413"/>
      <c r="D12" s="413"/>
      <c r="E12" s="413"/>
      <c r="F12" s="413"/>
      <c r="G12" s="413"/>
      <c r="H12" s="413"/>
      <c r="I12" s="413"/>
      <c r="J12" s="413"/>
      <c r="K12" s="413"/>
      <c r="L12" s="413"/>
      <c r="M12" s="413"/>
      <c r="N12" s="413"/>
      <c r="O12" s="413"/>
      <c r="P12" s="413"/>
      <c r="Q12" s="419"/>
      <c r="R12" s="62"/>
      <c r="S12" s="412" t="s">
        <v>391</v>
      </c>
      <c r="T12" s="412"/>
      <c r="U12" s="413" t="s">
        <v>251</v>
      </c>
      <c r="V12" s="413"/>
      <c r="W12" s="413"/>
      <c r="X12" s="413"/>
      <c r="Y12" s="413"/>
      <c r="Z12" s="413"/>
      <c r="AA12" s="412" t="s">
        <v>233</v>
      </c>
      <c r="AB12" s="412"/>
      <c r="AC12" s="63" t="s">
        <v>252</v>
      </c>
      <c r="AD12" s="63"/>
      <c r="AE12" s="63"/>
      <c r="AF12" s="63"/>
      <c r="AG12" s="63"/>
      <c r="AH12" s="58"/>
      <c r="AI12" s="58"/>
      <c r="AJ12" s="58"/>
      <c r="AK12" s="58"/>
      <c r="AL12" s="58"/>
      <c r="AM12" s="493" t="s">
        <v>255</v>
      </c>
      <c r="AN12" s="413"/>
      <c r="AO12" s="413"/>
      <c r="AP12" s="413"/>
      <c r="AQ12" s="413"/>
      <c r="AR12" s="413"/>
      <c r="AS12" s="413"/>
      <c r="AT12" s="413"/>
      <c r="AU12" s="413"/>
      <c r="AV12" s="413"/>
      <c r="AW12" s="413"/>
      <c r="AX12" s="413"/>
      <c r="AY12" s="413"/>
      <c r="AZ12" s="419"/>
      <c r="BA12" s="420" t="s">
        <v>391</v>
      </c>
      <c r="BB12" s="412"/>
      <c r="BC12" s="473" t="s">
        <v>341</v>
      </c>
      <c r="BD12" s="473"/>
      <c r="BE12" s="473"/>
      <c r="BF12" s="412" t="s">
        <v>233</v>
      </c>
      <c r="BG12" s="412"/>
      <c r="BH12" s="473" t="s">
        <v>342</v>
      </c>
      <c r="BI12" s="473"/>
      <c r="BJ12" s="501"/>
      <c r="BK12" s="77"/>
    </row>
    <row r="13" spans="2:63" ht="16.5" customHeight="1">
      <c r="B13" s="493" t="s">
        <v>327</v>
      </c>
      <c r="C13" s="413"/>
      <c r="D13" s="413"/>
      <c r="E13" s="413"/>
      <c r="F13" s="413"/>
      <c r="G13" s="413"/>
      <c r="H13" s="413"/>
      <c r="I13" s="413"/>
      <c r="J13" s="413"/>
      <c r="K13" s="413"/>
      <c r="L13" s="413"/>
      <c r="M13" s="413"/>
      <c r="N13" s="413"/>
      <c r="O13" s="413"/>
      <c r="P13" s="413"/>
      <c r="Q13" s="419"/>
      <c r="R13" s="62"/>
      <c r="S13" s="412" t="s">
        <v>391</v>
      </c>
      <c r="T13" s="412"/>
      <c r="U13" s="413" t="s">
        <v>333</v>
      </c>
      <c r="V13" s="413"/>
      <c r="W13" s="413"/>
      <c r="X13" s="413"/>
      <c r="Y13" s="413"/>
      <c r="Z13" s="412" t="s">
        <v>233</v>
      </c>
      <c r="AA13" s="412"/>
      <c r="AB13" s="413" t="s">
        <v>334</v>
      </c>
      <c r="AC13" s="413"/>
      <c r="AD13" s="413"/>
      <c r="AE13" s="413"/>
      <c r="AF13" s="413"/>
      <c r="AG13" s="420" t="s">
        <v>242</v>
      </c>
      <c r="AH13" s="412"/>
      <c r="AI13" s="412"/>
      <c r="AJ13" s="506"/>
      <c r="AK13" s="505" t="s">
        <v>394</v>
      </c>
      <c r="AL13" s="502"/>
      <c r="AM13" s="502"/>
      <c r="AN13" s="502"/>
      <c r="AO13" s="502"/>
      <c r="AP13" s="502"/>
      <c r="AQ13" s="502"/>
      <c r="AR13" s="502"/>
      <c r="AS13" s="502"/>
      <c r="AT13" s="502"/>
      <c r="AU13" s="502"/>
      <c r="AV13" s="502"/>
      <c r="AW13" s="502"/>
      <c r="AX13" s="502"/>
      <c r="AY13" s="502"/>
      <c r="AZ13" s="502"/>
      <c r="BA13" s="502"/>
      <c r="BB13" s="502"/>
      <c r="BC13" s="502"/>
      <c r="BD13" s="502"/>
      <c r="BE13" s="502"/>
      <c r="BF13" s="502"/>
      <c r="BG13" s="502"/>
      <c r="BH13" s="502"/>
      <c r="BI13" s="502"/>
      <c r="BJ13" s="503"/>
      <c r="BK13" s="2"/>
    </row>
    <row r="14" spans="2:63" ht="16.5" customHeight="1">
      <c r="B14" s="417" t="s">
        <v>328</v>
      </c>
      <c r="C14" s="418"/>
      <c r="D14" s="418"/>
      <c r="E14" s="418"/>
      <c r="F14" s="418"/>
      <c r="G14" s="418"/>
      <c r="H14" s="418"/>
      <c r="I14" s="418"/>
      <c r="J14" s="418"/>
      <c r="K14" s="418"/>
      <c r="L14" s="418"/>
      <c r="M14" s="418"/>
      <c r="N14" s="418"/>
      <c r="O14" s="418"/>
      <c r="P14" s="418"/>
      <c r="Q14" s="468"/>
      <c r="R14" s="65"/>
      <c r="S14" s="502" t="s">
        <v>395</v>
      </c>
      <c r="T14" s="502"/>
      <c r="U14" s="502"/>
      <c r="V14" s="502"/>
      <c r="W14" s="502"/>
      <c r="X14" s="502"/>
      <c r="Y14" s="502"/>
      <c r="Z14" s="502"/>
      <c r="AA14" s="502"/>
      <c r="AB14" s="502"/>
      <c r="AC14" s="502"/>
      <c r="AD14" s="502"/>
      <c r="AE14" s="502"/>
      <c r="AF14" s="503"/>
      <c r="AG14" s="504" t="s">
        <v>242</v>
      </c>
      <c r="AH14" s="450"/>
      <c r="AI14" s="450"/>
      <c r="AJ14" s="451"/>
      <c r="AK14" s="505" t="s">
        <v>394</v>
      </c>
      <c r="AL14" s="502"/>
      <c r="AM14" s="502"/>
      <c r="AN14" s="502"/>
      <c r="AO14" s="502"/>
      <c r="AP14" s="502"/>
      <c r="AQ14" s="502"/>
      <c r="AR14" s="502"/>
      <c r="AS14" s="502"/>
      <c r="AT14" s="502"/>
      <c r="AU14" s="502"/>
      <c r="AV14" s="502"/>
      <c r="AW14" s="502"/>
      <c r="AX14" s="502"/>
      <c r="AY14" s="502"/>
      <c r="AZ14" s="502"/>
      <c r="BA14" s="502"/>
      <c r="BB14" s="502"/>
      <c r="BC14" s="502"/>
      <c r="BD14" s="502"/>
      <c r="BE14" s="502"/>
      <c r="BF14" s="502"/>
      <c r="BG14" s="502"/>
      <c r="BH14" s="502"/>
      <c r="BI14" s="502"/>
      <c r="BJ14" s="503"/>
      <c r="BK14" s="2"/>
    </row>
    <row r="15" spans="2:63" ht="16.5" customHeight="1">
      <c r="B15" s="417" t="s">
        <v>332</v>
      </c>
      <c r="C15" s="418"/>
      <c r="D15" s="418"/>
      <c r="E15" s="418"/>
      <c r="F15" s="418"/>
      <c r="G15" s="418"/>
      <c r="H15" s="418"/>
      <c r="I15" s="418"/>
      <c r="J15" s="418"/>
      <c r="K15" s="418"/>
      <c r="L15" s="418"/>
      <c r="M15" s="418"/>
      <c r="N15" s="418"/>
      <c r="O15" s="418"/>
      <c r="P15" s="418"/>
      <c r="Q15" s="468"/>
      <c r="R15" s="65"/>
      <c r="S15" s="412" t="s">
        <v>391</v>
      </c>
      <c r="T15" s="412"/>
      <c r="U15" s="413" t="s">
        <v>343</v>
      </c>
      <c r="V15" s="413"/>
      <c r="W15" s="413"/>
      <c r="X15" s="502" t="s">
        <v>399</v>
      </c>
      <c r="Y15" s="502"/>
      <c r="Z15" s="502"/>
      <c r="AA15" s="502"/>
      <c r="AB15" s="502"/>
      <c r="AC15" s="502"/>
      <c r="AD15" s="502"/>
      <c r="AE15" s="502"/>
      <c r="AF15" s="502"/>
      <c r="AG15" s="502"/>
      <c r="AH15" s="502"/>
      <c r="AI15" s="502"/>
      <c r="AJ15" s="502"/>
      <c r="AK15" s="502"/>
      <c r="AL15" s="502"/>
      <c r="AM15" s="502"/>
      <c r="AN15" s="502"/>
      <c r="AO15" s="502"/>
      <c r="AP15" s="502"/>
      <c r="AQ15" s="502"/>
      <c r="AR15" s="502"/>
      <c r="AS15" s="502"/>
      <c r="AT15" s="502"/>
      <c r="AU15" s="502"/>
      <c r="AV15" s="502"/>
      <c r="AW15" s="502"/>
      <c r="AX15" s="502"/>
      <c r="AY15" s="502"/>
      <c r="AZ15" s="502"/>
      <c r="BA15" s="502"/>
      <c r="BB15" s="502"/>
      <c r="BC15" s="502"/>
      <c r="BD15" s="477" t="s">
        <v>344</v>
      </c>
      <c r="BE15" s="477"/>
      <c r="BF15" s="412" t="s">
        <v>233</v>
      </c>
      <c r="BG15" s="412"/>
      <c r="BH15" s="473" t="s">
        <v>345</v>
      </c>
      <c r="BI15" s="473"/>
      <c r="BJ15" s="501"/>
      <c r="BK15" s="11"/>
    </row>
    <row r="16" spans="2:63" ht="16.5" customHeight="1">
      <c r="B16" s="417" t="s">
        <v>91</v>
      </c>
      <c r="C16" s="418"/>
      <c r="D16" s="418"/>
      <c r="E16" s="418"/>
      <c r="F16" s="418"/>
      <c r="G16" s="418"/>
      <c r="H16" s="418"/>
      <c r="I16" s="418"/>
      <c r="J16" s="418"/>
      <c r="K16" s="418"/>
      <c r="L16" s="418"/>
      <c r="M16" s="418"/>
      <c r="N16" s="418"/>
      <c r="O16" s="418"/>
      <c r="P16" s="418"/>
      <c r="Q16" s="468"/>
      <c r="R16" s="62"/>
      <c r="S16" s="413" t="s">
        <v>397</v>
      </c>
      <c r="T16" s="413"/>
      <c r="U16" s="413"/>
      <c r="V16" s="413"/>
      <c r="W16" s="413"/>
      <c r="X16" s="413"/>
      <c r="Y16" s="502" t="s">
        <v>396</v>
      </c>
      <c r="Z16" s="502"/>
      <c r="AA16" s="502"/>
      <c r="AB16" s="502"/>
      <c r="AC16" s="413" t="s">
        <v>244</v>
      </c>
      <c r="AD16" s="413"/>
      <c r="AE16" s="413"/>
      <c r="AF16" s="55"/>
      <c r="AG16" s="413" t="s">
        <v>400</v>
      </c>
      <c r="AH16" s="413"/>
      <c r="AI16" s="413"/>
      <c r="AJ16" s="413"/>
      <c r="AK16" s="413"/>
      <c r="AL16" s="502" t="s">
        <v>398</v>
      </c>
      <c r="AM16" s="502"/>
      <c r="AN16" s="502"/>
      <c r="AO16" s="502"/>
      <c r="AP16" s="502"/>
      <c r="AQ16" s="502"/>
      <c r="AR16" s="502"/>
      <c r="AS16" s="502"/>
      <c r="AT16" s="502"/>
      <c r="AU16" s="502"/>
      <c r="AV16" s="502"/>
      <c r="AW16" s="502"/>
      <c r="AX16" s="502"/>
      <c r="AY16" s="502"/>
      <c r="AZ16" s="502"/>
      <c r="BA16" s="502"/>
      <c r="BB16" s="502"/>
      <c r="BC16" s="502"/>
      <c r="BD16" s="502"/>
      <c r="BE16" s="502"/>
      <c r="BF16" s="502"/>
      <c r="BG16" s="502"/>
      <c r="BH16" s="502"/>
      <c r="BI16" s="502"/>
      <c r="BJ16" s="503"/>
      <c r="BK16" s="11"/>
    </row>
    <row r="17" spans="2:65" ht="16.5" customHeight="1">
      <c r="B17" s="500" t="s">
        <v>248</v>
      </c>
      <c r="C17" s="500"/>
      <c r="D17" s="500"/>
      <c r="E17" s="500"/>
      <c r="F17" s="500"/>
      <c r="G17" s="500"/>
      <c r="H17" s="500"/>
      <c r="I17" s="500"/>
      <c r="J17" s="500"/>
      <c r="K17" s="500"/>
      <c r="L17" s="500"/>
      <c r="M17" s="500"/>
      <c r="N17" s="500"/>
      <c r="O17" s="500"/>
      <c r="P17" s="500"/>
      <c r="Q17" s="500"/>
      <c r="R17" s="62"/>
      <c r="S17" s="498" t="s">
        <v>245</v>
      </c>
      <c r="T17" s="498"/>
      <c r="U17" s="497">
        <v>128</v>
      </c>
      <c r="V17" s="497"/>
      <c r="W17" s="497"/>
      <c r="X17" s="497"/>
      <c r="Y17" s="498" t="s">
        <v>243</v>
      </c>
      <c r="Z17" s="498"/>
      <c r="AA17" s="497">
        <v>64</v>
      </c>
      <c r="AB17" s="497"/>
      <c r="AC17" s="497"/>
      <c r="AD17" s="497"/>
      <c r="AE17" s="498" t="s">
        <v>246</v>
      </c>
      <c r="AF17" s="498"/>
      <c r="AG17" s="497"/>
      <c r="AH17" s="497"/>
      <c r="AI17" s="497"/>
      <c r="AJ17" s="497"/>
      <c r="AK17" s="498" t="s">
        <v>346</v>
      </c>
      <c r="AL17" s="498"/>
      <c r="AM17" s="726" t="s">
        <v>250</v>
      </c>
      <c r="AN17" s="726"/>
      <c r="AO17" s="726"/>
      <c r="AP17" s="726"/>
      <c r="AQ17" s="726"/>
      <c r="AR17" s="497">
        <v>192</v>
      </c>
      <c r="AS17" s="497"/>
      <c r="AT17" s="497"/>
      <c r="AU17" s="497"/>
      <c r="AV17" s="497"/>
      <c r="AW17" s="498" t="s">
        <v>338</v>
      </c>
      <c r="AX17" s="498"/>
      <c r="AY17" s="726" t="s">
        <v>92</v>
      </c>
      <c r="AZ17" s="726"/>
      <c r="BA17" s="726"/>
      <c r="BB17" s="726"/>
      <c r="BC17" s="726"/>
      <c r="BD17" s="497">
        <v>128</v>
      </c>
      <c r="BE17" s="497"/>
      <c r="BF17" s="497"/>
      <c r="BG17" s="497"/>
      <c r="BH17" s="497"/>
      <c r="BI17" s="498" t="s">
        <v>338</v>
      </c>
      <c r="BJ17" s="499"/>
      <c r="BK17" s="11"/>
      <c r="BL17" s="11"/>
      <c r="BM17" s="11"/>
    </row>
    <row r="18" spans="2:65" ht="16.5" customHeight="1">
      <c r="B18" s="500" t="s">
        <v>249</v>
      </c>
      <c r="C18" s="500"/>
      <c r="D18" s="500"/>
      <c r="E18" s="500"/>
      <c r="F18" s="500"/>
      <c r="G18" s="500"/>
      <c r="H18" s="500"/>
      <c r="I18" s="500"/>
      <c r="J18" s="500"/>
      <c r="K18" s="500"/>
      <c r="L18" s="500"/>
      <c r="M18" s="500"/>
      <c r="N18" s="500"/>
      <c r="O18" s="500"/>
      <c r="P18" s="500"/>
      <c r="Q18" s="500"/>
      <c r="R18" s="62"/>
      <c r="S18" s="498" t="s">
        <v>245</v>
      </c>
      <c r="T18" s="498"/>
      <c r="U18" s="497">
        <v>96</v>
      </c>
      <c r="V18" s="497"/>
      <c r="W18" s="497"/>
      <c r="X18" s="497"/>
      <c r="Y18" s="498" t="s">
        <v>243</v>
      </c>
      <c r="Z18" s="498"/>
      <c r="AA18" s="497">
        <v>96</v>
      </c>
      <c r="AB18" s="497"/>
      <c r="AC18" s="497"/>
      <c r="AD18" s="497"/>
      <c r="AE18" s="498" t="s">
        <v>246</v>
      </c>
      <c r="AF18" s="498"/>
      <c r="AG18" s="497"/>
      <c r="AH18" s="497"/>
      <c r="AI18" s="497"/>
      <c r="AJ18" s="497"/>
      <c r="AK18" s="498" t="s">
        <v>346</v>
      </c>
      <c r="AL18" s="498"/>
      <c r="AM18" s="726" t="s">
        <v>250</v>
      </c>
      <c r="AN18" s="726"/>
      <c r="AO18" s="726"/>
      <c r="AP18" s="726"/>
      <c r="AQ18" s="726"/>
      <c r="AR18" s="497">
        <v>192</v>
      </c>
      <c r="AS18" s="497"/>
      <c r="AT18" s="497"/>
      <c r="AU18" s="497"/>
      <c r="AV18" s="497"/>
      <c r="AW18" s="498" t="s">
        <v>338</v>
      </c>
      <c r="AX18" s="498"/>
      <c r="AY18" s="726" t="s">
        <v>92</v>
      </c>
      <c r="AZ18" s="726"/>
      <c r="BA18" s="726"/>
      <c r="BB18" s="726"/>
      <c r="BC18" s="726"/>
      <c r="BD18" s="497">
        <v>96</v>
      </c>
      <c r="BE18" s="497"/>
      <c r="BF18" s="497"/>
      <c r="BG18" s="497"/>
      <c r="BH18" s="497"/>
      <c r="BI18" s="498" t="s">
        <v>338</v>
      </c>
      <c r="BJ18" s="499"/>
      <c r="BK18" s="28"/>
      <c r="BL18" s="11"/>
      <c r="BM18" s="11"/>
    </row>
    <row r="19" spans="2:65" ht="16.5" customHeight="1">
      <c r="B19" s="493" t="s">
        <v>257</v>
      </c>
      <c r="C19" s="413"/>
      <c r="D19" s="413"/>
      <c r="E19" s="413"/>
      <c r="F19" s="413"/>
      <c r="G19" s="413"/>
      <c r="H19" s="413"/>
      <c r="I19" s="413"/>
      <c r="J19" s="413"/>
      <c r="K19" s="413"/>
      <c r="L19" s="413"/>
      <c r="M19" s="413"/>
      <c r="N19" s="413"/>
      <c r="O19" s="413"/>
      <c r="P19" s="413"/>
      <c r="Q19" s="419"/>
      <c r="R19" s="57"/>
      <c r="S19" s="495" t="s">
        <v>401</v>
      </c>
      <c r="T19" s="495"/>
      <c r="U19" s="495"/>
      <c r="V19" s="626">
        <v>23</v>
      </c>
      <c r="W19" s="626"/>
      <c r="X19" s="626"/>
      <c r="Y19" s="495" t="s">
        <v>1</v>
      </c>
      <c r="Z19" s="495"/>
      <c r="AA19" s="626">
        <v>1</v>
      </c>
      <c r="AB19" s="626"/>
      <c r="AC19" s="626"/>
      <c r="AD19" s="478" t="s">
        <v>3</v>
      </c>
      <c r="AE19" s="478"/>
      <c r="AF19" s="93"/>
      <c r="AG19" s="76" t="s">
        <v>329</v>
      </c>
      <c r="AH19" s="76"/>
      <c r="AI19" s="76"/>
      <c r="AJ19" s="76"/>
      <c r="AK19" s="75"/>
      <c r="AL19" s="727" t="s">
        <v>261</v>
      </c>
      <c r="AM19" s="726"/>
      <c r="AN19" s="726"/>
      <c r="AO19" s="726"/>
      <c r="AP19" s="728"/>
      <c r="AQ19" s="726" t="s">
        <v>260</v>
      </c>
      <c r="AR19" s="726"/>
      <c r="AS19" s="726"/>
      <c r="AT19" s="480">
        <v>22</v>
      </c>
      <c r="AU19" s="480"/>
      <c r="AV19" s="498" t="s">
        <v>259</v>
      </c>
      <c r="AW19" s="498"/>
      <c r="AX19" s="498"/>
      <c r="AY19" s="498"/>
      <c r="AZ19" s="498"/>
      <c r="BA19" s="498"/>
      <c r="BB19" s="498"/>
      <c r="BC19" s="498"/>
      <c r="BD19" s="498"/>
      <c r="BE19" s="480">
        <v>22</v>
      </c>
      <c r="BF19" s="480"/>
      <c r="BG19" s="498" t="s">
        <v>258</v>
      </c>
      <c r="BH19" s="498"/>
      <c r="BI19" s="498"/>
      <c r="BJ19" s="499"/>
      <c r="BK19" s="28"/>
      <c r="BL19" s="11"/>
      <c r="BM19" s="11"/>
    </row>
    <row r="20" spans="2:65" ht="16.5" customHeight="1">
      <c r="B20" s="417" t="s">
        <v>2</v>
      </c>
      <c r="C20" s="418"/>
      <c r="D20" s="418"/>
      <c r="E20" s="418"/>
      <c r="F20" s="418"/>
      <c r="G20" s="418"/>
      <c r="H20" s="418"/>
      <c r="I20" s="418"/>
      <c r="J20" s="418"/>
      <c r="K20" s="418"/>
      <c r="L20" s="418"/>
      <c r="M20" s="418"/>
      <c r="N20" s="418"/>
      <c r="O20" s="418"/>
      <c r="P20" s="418"/>
      <c r="Q20" s="468"/>
      <c r="R20" s="66"/>
      <c r="S20" s="480">
        <v>3</v>
      </c>
      <c r="T20" s="480"/>
      <c r="U20" s="413" t="s">
        <v>0</v>
      </c>
      <c r="V20" s="413"/>
      <c r="W20" s="413"/>
      <c r="X20" s="480">
        <v>48</v>
      </c>
      <c r="Y20" s="480"/>
      <c r="Z20" s="413" t="s">
        <v>1</v>
      </c>
      <c r="AA20" s="413"/>
      <c r="AB20" s="413" t="s">
        <v>262</v>
      </c>
      <c r="AC20" s="413"/>
      <c r="AD20" s="413"/>
      <c r="AE20" s="413"/>
      <c r="AF20" s="413"/>
      <c r="AG20" s="413"/>
      <c r="AH20" s="413"/>
      <c r="AI20" s="413"/>
      <c r="AJ20" s="413"/>
      <c r="AK20" s="413"/>
      <c r="AL20" s="413"/>
      <c r="AM20" s="413"/>
      <c r="AN20" s="413"/>
      <c r="AO20" s="413"/>
      <c r="AP20" s="413"/>
      <c r="AQ20" s="413"/>
      <c r="AR20" s="413"/>
      <c r="AS20" s="413"/>
      <c r="AT20" s="413"/>
      <c r="AU20" s="413"/>
      <c r="AV20" s="413"/>
      <c r="AW20" s="413"/>
      <c r="AX20" s="413"/>
      <c r="AY20" s="413"/>
      <c r="AZ20" s="413"/>
      <c r="BA20" s="412" t="s">
        <v>391</v>
      </c>
      <c r="BB20" s="412"/>
      <c r="BC20" s="413" t="s">
        <v>347</v>
      </c>
      <c r="BD20" s="413"/>
      <c r="BE20" s="413"/>
      <c r="BF20" s="412" t="s">
        <v>233</v>
      </c>
      <c r="BG20" s="412"/>
      <c r="BH20" s="413" t="s">
        <v>348</v>
      </c>
      <c r="BI20" s="413"/>
      <c r="BJ20" s="419"/>
      <c r="BK20" s="2"/>
      <c r="BL20" s="11"/>
      <c r="BM20" s="11"/>
    </row>
    <row r="21" spans="2:65" ht="16.5" customHeight="1">
      <c r="B21" s="417" t="s">
        <v>263</v>
      </c>
      <c r="C21" s="418"/>
      <c r="D21" s="418"/>
      <c r="E21" s="418"/>
      <c r="F21" s="418"/>
      <c r="G21" s="418"/>
      <c r="H21" s="418"/>
      <c r="I21" s="418"/>
      <c r="J21" s="418"/>
      <c r="K21" s="418"/>
      <c r="L21" s="418"/>
      <c r="M21" s="418"/>
      <c r="N21" s="418"/>
      <c r="O21" s="418"/>
      <c r="P21" s="418"/>
      <c r="Q21" s="468"/>
      <c r="R21" s="60"/>
      <c r="S21" s="729" t="s">
        <v>402</v>
      </c>
      <c r="T21" s="729"/>
      <c r="U21" s="729"/>
      <c r="V21" s="482">
        <v>60</v>
      </c>
      <c r="W21" s="482"/>
      <c r="X21" s="482"/>
      <c r="Y21" s="483" t="s">
        <v>1</v>
      </c>
      <c r="Z21" s="483"/>
      <c r="AA21" s="507">
        <v>3</v>
      </c>
      <c r="AB21" s="507"/>
      <c r="AC21" s="478" t="s">
        <v>3</v>
      </c>
      <c r="AD21" s="478"/>
      <c r="AE21" s="507"/>
      <c r="AF21" s="507"/>
      <c r="AG21" s="478"/>
      <c r="AH21" s="478"/>
      <c r="AI21" s="61"/>
      <c r="AJ21" s="450" t="s">
        <v>391</v>
      </c>
      <c r="AK21" s="450"/>
      <c r="AL21" s="479" t="s">
        <v>264</v>
      </c>
      <c r="AM21" s="479"/>
      <c r="AN21" s="479"/>
      <c r="AO21" s="479"/>
      <c r="AP21" s="479"/>
      <c r="AQ21" s="479"/>
      <c r="AR21" s="450" t="s">
        <v>233</v>
      </c>
      <c r="AS21" s="450"/>
      <c r="AT21" s="61" t="s">
        <v>265</v>
      </c>
      <c r="AU21" s="61"/>
      <c r="AV21" s="61"/>
      <c r="AW21" s="61"/>
      <c r="AX21" s="61"/>
      <c r="AY21" s="61"/>
      <c r="AZ21" s="61"/>
      <c r="BA21" s="56"/>
      <c r="BB21" s="56"/>
      <c r="BC21" s="61"/>
      <c r="BD21" s="61"/>
      <c r="BE21" s="61"/>
      <c r="BF21" s="56"/>
      <c r="BG21" s="56"/>
      <c r="BH21" s="61"/>
      <c r="BI21" s="61"/>
      <c r="BJ21" s="61"/>
      <c r="BK21" s="2"/>
      <c r="BL21" s="11"/>
      <c r="BM21" s="11"/>
    </row>
    <row r="22" spans="2:64" ht="16.5" customHeight="1">
      <c r="B22" s="417" t="s">
        <v>266</v>
      </c>
      <c r="C22" s="418"/>
      <c r="D22" s="418"/>
      <c r="E22" s="418"/>
      <c r="F22" s="418"/>
      <c r="G22" s="418"/>
      <c r="H22" s="418"/>
      <c r="I22" s="418"/>
      <c r="J22" s="418"/>
      <c r="K22" s="418"/>
      <c r="L22" s="418"/>
      <c r="M22" s="418"/>
      <c r="N22" s="418"/>
      <c r="O22" s="418"/>
      <c r="P22" s="418"/>
      <c r="Q22" s="418"/>
      <c r="R22" s="62"/>
      <c r="S22" s="480">
        <v>26</v>
      </c>
      <c r="T22" s="480"/>
      <c r="U22" s="480"/>
      <c r="V22" s="413" t="s">
        <v>267</v>
      </c>
      <c r="W22" s="413"/>
      <c r="X22" s="413"/>
      <c r="Y22" s="413"/>
      <c r="Z22" s="413"/>
      <c r="AA22" s="480">
        <v>25</v>
      </c>
      <c r="AB22" s="480"/>
      <c r="AC22" s="473" t="s">
        <v>1</v>
      </c>
      <c r="AD22" s="473"/>
      <c r="AE22" s="480">
        <v>8</v>
      </c>
      <c r="AF22" s="480"/>
      <c r="AG22" s="473" t="s">
        <v>268</v>
      </c>
      <c r="AH22" s="473"/>
      <c r="AI22" s="473"/>
      <c r="AJ22" s="473"/>
      <c r="AK22" s="473"/>
      <c r="AL22" s="473"/>
      <c r="AM22" s="473"/>
      <c r="AN22" s="473"/>
      <c r="AO22" s="473"/>
      <c r="AP22" s="473"/>
      <c r="AQ22" s="473"/>
      <c r="AR22" s="473"/>
      <c r="AS22" s="473"/>
      <c r="AT22" s="58"/>
      <c r="AU22" s="58"/>
      <c r="AV22" s="58"/>
      <c r="AW22" s="413" t="s">
        <v>269</v>
      </c>
      <c r="AX22" s="413"/>
      <c r="AY22" s="413"/>
      <c r="AZ22" s="413"/>
      <c r="BA22" s="413"/>
      <c r="BB22" s="413"/>
      <c r="BC22" s="413"/>
      <c r="BD22" s="474">
        <v>0.659</v>
      </c>
      <c r="BE22" s="474"/>
      <c r="BF22" s="474"/>
      <c r="BG22" s="474"/>
      <c r="BH22" s="474"/>
      <c r="BI22" s="474"/>
      <c r="BJ22" s="475"/>
      <c r="BK22" s="11"/>
      <c r="BL22" s="11"/>
    </row>
    <row r="23" spans="2:64" ht="16.5" customHeight="1">
      <c r="B23" s="417" t="s">
        <v>270</v>
      </c>
      <c r="C23" s="418"/>
      <c r="D23" s="418"/>
      <c r="E23" s="418"/>
      <c r="F23" s="418"/>
      <c r="G23" s="418"/>
      <c r="H23" s="418"/>
      <c r="I23" s="418"/>
      <c r="J23" s="418"/>
      <c r="K23" s="418"/>
      <c r="L23" s="418"/>
      <c r="M23" s="418"/>
      <c r="N23" s="418"/>
      <c r="O23" s="418"/>
      <c r="P23" s="418"/>
      <c r="Q23" s="418"/>
      <c r="R23" s="66"/>
      <c r="S23" s="412" t="s">
        <v>233</v>
      </c>
      <c r="T23" s="412"/>
      <c r="U23" s="476" t="s">
        <v>271</v>
      </c>
      <c r="V23" s="476"/>
      <c r="W23" s="476"/>
      <c r="X23" s="476"/>
      <c r="Y23" s="476"/>
      <c r="Z23" s="476"/>
      <c r="AA23" s="476"/>
      <c r="AB23" s="476"/>
      <c r="AC23" s="476"/>
      <c r="AD23" s="476"/>
      <c r="AE23" s="476"/>
      <c r="AF23" s="476"/>
      <c r="AG23" s="476"/>
      <c r="AH23" s="412" t="s">
        <v>233</v>
      </c>
      <c r="AI23" s="412"/>
      <c r="AJ23" s="476" t="s">
        <v>272</v>
      </c>
      <c r="AK23" s="476"/>
      <c r="AL23" s="476"/>
      <c r="AM23" s="476"/>
      <c r="AN23" s="476"/>
      <c r="AO23" s="476"/>
      <c r="AP23" s="476"/>
      <c r="AQ23" s="476"/>
      <c r="AR23" s="476"/>
      <c r="AS23" s="476"/>
      <c r="AT23" s="476"/>
      <c r="AU23" s="412" t="s">
        <v>391</v>
      </c>
      <c r="AV23" s="412"/>
      <c r="AW23" s="477" t="s">
        <v>273</v>
      </c>
      <c r="AX23" s="477"/>
      <c r="AY23" s="477"/>
      <c r="AZ23" s="477"/>
      <c r="BA23" s="477"/>
      <c r="BB23" s="477"/>
      <c r="BC23" s="477"/>
      <c r="BD23" s="477"/>
      <c r="BE23" s="79"/>
      <c r="BF23" s="412" t="s">
        <v>233</v>
      </c>
      <c r="BG23" s="412"/>
      <c r="BH23" s="466" t="s">
        <v>349</v>
      </c>
      <c r="BI23" s="466"/>
      <c r="BJ23" s="467"/>
      <c r="BK23" s="11"/>
      <c r="BL23" s="11"/>
    </row>
    <row r="24" spans="2:62" ht="16.5" customHeight="1">
      <c r="B24" s="417" t="s">
        <v>108</v>
      </c>
      <c r="C24" s="418"/>
      <c r="D24" s="418"/>
      <c r="E24" s="418"/>
      <c r="F24" s="418"/>
      <c r="G24" s="418"/>
      <c r="H24" s="418"/>
      <c r="I24" s="418"/>
      <c r="J24" s="418"/>
      <c r="K24" s="418"/>
      <c r="L24" s="418"/>
      <c r="M24" s="418"/>
      <c r="N24" s="418"/>
      <c r="O24" s="418"/>
      <c r="P24" s="418"/>
      <c r="Q24" s="468"/>
      <c r="R24" s="66"/>
      <c r="S24" s="469" t="s">
        <v>139</v>
      </c>
      <c r="T24" s="469"/>
      <c r="U24" s="469"/>
      <c r="V24" s="469"/>
      <c r="W24" s="469"/>
      <c r="X24" s="469"/>
      <c r="Y24" s="470">
        <v>0.85</v>
      </c>
      <c r="Z24" s="470"/>
      <c r="AA24" s="470"/>
      <c r="AB24" s="470"/>
      <c r="AC24" s="470"/>
      <c r="AD24" s="471" t="s">
        <v>140</v>
      </c>
      <c r="AE24" s="471"/>
      <c r="AF24" s="471"/>
      <c r="AG24" s="471"/>
      <c r="AH24" s="471"/>
      <c r="AI24" s="471"/>
      <c r="AJ24" s="471"/>
      <c r="AK24" s="471"/>
      <c r="AL24" s="470">
        <v>1.05</v>
      </c>
      <c r="AM24" s="470"/>
      <c r="AN24" s="470"/>
      <c r="AO24" s="470"/>
      <c r="AP24" s="470"/>
      <c r="AQ24" s="471" t="s">
        <v>138</v>
      </c>
      <c r="AR24" s="471"/>
      <c r="AS24" s="471"/>
      <c r="AT24" s="471"/>
      <c r="AU24" s="471"/>
      <c r="AV24" s="471"/>
      <c r="AW24" s="471"/>
      <c r="AX24" s="471"/>
      <c r="AY24" s="471"/>
      <c r="AZ24" s="471"/>
      <c r="BA24" s="471"/>
      <c r="BB24" s="471"/>
      <c r="BC24" s="471"/>
      <c r="BD24" s="472" t="s">
        <v>403</v>
      </c>
      <c r="BE24" s="472"/>
      <c r="BF24" s="472"/>
      <c r="BG24" s="472"/>
      <c r="BH24" s="448" t="s">
        <v>99</v>
      </c>
      <c r="BI24" s="448"/>
      <c r="BJ24" s="464"/>
    </row>
    <row r="25" spans="1:64" ht="16.5" customHeight="1">
      <c r="A25" s="8"/>
      <c r="B25" s="444" t="s">
        <v>95</v>
      </c>
      <c r="C25" s="445"/>
      <c r="D25" s="445"/>
      <c r="E25" s="445"/>
      <c r="F25" s="445"/>
      <c r="G25" s="445"/>
      <c r="H25" s="445"/>
      <c r="I25" s="445"/>
      <c r="J25" s="445"/>
      <c r="K25" s="445"/>
      <c r="L25" s="445"/>
      <c r="M25" s="445"/>
      <c r="N25" s="445"/>
      <c r="O25" s="445"/>
      <c r="P25" s="445"/>
      <c r="Q25" s="462"/>
      <c r="R25" s="67"/>
      <c r="S25" s="450" t="s">
        <v>233</v>
      </c>
      <c r="T25" s="450"/>
      <c r="U25" s="92" t="s">
        <v>104</v>
      </c>
      <c r="V25" s="73"/>
      <c r="W25" s="92"/>
      <c r="X25" s="73"/>
      <c r="Y25" s="73"/>
      <c r="Z25" s="73"/>
      <c r="AA25" s="73"/>
      <c r="AB25" s="73"/>
      <c r="AC25" s="73"/>
      <c r="AD25" s="439"/>
      <c r="AE25" s="439"/>
      <c r="AF25" s="439"/>
      <c r="AG25" s="439"/>
      <c r="AH25" s="439"/>
      <c r="AI25" s="439"/>
      <c r="AJ25" s="439"/>
      <c r="AK25" s="439"/>
      <c r="AL25" s="430" t="s">
        <v>201</v>
      </c>
      <c r="AM25" s="430"/>
      <c r="AN25" s="455" t="s">
        <v>233</v>
      </c>
      <c r="AO25" s="455"/>
      <c r="AP25" s="73" t="s">
        <v>105</v>
      </c>
      <c r="AQ25" s="73"/>
      <c r="AR25" s="73"/>
      <c r="AS25" s="73"/>
      <c r="AT25" s="73"/>
      <c r="AU25" s="73"/>
      <c r="AV25" s="73"/>
      <c r="AW25" s="73"/>
      <c r="AX25" s="73"/>
      <c r="AY25" s="73"/>
      <c r="AZ25" s="439"/>
      <c r="BA25" s="439"/>
      <c r="BB25" s="439"/>
      <c r="BC25" s="439"/>
      <c r="BD25" s="439"/>
      <c r="BE25" s="439"/>
      <c r="BF25" s="439"/>
      <c r="BG25" s="439"/>
      <c r="BH25" s="430" t="s">
        <v>56</v>
      </c>
      <c r="BI25" s="430"/>
      <c r="BJ25" s="430"/>
      <c r="BK25" s="41"/>
      <c r="BL25" s="11"/>
    </row>
    <row r="26" spans="1:64" ht="16.5" customHeight="1">
      <c r="A26" s="8"/>
      <c r="B26" s="446"/>
      <c r="C26" s="430"/>
      <c r="D26" s="430"/>
      <c r="E26" s="430"/>
      <c r="F26" s="430"/>
      <c r="G26" s="430"/>
      <c r="H26" s="430"/>
      <c r="I26" s="430"/>
      <c r="J26" s="430"/>
      <c r="K26" s="430"/>
      <c r="L26" s="430"/>
      <c r="M26" s="430"/>
      <c r="N26" s="430"/>
      <c r="O26" s="430"/>
      <c r="P26" s="430"/>
      <c r="Q26" s="463"/>
      <c r="R26" s="69"/>
      <c r="S26" s="431" t="s">
        <v>391</v>
      </c>
      <c r="T26" s="431"/>
      <c r="U26" s="70" t="s">
        <v>162</v>
      </c>
      <c r="V26" s="70"/>
      <c r="W26" s="70"/>
      <c r="X26" s="70"/>
      <c r="Y26" s="70"/>
      <c r="Z26" s="70"/>
      <c r="AA26" s="70"/>
      <c r="AB26" s="70"/>
      <c r="AC26" s="70"/>
      <c r="AD26" s="70"/>
      <c r="AE26" s="70"/>
      <c r="AF26" s="70"/>
      <c r="AG26" s="70"/>
      <c r="AH26" s="459">
        <v>210</v>
      </c>
      <c r="AI26" s="459"/>
      <c r="AJ26" s="459"/>
      <c r="AK26" s="431" t="s">
        <v>102</v>
      </c>
      <c r="AL26" s="431"/>
      <c r="AM26" s="431"/>
      <c r="AN26" s="431"/>
      <c r="AO26" s="431"/>
      <c r="AP26" s="431"/>
      <c r="AQ26" s="431"/>
      <c r="AR26" s="431"/>
      <c r="AS26" s="431"/>
      <c r="AT26" s="459">
        <v>450</v>
      </c>
      <c r="AU26" s="459"/>
      <c r="AV26" s="459"/>
      <c r="AW26" s="431" t="s">
        <v>103</v>
      </c>
      <c r="AX26" s="431"/>
      <c r="AY26" s="431"/>
      <c r="AZ26" s="431"/>
      <c r="BA26" s="431"/>
      <c r="BB26" s="431"/>
      <c r="BC26" s="431"/>
      <c r="BD26" s="459">
        <v>150</v>
      </c>
      <c r="BE26" s="459"/>
      <c r="BF26" s="459"/>
      <c r="BG26" s="460" t="s">
        <v>350</v>
      </c>
      <c r="BH26" s="460"/>
      <c r="BI26" s="460"/>
      <c r="BJ26" s="461"/>
      <c r="BK26" s="2"/>
      <c r="BL26" s="11"/>
    </row>
    <row r="27" spans="1:64" ht="16.5" customHeight="1">
      <c r="A27" s="8"/>
      <c r="B27" s="447"/>
      <c r="C27" s="448"/>
      <c r="D27" s="448"/>
      <c r="E27" s="448"/>
      <c r="F27" s="448"/>
      <c r="G27" s="448"/>
      <c r="H27" s="448"/>
      <c r="I27" s="448"/>
      <c r="J27" s="448"/>
      <c r="K27" s="448"/>
      <c r="L27" s="448"/>
      <c r="M27" s="448"/>
      <c r="N27" s="448"/>
      <c r="O27" s="448"/>
      <c r="P27" s="448"/>
      <c r="Q27" s="464"/>
      <c r="R27" s="71"/>
      <c r="S27" s="424" t="s">
        <v>233</v>
      </c>
      <c r="T27" s="424"/>
      <c r="U27" s="72" t="s">
        <v>330</v>
      </c>
      <c r="V27" s="72"/>
      <c r="W27" s="72"/>
      <c r="X27" s="72"/>
      <c r="Y27" s="72"/>
      <c r="Z27" s="72"/>
      <c r="AA27" s="465"/>
      <c r="AB27" s="465"/>
      <c r="AC27" s="465"/>
      <c r="AD27" s="465"/>
      <c r="AE27" s="465"/>
      <c r="AF27" s="465"/>
      <c r="AG27" s="465"/>
      <c r="AH27" s="465"/>
      <c r="AI27" s="465"/>
      <c r="AJ27" s="465"/>
      <c r="AK27" s="465"/>
      <c r="AL27" s="465"/>
      <c r="AM27" s="465"/>
      <c r="AN27" s="465"/>
      <c r="AO27" s="465"/>
      <c r="AP27" s="465"/>
      <c r="AQ27" s="465"/>
      <c r="AR27" s="465"/>
      <c r="AS27" s="465"/>
      <c r="AT27" s="465"/>
      <c r="AU27" s="465"/>
      <c r="AV27" s="465"/>
      <c r="AW27" s="465"/>
      <c r="AX27" s="465"/>
      <c r="AY27" s="465"/>
      <c r="AZ27" s="465"/>
      <c r="BA27" s="465"/>
      <c r="BB27" s="465"/>
      <c r="BC27" s="465"/>
      <c r="BD27" s="465"/>
      <c r="BE27" s="465"/>
      <c r="BF27" s="465"/>
      <c r="BG27" s="465"/>
      <c r="BH27" s="443" t="s">
        <v>351</v>
      </c>
      <c r="BI27" s="443"/>
      <c r="BJ27" s="443"/>
      <c r="BK27" s="2"/>
      <c r="BL27" s="11"/>
    </row>
    <row r="28" spans="1:63" ht="16.5" customHeight="1">
      <c r="A28" s="8"/>
      <c r="B28" s="444" t="s">
        <v>96</v>
      </c>
      <c r="C28" s="445"/>
      <c r="D28" s="445"/>
      <c r="E28" s="445"/>
      <c r="F28" s="445"/>
      <c r="G28" s="445"/>
      <c r="H28" s="445"/>
      <c r="I28" s="445"/>
      <c r="J28" s="445"/>
      <c r="K28" s="445"/>
      <c r="L28" s="449" t="s">
        <v>97</v>
      </c>
      <c r="M28" s="450"/>
      <c r="N28" s="450"/>
      <c r="O28" s="450"/>
      <c r="P28" s="450"/>
      <c r="Q28" s="451"/>
      <c r="R28" s="68"/>
      <c r="S28" s="455" t="s">
        <v>161</v>
      </c>
      <c r="T28" s="455"/>
      <c r="U28" s="455"/>
      <c r="V28" s="456" t="s">
        <v>404</v>
      </c>
      <c r="W28" s="456"/>
      <c r="X28" s="456"/>
      <c r="Y28" s="456"/>
      <c r="Z28" s="456"/>
      <c r="AA28" s="457"/>
      <c r="AB28" s="458" t="s">
        <v>93</v>
      </c>
      <c r="AC28" s="455"/>
      <c r="AD28" s="455"/>
      <c r="AE28" s="442" t="s">
        <v>405</v>
      </c>
      <c r="AF28" s="442"/>
      <c r="AG28" s="442"/>
      <c r="AH28" s="442"/>
      <c r="AI28" s="442"/>
      <c r="AJ28" s="458" t="s">
        <v>0</v>
      </c>
      <c r="AK28" s="455"/>
      <c r="AL28" s="455"/>
      <c r="AM28" s="456">
        <v>2</v>
      </c>
      <c r="AN28" s="456"/>
      <c r="AO28" s="455" t="s">
        <v>0</v>
      </c>
      <c r="AP28" s="455"/>
      <c r="AQ28" s="455"/>
      <c r="AR28" s="437" t="s">
        <v>107</v>
      </c>
      <c r="AS28" s="438"/>
      <c r="AT28" s="438"/>
      <c r="AU28" s="438"/>
      <c r="AV28" s="439" t="s">
        <v>406</v>
      </c>
      <c r="AW28" s="439"/>
      <c r="AX28" s="440" t="s">
        <v>352</v>
      </c>
      <c r="AY28" s="441"/>
      <c r="AZ28" s="437" t="s">
        <v>353</v>
      </c>
      <c r="BA28" s="438"/>
      <c r="BB28" s="438"/>
      <c r="BC28" s="438"/>
      <c r="BD28" s="438"/>
      <c r="BE28" s="438"/>
      <c r="BF28" s="438"/>
      <c r="BG28" s="442" t="s">
        <v>407</v>
      </c>
      <c r="BH28" s="442"/>
      <c r="BI28" s="440" t="s">
        <v>352</v>
      </c>
      <c r="BJ28" s="440"/>
      <c r="BK28" s="2"/>
    </row>
    <row r="29" spans="1:63" ht="16.5" customHeight="1">
      <c r="A29" s="8"/>
      <c r="B29" s="446"/>
      <c r="C29" s="430"/>
      <c r="D29" s="430"/>
      <c r="E29" s="430"/>
      <c r="F29" s="430"/>
      <c r="G29" s="430"/>
      <c r="H29" s="430"/>
      <c r="I29" s="430"/>
      <c r="J29" s="430"/>
      <c r="K29" s="430"/>
      <c r="L29" s="452"/>
      <c r="M29" s="453"/>
      <c r="N29" s="453"/>
      <c r="O29" s="453"/>
      <c r="P29" s="453"/>
      <c r="Q29" s="454"/>
      <c r="R29" s="74"/>
      <c r="S29" s="460" t="s">
        <v>101</v>
      </c>
      <c r="T29" s="460"/>
      <c r="U29" s="460"/>
      <c r="V29" s="460"/>
      <c r="W29" s="460"/>
      <c r="X29" s="460"/>
      <c r="Y29" s="460"/>
      <c r="Z29" s="460"/>
      <c r="AA29" s="432" t="s">
        <v>398</v>
      </c>
      <c r="AB29" s="433"/>
      <c r="AC29" s="433"/>
      <c r="AD29" s="433"/>
      <c r="AE29" s="433"/>
      <c r="AF29" s="433"/>
      <c r="AG29" s="433"/>
      <c r="AH29" s="433"/>
      <c r="AI29" s="433"/>
      <c r="AJ29" s="434">
        <v>192</v>
      </c>
      <c r="AK29" s="435"/>
      <c r="AL29" s="435"/>
      <c r="AM29" s="435"/>
      <c r="AN29" s="435"/>
      <c r="AO29" s="435"/>
      <c r="AP29" s="435"/>
      <c r="AQ29" s="70" t="s">
        <v>354</v>
      </c>
      <c r="AR29" s="70"/>
      <c r="AS29" s="432"/>
      <c r="AT29" s="433"/>
      <c r="AU29" s="433"/>
      <c r="AV29" s="433"/>
      <c r="AW29" s="433"/>
      <c r="AX29" s="433"/>
      <c r="AY29" s="433"/>
      <c r="AZ29" s="433"/>
      <c r="BA29" s="436"/>
      <c r="BB29" s="435"/>
      <c r="BC29" s="435"/>
      <c r="BD29" s="435"/>
      <c r="BE29" s="435"/>
      <c r="BF29" s="435"/>
      <c r="BG29" s="435"/>
      <c r="BH29" s="435"/>
      <c r="BI29" s="431" t="s">
        <v>354</v>
      </c>
      <c r="BJ29" s="431"/>
      <c r="BK29" s="2"/>
    </row>
    <row r="30" spans="1:63" ht="16.5" customHeight="1">
      <c r="A30" s="8"/>
      <c r="B30" s="447"/>
      <c r="C30" s="448"/>
      <c r="D30" s="448"/>
      <c r="E30" s="448"/>
      <c r="F30" s="448"/>
      <c r="G30" s="448"/>
      <c r="H30" s="448"/>
      <c r="I30" s="448"/>
      <c r="J30" s="448"/>
      <c r="K30" s="448"/>
      <c r="L30" s="423" t="s">
        <v>98</v>
      </c>
      <c r="M30" s="424"/>
      <c r="N30" s="424"/>
      <c r="O30" s="424"/>
      <c r="P30" s="424"/>
      <c r="Q30" s="425"/>
      <c r="R30" s="80"/>
      <c r="S30" s="712" t="s">
        <v>106</v>
      </c>
      <c r="T30" s="712"/>
      <c r="U30" s="712"/>
      <c r="V30" s="712"/>
      <c r="W30" s="712"/>
      <c r="X30" s="712"/>
      <c r="Y30" s="712"/>
      <c r="Z30" s="712"/>
      <c r="AA30" s="427" t="s">
        <v>408</v>
      </c>
      <c r="AB30" s="428"/>
      <c r="AC30" s="428"/>
      <c r="AD30" s="428"/>
      <c r="AE30" s="428"/>
      <c r="AF30" s="428"/>
      <c r="AG30" s="428"/>
      <c r="AH30" s="428"/>
      <c r="AI30" s="428"/>
      <c r="AJ30" s="428"/>
      <c r="AK30" s="428"/>
      <c r="AL30" s="429" t="s">
        <v>355</v>
      </c>
      <c r="AM30" s="429"/>
      <c r="AN30" s="428" t="s">
        <v>409</v>
      </c>
      <c r="AO30" s="428"/>
      <c r="AP30" s="428"/>
      <c r="AQ30" s="430" t="s">
        <v>228</v>
      </c>
      <c r="AR30" s="430"/>
      <c r="AS30" s="430"/>
      <c r="AT30" s="430"/>
      <c r="AU30" s="430"/>
      <c r="AV30" s="430"/>
      <c r="AW30" s="430"/>
      <c r="AX30" s="430"/>
      <c r="AY30" s="430"/>
      <c r="AZ30" s="430"/>
      <c r="BA30" s="430"/>
      <c r="BB30" s="430"/>
      <c r="BC30" s="430"/>
      <c r="BD30" s="430"/>
      <c r="BE30" s="430"/>
      <c r="BF30" s="430"/>
      <c r="BG30" s="430"/>
      <c r="BH30" s="430"/>
      <c r="BI30" s="430"/>
      <c r="BJ30" s="430"/>
      <c r="BK30" s="2"/>
    </row>
    <row r="31" spans="2:63" ht="16.5" customHeight="1">
      <c r="B31" s="417" t="s">
        <v>4</v>
      </c>
      <c r="C31" s="418"/>
      <c r="D31" s="418"/>
      <c r="E31" s="418"/>
      <c r="F31" s="418"/>
      <c r="G31" s="418"/>
      <c r="H31" s="418"/>
      <c r="I31" s="418"/>
      <c r="J31" s="418"/>
      <c r="K31" s="418"/>
      <c r="L31" s="418"/>
      <c r="M31" s="418"/>
      <c r="N31" s="418"/>
      <c r="O31" s="418"/>
      <c r="P31" s="418"/>
      <c r="Q31" s="418"/>
      <c r="R31" s="62"/>
      <c r="S31" s="412" t="s">
        <v>391</v>
      </c>
      <c r="T31" s="412"/>
      <c r="U31" s="413" t="s">
        <v>356</v>
      </c>
      <c r="V31" s="413"/>
      <c r="W31" s="413"/>
      <c r="X31" s="412" t="s">
        <v>233</v>
      </c>
      <c r="Y31" s="412"/>
      <c r="Z31" s="413" t="s">
        <v>357</v>
      </c>
      <c r="AA31" s="413"/>
      <c r="AB31" s="419"/>
      <c r="AC31" s="493" t="s">
        <v>274</v>
      </c>
      <c r="AD31" s="730"/>
      <c r="AE31" s="730"/>
      <c r="AF31" s="730"/>
      <c r="AG31" s="730"/>
      <c r="AH31" s="730"/>
      <c r="AI31" s="730"/>
      <c r="AJ31" s="730"/>
      <c r="AK31" s="730"/>
      <c r="AL31" s="730"/>
      <c r="AM31" s="730"/>
      <c r="AN31" s="730"/>
      <c r="AO31" s="730"/>
      <c r="AP31" s="731"/>
      <c r="AQ31" s="412" t="s">
        <v>391</v>
      </c>
      <c r="AR31" s="412"/>
      <c r="AS31" s="413" t="s">
        <v>358</v>
      </c>
      <c r="AT31" s="413"/>
      <c r="AU31" s="413"/>
      <c r="AV31" s="412" t="s">
        <v>233</v>
      </c>
      <c r="AW31" s="412"/>
      <c r="AX31" s="413" t="s">
        <v>359</v>
      </c>
      <c r="AY31" s="413"/>
      <c r="AZ31" s="413"/>
      <c r="BA31" s="58"/>
      <c r="BB31" s="58"/>
      <c r="BC31" s="58"/>
      <c r="BD31" s="58"/>
      <c r="BE31" s="58"/>
      <c r="BF31" s="58"/>
      <c r="BG31" s="58"/>
      <c r="BH31" s="58"/>
      <c r="BI31" s="58"/>
      <c r="BJ31" s="59"/>
      <c r="BK31" s="11"/>
    </row>
    <row r="32" spans="2:3" ht="16.5" customHeight="1">
      <c r="B32" s="94" t="s">
        <v>7</v>
      </c>
      <c r="C32" s="97"/>
    </row>
    <row r="33" spans="2:3" ht="16.5" customHeight="1">
      <c r="B33" s="94" t="s">
        <v>9</v>
      </c>
      <c r="C33" s="97"/>
    </row>
    <row r="34" spans="2:51" ht="15" customHeight="1">
      <c r="B34" s="95" t="s">
        <v>24</v>
      </c>
      <c r="C34" s="96"/>
      <c r="D34" s="96"/>
      <c r="E34" s="96"/>
      <c r="F34" s="96"/>
      <c r="G34" s="96"/>
      <c r="H34" s="96"/>
      <c r="I34" s="96"/>
      <c r="J34" s="96"/>
      <c r="K34" s="96"/>
      <c r="L34" s="96"/>
      <c r="M34" s="711" t="s">
        <v>26</v>
      </c>
      <c r="N34" s="711"/>
      <c r="O34" s="711"/>
      <c r="P34" s="711"/>
      <c r="Q34" s="711"/>
      <c r="R34" s="711"/>
      <c r="S34" s="711"/>
      <c r="T34" s="711"/>
      <c r="U34" s="711"/>
      <c r="V34" s="711"/>
      <c r="W34" s="711"/>
      <c r="X34" s="711"/>
      <c r="Y34" s="711"/>
      <c r="Z34" s="711"/>
      <c r="AA34" s="711"/>
      <c r="AB34" s="711"/>
      <c r="AC34" s="711"/>
      <c r="AD34" s="711"/>
      <c r="AE34" s="711"/>
      <c r="AF34" s="711"/>
      <c r="AG34" s="711"/>
      <c r="AH34" s="711"/>
      <c r="AI34" s="711"/>
      <c r="AJ34" s="711"/>
      <c r="AK34" s="711"/>
      <c r="AL34" s="711"/>
      <c r="AM34" s="711"/>
      <c r="AN34" s="711"/>
      <c r="AO34" s="711"/>
      <c r="AP34" s="711"/>
      <c r="AQ34" s="711"/>
      <c r="AR34" s="711"/>
      <c r="AS34" s="711"/>
      <c r="AT34" s="711"/>
      <c r="AU34" s="711"/>
      <c r="AV34" s="711"/>
      <c r="AW34" s="711"/>
      <c r="AX34" s="81"/>
      <c r="AY34" s="81"/>
    </row>
    <row r="35" spans="2:62" s="12" customFormat="1" ht="12" customHeight="1">
      <c r="B35" s="303" t="s">
        <v>0</v>
      </c>
      <c r="C35" s="304"/>
      <c r="D35" s="304"/>
      <c r="E35" s="390" t="s">
        <v>15</v>
      </c>
      <c r="F35" s="391"/>
      <c r="G35" s="391"/>
      <c r="H35" s="391"/>
      <c r="I35" s="392"/>
      <c r="J35" s="390" t="s">
        <v>16</v>
      </c>
      <c r="K35" s="391"/>
      <c r="L35" s="391"/>
      <c r="M35" s="392"/>
      <c r="N35" s="390" t="s">
        <v>13</v>
      </c>
      <c r="O35" s="391"/>
      <c r="P35" s="391"/>
      <c r="Q35" s="391"/>
      <c r="R35" s="391"/>
      <c r="S35" s="391"/>
      <c r="T35" s="391"/>
      <c r="U35" s="391"/>
      <c r="V35" s="391"/>
      <c r="W35" s="391"/>
      <c r="X35" s="391"/>
      <c r="Y35" s="391"/>
      <c r="Z35" s="391"/>
      <c r="AA35" s="391"/>
      <c r="AB35" s="391"/>
      <c r="AC35" s="392"/>
      <c r="AD35" s="390" t="s">
        <v>25</v>
      </c>
      <c r="AE35" s="391"/>
      <c r="AF35" s="391"/>
      <c r="AG35" s="391"/>
      <c r="AH35" s="391"/>
      <c r="AI35" s="391"/>
      <c r="AJ35" s="391"/>
      <c r="AK35" s="391"/>
      <c r="AL35" s="391"/>
      <c r="AM35" s="391"/>
      <c r="AN35" s="391"/>
      <c r="AO35" s="391"/>
      <c r="AP35" s="391"/>
      <c r="AQ35" s="391"/>
      <c r="AR35" s="391"/>
      <c r="AS35" s="391"/>
      <c r="AT35" s="391"/>
      <c r="AU35" s="391"/>
      <c r="AV35" s="391"/>
      <c r="AW35" s="391"/>
      <c r="AX35" s="391"/>
      <c r="AY35" s="391"/>
      <c r="AZ35" s="391"/>
      <c r="BA35" s="391"/>
      <c r="BB35" s="391"/>
      <c r="BC35" s="391"/>
      <c r="BD35" s="391"/>
      <c r="BE35" s="391"/>
      <c r="BF35" s="391"/>
      <c r="BG35" s="391"/>
      <c r="BH35" s="391"/>
      <c r="BI35" s="391"/>
      <c r="BJ35" s="392"/>
    </row>
    <row r="36" spans="2:62" s="12" customFormat="1" ht="12" customHeight="1">
      <c r="B36" s="370"/>
      <c r="C36" s="371"/>
      <c r="D36" s="371"/>
      <c r="E36" s="376"/>
      <c r="F36" s="377"/>
      <c r="G36" s="377"/>
      <c r="H36" s="377"/>
      <c r="I36" s="378"/>
      <c r="J36" s="376"/>
      <c r="K36" s="377"/>
      <c r="L36" s="377"/>
      <c r="M36" s="378"/>
      <c r="N36" s="376"/>
      <c r="O36" s="377"/>
      <c r="P36" s="377"/>
      <c r="Q36" s="377"/>
      <c r="R36" s="377"/>
      <c r="S36" s="377"/>
      <c r="T36" s="377"/>
      <c r="U36" s="377"/>
      <c r="V36" s="377"/>
      <c r="W36" s="377"/>
      <c r="X36" s="377"/>
      <c r="Y36" s="377"/>
      <c r="Z36" s="377"/>
      <c r="AA36" s="377"/>
      <c r="AB36" s="377"/>
      <c r="AC36" s="378"/>
      <c r="AD36" s="379"/>
      <c r="AE36" s="380"/>
      <c r="AF36" s="380"/>
      <c r="AG36" s="380"/>
      <c r="AH36" s="380"/>
      <c r="AI36" s="380"/>
      <c r="AJ36" s="380"/>
      <c r="AK36" s="380"/>
      <c r="AL36" s="380"/>
      <c r="AM36" s="380"/>
      <c r="AN36" s="380"/>
      <c r="AO36" s="380"/>
      <c r="AP36" s="380"/>
      <c r="AQ36" s="380"/>
      <c r="AR36" s="380"/>
      <c r="AS36" s="380"/>
      <c r="AT36" s="380"/>
      <c r="AU36" s="380"/>
      <c r="AV36" s="380"/>
      <c r="AW36" s="380"/>
      <c r="AX36" s="380"/>
      <c r="AY36" s="380"/>
      <c r="AZ36" s="380"/>
      <c r="BA36" s="380"/>
      <c r="BB36" s="380"/>
      <c r="BC36" s="380"/>
      <c r="BD36" s="380"/>
      <c r="BE36" s="380"/>
      <c r="BF36" s="380"/>
      <c r="BG36" s="380"/>
      <c r="BH36" s="380"/>
      <c r="BI36" s="380"/>
      <c r="BJ36" s="381"/>
    </row>
    <row r="37" spans="2:65" s="14" customFormat="1" ht="12" customHeight="1">
      <c r="B37" s="386">
        <v>1</v>
      </c>
      <c r="C37" s="387"/>
      <c r="D37" s="387"/>
      <c r="E37" s="390" t="s">
        <v>14</v>
      </c>
      <c r="F37" s="391"/>
      <c r="G37" s="391"/>
      <c r="H37" s="391"/>
      <c r="I37" s="392"/>
      <c r="J37" s="702">
        <v>20</v>
      </c>
      <c r="K37" s="703"/>
      <c r="L37" s="703"/>
      <c r="M37" s="704"/>
      <c r="N37" s="32" t="s">
        <v>275</v>
      </c>
      <c r="O37" s="33"/>
      <c r="P37" s="33"/>
      <c r="Q37" s="33"/>
      <c r="R37" s="33"/>
      <c r="S37" s="33"/>
      <c r="T37" s="33"/>
      <c r="U37" s="33"/>
      <c r="V37" s="33"/>
      <c r="W37" s="33"/>
      <c r="X37" s="33"/>
      <c r="Y37" s="33"/>
      <c r="Z37" s="33"/>
      <c r="AA37" s="33"/>
      <c r="AB37" s="33"/>
      <c r="AC37" s="34"/>
      <c r="AD37" s="23" t="s">
        <v>290</v>
      </c>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4"/>
      <c r="BM37" s="13"/>
    </row>
    <row r="38" spans="2:65" s="14" customFormat="1" ht="12" customHeight="1">
      <c r="B38" s="388"/>
      <c r="C38" s="389"/>
      <c r="D38" s="389"/>
      <c r="E38" s="376"/>
      <c r="F38" s="377"/>
      <c r="G38" s="377"/>
      <c r="H38" s="377"/>
      <c r="I38" s="378"/>
      <c r="J38" s="705"/>
      <c r="K38" s="706"/>
      <c r="L38" s="706"/>
      <c r="M38" s="707"/>
      <c r="N38" s="22" t="s">
        <v>276</v>
      </c>
      <c r="O38" s="23"/>
      <c r="P38" s="23"/>
      <c r="Q38" s="23"/>
      <c r="R38" s="23"/>
      <c r="S38" s="23"/>
      <c r="T38" s="23"/>
      <c r="U38" s="23"/>
      <c r="V38" s="23"/>
      <c r="W38" s="23"/>
      <c r="X38" s="23"/>
      <c r="Y38" s="23"/>
      <c r="Z38" s="23"/>
      <c r="AA38" s="23"/>
      <c r="AB38" s="23"/>
      <c r="AC38" s="24"/>
      <c r="AD38" s="23" t="s">
        <v>291</v>
      </c>
      <c r="AE38" s="23"/>
      <c r="AF38" s="23"/>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6"/>
      <c r="BM38" s="13"/>
    </row>
    <row r="39" spans="2:62" s="14" customFormat="1" ht="12" customHeight="1">
      <c r="B39" s="388"/>
      <c r="C39" s="389"/>
      <c r="D39" s="389"/>
      <c r="E39" s="376"/>
      <c r="F39" s="377"/>
      <c r="G39" s="377"/>
      <c r="H39" s="377"/>
      <c r="I39" s="378"/>
      <c r="J39" s="705"/>
      <c r="K39" s="706"/>
      <c r="L39" s="706"/>
      <c r="M39" s="707"/>
      <c r="N39" s="22" t="s">
        <v>277</v>
      </c>
      <c r="O39" s="23"/>
      <c r="P39" s="23"/>
      <c r="Q39" s="23"/>
      <c r="R39" s="23"/>
      <c r="S39" s="23"/>
      <c r="T39" s="23"/>
      <c r="U39" s="23"/>
      <c r="V39" s="23"/>
      <c r="W39" s="23"/>
      <c r="X39" s="23"/>
      <c r="Y39" s="23"/>
      <c r="Z39" s="23"/>
      <c r="AA39" s="23"/>
      <c r="AB39" s="23"/>
      <c r="AC39" s="24"/>
      <c r="AD39" s="23" t="s">
        <v>360</v>
      </c>
      <c r="AE39" s="23"/>
      <c r="AF39" s="23"/>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6"/>
    </row>
    <row r="40" spans="2:62" s="14" customFormat="1" ht="12" customHeight="1">
      <c r="B40" s="388"/>
      <c r="C40" s="389"/>
      <c r="D40" s="389"/>
      <c r="E40" s="376"/>
      <c r="F40" s="377"/>
      <c r="G40" s="377"/>
      <c r="H40" s="377"/>
      <c r="I40" s="378"/>
      <c r="J40" s="705"/>
      <c r="K40" s="706"/>
      <c r="L40" s="706"/>
      <c r="M40" s="707"/>
      <c r="N40" s="22" t="s">
        <v>361</v>
      </c>
      <c r="O40" s="23"/>
      <c r="P40" s="23"/>
      <c r="Q40" s="23"/>
      <c r="R40" s="23"/>
      <c r="S40" s="23"/>
      <c r="T40" s="23"/>
      <c r="U40" s="23"/>
      <c r="V40" s="23"/>
      <c r="W40" s="23"/>
      <c r="X40" s="23"/>
      <c r="Y40" s="23"/>
      <c r="Z40" s="23"/>
      <c r="AA40" s="23"/>
      <c r="AB40" s="23"/>
      <c r="AC40" s="24"/>
      <c r="AD40" s="22" t="s">
        <v>27</v>
      </c>
      <c r="AE40" s="23"/>
      <c r="AF40" s="23"/>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6"/>
    </row>
    <row r="41" spans="2:62" s="14" customFormat="1" ht="12" customHeight="1">
      <c r="B41" s="386">
        <v>2</v>
      </c>
      <c r="C41" s="387"/>
      <c r="D41" s="387"/>
      <c r="E41" s="390" t="s">
        <v>17</v>
      </c>
      <c r="F41" s="391"/>
      <c r="G41" s="391"/>
      <c r="H41" s="391"/>
      <c r="I41" s="392"/>
      <c r="J41" s="702">
        <v>35</v>
      </c>
      <c r="K41" s="703"/>
      <c r="L41" s="703"/>
      <c r="M41" s="704"/>
      <c r="N41" s="32" t="s">
        <v>278</v>
      </c>
      <c r="O41" s="33"/>
      <c r="P41" s="33"/>
      <c r="Q41" s="33"/>
      <c r="R41" s="33"/>
      <c r="S41" s="33"/>
      <c r="T41" s="33"/>
      <c r="U41" s="33"/>
      <c r="V41" s="33"/>
      <c r="W41" s="33"/>
      <c r="X41" s="33"/>
      <c r="Y41" s="33"/>
      <c r="Z41" s="33"/>
      <c r="AA41" s="33"/>
      <c r="AB41" s="33"/>
      <c r="AC41" s="34"/>
      <c r="AD41" s="33" t="s">
        <v>292</v>
      </c>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4"/>
    </row>
    <row r="42" spans="2:62" s="14" customFormat="1" ht="12" customHeight="1">
      <c r="B42" s="388"/>
      <c r="C42" s="389"/>
      <c r="D42" s="389"/>
      <c r="E42" s="376"/>
      <c r="F42" s="377"/>
      <c r="G42" s="377"/>
      <c r="H42" s="377"/>
      <c r="I42" s="378"/>
      <c r="J42" s="705"/>
      <c r="K42" s="706"/>
      <c r="L42" s="706"/>
      <c r="M42" s="707"/>
      <c r="N42" s="22" t="s">
        <v>279</v>
      </c>
      <c r="O42" s="23"/>
      <c r="P42" s="23"/>
      <c r="Q42" s="23"/>
      <c r="R42" s="23"/>
      <c r="S42" s="23"/>
      <c r="T42" s="23"/>
      <c r="U42" s="23"/>
      <c r="V42" s="23"/>
      <c r="W42" s="23"/>
      <c r="X42" s="23"/>
      <c r="Y42" s="23"/>
      <c r="Z42" s="23"/>
      <c r="AA42" s="23"/>
      <c r="AB42" s="23"/>
      <c r="AC42" s="24"/>
      <c r="AD42" s="23" t="s">
        <v>293</v>
      </c>
      <c r="AE42" s="23"/>
      <c r="AF42" s="23"/>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6"/>
    </row>
    <row r="43" spans="2:62" s="14" customFormat="1" ht="12" customHeight="1">
      <c r="B43" s="388"/>
      <c r="C43" s="389"/>
      <c r="D43" s="389"/>
      <c r="E43" s="376"/>
      <c r="F43" s="377"/>
      <c r="G43" s="377"/>
      <c r="H43" s="377"/>
      <c r="I43" s="378"/>
      <c r="J43" s="705"/>
      <c r="K43" s="706"/>
      <c r="L43" s="706"/>
      <c r="M43" s="707"/>
      <c r="N43" s="22" t="s">
        <v>280</v>
      </c>
      <c r="O43" s="23"/>
      <c r="P43" s="23"/>
      <c r="Q43" s="23"/>
      <c r="R43" s="23"/>
      <c r="S43" s="23"/>
      <c r="T43" s="23"/>
      <c r="U43" s="23"/>
      <c r="V43" s="23"/>
      <c r="W43" s="23"/>
      <c r="X43" s="23"/>
      <c r="Y43" s="23"/>
      <c r="Z43" s="23"/>
      <c r="AA43" s="23"/>
      <c r="AB43" s="23"/>
      <c r="AC43" s="24"/>
      <c r="AD43" s="23" t="s">
        <v>294</v>
      </c>
      <c r="AE43" s="23"/>
      <c r="AF43" s="23"/>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6"/>
    </row>
    <row r="44" spans="2:62" s="14" customFormat="1" ht="12" customHeight="1">
      <c r="B44" s="406"/>
      <c r="C44" s="407"/>
      <c r="D44" s="407"/>
      <c r="E44" s="379"/>
      <c r="F44" s="380"/>
      <c r="G44" s="380"/>
      <c r="H44" s="380"/>
      <c r="I44" s="381"/>
      <c r="J44" s="708"/>
      <c r="K44" s="709"/>
      <c r="L44" s="709"/>
      <c r="M44" s="710"/>
      <c r="N44" s="25" t="s">
        <v>362</v>
      </c>
      <c r="O44" s="26"/>
      <c r="P44" s="26"/>
      <c r="Q44" s="26"/>
      <c r="R44" s="26"/>
      <c r="S44" s="26"/>
      <c r="T44" s="26"/>
      <c r="U44" s="26"/>
      <c r="V44" s="26"/>
      <c r="W44" s="26"/>
      <c r="X44" s="26"/>
      <c r="Y44" s="26"/>
      <c r="Z44" s="26"/>
      <c r="AA44" s="26"/>
      <c r="AB44" s="26"/>
      <c r="AC44" s="27"/>
      <c r="AD44" s="26" t="s">
        <v>18</v>
      </c>
      <c r="AE44" s="26"/>
      <c r="AF44" s="26"/>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8"/>
    </row>
    <row r="45" spans="2:62" s="14" customFormat="1" ht="12" customHeight="1">
      <c r="B45" s="388">
        <v>3</v>
      </c>
      <c r="C45" s="389"/>
      <c r="D45" s="389"/>
      <c r="E45" s="376" t="s">
        <v>19</v>
      </c>
      <c r="F45" s="377"/>
      <c r="G45" s="377"/>
      <c r="H45" s="377"/>
      <c r="I45" s="378"/>
      <c r="J45" s="705">
        <v>48</v>
      </c>
      <c r="K45" s="706"/>
      <c r="L45" s="706"/>
      <c r="M45" s="707"/>
      <c r="N45" s="22" t="s">
        <v>281</v>
      </c>
      <c r="O45" s="85"/>
      <c r="P45" s="85"/>
      <c r="Q45" s="85"/>
      <c r="R45" s="85"/>
      <c r="S45" s="85"/>
      <c r="T45" s="85"/>
      <c r="U45" s="85"/>
      <c r="V45" s="85"/>
      <c r="W45" s="85"/>
      <c r="X45" s="85"/>
      <c r="Y45" s="85"/>
      <c r="Z45" s="85"/>
      <c r="AA45" s="85"/>
      <c r="AB45" s="85"/>
      <c r="AC45" s="86"/>
      <c r="AD45" s="23" t="s">
        <v>295</v>
      </c>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6"/>
    </row>
    <row r="46" spans="2:62" s="14" customFormat="1" ht="12" customHeight="1">
      <c r="B46" s="388"/>
      <c r="C46" s="389"/>
      <c r="D46" s="389"/>
      <c r="E46" s="376"/>
      <c r="F46" s="377"/>
      <c r="G46" s="377"/>
      <c r="H46" s="377"/>
      <c r="I46" s="378"/>
      <c r="J46" s="705"/>
      <c r="K46" s="706"/>
      <c r="L46" s="706"/>
      <c r="M46" s="707"/>
      <c r="N46" s="22" t="s">
        <v>282</v>
      </c>
      <c r="O46" s="85"/>
      <c r="P46" s="85"/>
      <c r="Q46" s="85"/>
      <c r="R46" s="85"/>
      <c r="S46" s="85"/>
      <c r="T46" s="85"/>
      <c r="U46" s="85"/>
      <c r="V46" s="85"/>
      <c r="W46" s="85"/>
      <c r="X46" s="85"/>
      <c r="Y46" s="85"/>
      <c r="Z46" s="85"/>
      <c r="AA46" s="85"/>
      <c r="AB46" s="85"/>
      <c r="AC46" s="86"/>
      <c r="AD46" s="23" t="s">
        <v>296</v>
      </c>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6"/>
    </row>
    <row r="47" spans="2:62" s="14" customFormat="1" ht="12" customHeight="1">
      <c r="B47" s="388"/>
      <c r="C47" s="389"/>
      <c r="D47" s="389"/>
      <c r="E47" s="376"/>
      <c r="F47" s="377"/>
      <c r="G47" s="377"/>
      <c r="H47" s="377"/>
      <c r="I47" s="378"/>
      <c r="J47" s="705"/>
      <c r="K47" s="706"/>
      <c r="L47" s="706"/>
      <c r="M47" s="707"/>
      <c r="N47" s="22" t="s">
        <v>283</v>
      </c>
      <c r="O47" s="85"/>
      <c r="P47" s="85"/>
      <c r="Q47" s="85"/>
      <c r="R47" s="85"/>
      <c r="S47" s="85"/>
      <c r="T47" s="85"/>
      <c r="U47" s="85"/>
      <c r="V47" s="85"/>
      <c r="W47" s="85"/>
      <c r="X47" s="85"/>
      <c r="Y47" s="85"/>
      <c r="Z47" s="85"/>
      <c r="AA47" s="85"/>
      <c r="AB47" s="85"/>
      <c r="AC47" s="86"/>
      <c r="AD47" s="23" t="s">
        <v>297</v>
      </c>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6"/>
    </row>
    <row r="48" spans="2:62" s="14" customFormat="1" ht="12" customHeight="1">
      <c r="B48" s="388"/>
      <c r="C48" s="389"/>
      <c r="D48" s="389"/>
      <c r="E48" s="376"/>
      <c r="F48" s="377"/>
      <c r="G48" s="377"/>
      <c r="H48" s="377"/>
      <c r="I48" s="378"/>
      <c r="J48" s="705"/>
      <c r="K48" s="706"/>
      <c r="L48" s="706"/>
      <c r="M48" s="707"/>
      <c r="N48" s="22" t="s">
        <v>284</v>
      </c>
      <c r="O48" s="85"/>
      <c r="P48" s="85"/>
      <c r="Q48" s="85"/>
      <c r="R48" s="85"/>
      <c r="S48" s="85"/>
      <c r="T48" s="85"/>
      <c r="U48" s="85"/>
      <c r="V48" s="85"/>
      <c r="W48" s="85"/>
      <c r="X48" s="85"/>
      <c r="Y48" s="85"/>
      <c r="Z48" s="85"/>
      <c r="AA48" s="85"/>
      <c r="AB48" s="85"/>
      <c r="AC48" s="86"/>
      <c r="AD48" s="23" t="s">
        <v>22</v>
      </c>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6"/>
    </row>
    <row r="49" spans="2:62" s="14" customFormat="1" ht="12" customHeight="1">
      <c r="B49" s="386">
        <v>4</v>
      </c>
      <c r="C49" s="387"/>
      <c r="D49" s="387"/>
      <c r="E49" s="390" t="s">
        <v>20</v>
      </c>
      <c r="F49" s="391"/>
      <c r="G49" s="391"/>
      <c r="H49" s="391"/>
      <c r="I49" s="392"/>
      <c r="J49" s="702">
        <v>60</v>
      </c>
      <c r="K49" s="703"/>
      <c r="L49" s="703"/>
      <c r="M49" s="704"/>
      <c r="N49" s="32" t="s">
        <v>285</v>
      </c>
      <c r="O49" s="33"/>
      <c r="P49" s="33"/>
      <c r="Q49" s="33"/>
      <c r="R49" s="33"/>
      <c r="S49" s="33"/>
      <c r="T49" s="33"/>
      <c r="U49" s="33"/>
      <c r="V49" s="33"/>
      <c r="W49" s="33"/>
      <c r="X49" s="33"/>
      <c r="Y49" s="33"/>
      <c r="Z49" s="33"/>
      <c r="AA49" s="33"/>
      <c r="AB49" s="33"/>
      <c r="AC49" s="34"/>
      <c r="AD49" s="33" t="s">
        <v>298</v>
      </c>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4"/>
    </row>
    <row r="50" spans="2:62" s="14" customFormat="1" ht="12" customHeight="1">
      <c r="B50" s="388"/>
      <c r="C50" s="389"/>
      <c r="D50" s="389"/>
      <c r="E50" s="376"/>
      <c r="F50" s="377"/>
      <c r="G50" s="377"/>
      <c r="H50" s="377"/>
      <c r="I50" s="378"/>
      <c r="J50" s="705"/>
      <c r="K50" s="706"/>
      <c r="L50" s="706"/>
      <c r="M50" s="707"/>
      <c r="N50" s="22" t="s">
        <v>286</v>
      </c>
      <c r="O50" s="23"/>
      <c r="P50" s="23"/>
      <c r="Q50" s="23"/>
      <c r="R50" s="23"/>
      <c r="S50" s="23"/>
      <c r="T50" s="23"/>
      <c r="U50" s="23"/>
      <c r="V50" s="23"/>
      <c r="W50" s="23"/>
      <c r="X50" s="23"/>
      <c r="Y50" s="23"/>
      <c r="Z50" s="23"/>
      <c r="AA50" s="23"/>
      <c r="AB50" s="23"/>
      <c r="AC50" s="24"/>
      <c r="AD50" s="23" t="s">
        <v>299</v>
      </c>
      <c r="AE50" s="23"/>
      <c r="AF50" s="23"/>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6"/>
    </row>
    <row r="51" spans="2:62" s="14" customFormat="1" ht="12" customHeight="1">
      <c r="B51" s="388"/>
      <c r="C51" s="389"/>
      <c r="D51" s="389"/>
      <c r="E51" s="376"/>
      <c r="F51" s="377"/>
      <c r="G51" s="377"/>
      <c r="H51" s="377"/>
      <c r="I51" s="378"/>
      <c r="J51" s="705"/>
      <c r="K51" s="706"/>
      <c r="L51" s="706"/>
      <c r="M51" s="707"/>
      <c r="N51" s="22" t="s">
        <v>287</v>
      </c>
      <c r="O51" s="23"/>
      <c r="P51" s="23"/>
      <c r="Q51" s="23"/>
      <c r="R51" s="23"/>
      <c r="S51" s="23"/>
      <c r="T51" s="23"/>
      <c r="U51" s="23"/>
      <c r="V51" s="23"/>
      <c r="W51" s="23"/>
      <c r="X51" s="23"/>
      <c r="Y51" s="23"/>
      <c r="Z51" s="23"/>
      <c r="AA51" s="23"/>
      <c r="AB51" s="23"/>
      <c r="AC51" s="24"/>
      <c r="AD51" s="23" t="s">
        <v>300</v>
      </c>
      <c r="AE51" s="23"/>
      <c r="AF51" s="23"/>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6"/>
    </row>
    <row r="52" spans="2:62" s="14" customFormat="1" ht="12" customHeight="1">
      <c r="B52" s="388"/>
      <c r="C52" s="389"/>
      <c r="D52" s="389"/>
      <c r="E52" s="376"/>
      <c r="F52" s="377"/>
      <c r="G52" s="377"/>
      <c r="H52" s="377"/>
      <c r="I52" s="378"/>
      <c r="J52" s="705"/>
      <c r="K52" s="706"/>
      <c r="L52" s="706"/>
      <c r="M52" s="707"/>
      <c r="N52" s="22" t="s">
        <v>363</v>
      </c>
      <c r="O52" s="23"/>
      <c r="P52" s="23"/>
      <c r="Q52" s="23"/>
      <c r="R52" s="23"/>
      <c r="S52" s="23"/>
      <c r="T52" s="23"/>
      <c r="U52" s="23"/>
      <c r="V52" s="23"/>
      <c r="W52" s="23"/>
      <c r="X52" s="23"/>
      <c r="Y52" s="23"/>
      <c r="Z52" s="23"/>
      <c r="AA52" s="23"/>
      <c r="AB52" s="23"/>
      <c r="AC52" s="24"/>
      <c r="AD52" s="23"/>
      <c r="AE52" s="23"/>
      <c r="AF52" s="23"/>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6"/>
    </row>
    <row r="53" spans="2:62" s="14" customFormat="1" ht="12" customHeight="1">
      <c r="B53" s="386">
        <v>5</v>
      </c>
      <c r="C53" s="387"/>
      <c r="D53" s="387"/>
      <c r="E53" s="390" t="s">
        <v>21</v>
      </c>
      <c r="F53" s="391"/>
      <c r="G53" s="391"/>
      <c r="H53" s="391"/>
      <c r="I53" s="392"/>
      <c r="J53" s="702">
        <v>70</v>
      </c>
      <c r="K53" s="703"/>
      <c r="L53" s="703"/>
      <c r="M53" s="704"/>
      <c r="N53" s="32" t="s">
        <v>288</v>
      </c>
      <c r="O53" s="33"/>
      <c r="P53" s="33"/>
      <c r="Q53" s="33"/>
      <c r="R53" s="33"/>
      <c r="S53" s="33"/>
      <c r="T53" s="33"/>
      <c r="U53" s="33"/>
      <c r="V53" s="33"/>
      <c r="W53" s="33"/>
      <c r="X53" s="33"/>
      <c r="Y53" s="33"/>
      <c r="Z53" s="33"/>
      <c r="AA53" s="33"/>
      <c r="AB53" s="33"/>
      <c r="AC53" s="34"/>
      <c r="AD53" s="33" t="s">
        <v>301</v>
      </c>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4"/>
    </row>
    <row r="54" spans="2:62" s="14" customFormat="1" ht="12" customHeight="1">
      <c r="B54" s="388"/>
      <c r="C54" s="389"/>
      <c r="D54" s="389"/>
      <c r="E54" s="376"/>
      <c r="F54" s="377"/>
      <c r="G54" s="377"/>
      <c r="H54" s="377"/>
      <c r="I54" s="378"/>
      <c r="J54" s="705"/>
      <c r="K54" s="706"/>
      <c r="L54" s="706"/>
      <c r="M54" s="707"/>
      <c r="N54" s="22" t="s">
        <v>289</v>
      </c>
      <c r="O54" s="23"/>
      <c r="P54" s="23"/>
      <c r="Q54" s="23"/>
      <c r="R54" s="23"/>
      <c r="S54" s="23"/>
      <c r="T54" s="23"/>
      <c r="U54" s="23"/>
      <c r="V54" s="23"/>
      <c r="W54" s="23"/>
      <c r="X54" s="23"/>
      <c r="Y54" s="23"/>
      <c r="Z54" s="23"/>
      <c r="AA54" s="23"/>
      <c r="AB54" s="23"/>
      <c r="AC54" s="24"/>
      <c r="AD54" s="23" t="s">
        <v>302</v>
      </c>
      <c r="AE54" s="23"/>
      <c r="AF54" s="23"/>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6"/>
    </row>
    <row r="55" spans="2:62" s="12" customFormat="1" ht="12" customHeight="1">
      <c r="B55" s="405" t="s">
        <v>23</v>
      </c>
      <c r="C55" s="405"/>
      <c r="D55" s="405"/>
      <c r="E55" s="405"/>
      <c r="F55" s="405"/>
      <c r="G55" s="405"/>
      <c r="H55" s="405"/>
      <c r="I55" s="405"/>
      <c r="J55" s="405"/>
      <c r="K55" s="405"/>
      <c r="L55" s="405"/>
      <c r="M55" s="405"/>
      <c r="N55" s="405"/>
      <c r="O55" s="405"/>
      <c r="P55" s="405"/>
      <c r="Q55" s="405"/>
      <c r="R55" s="405"/>
      <c r="S55" s="405"/>
      <c r="T55" s="405"/>
      <c r="U55" s="405"/>
      <c r="V55" s="405"/>
      <c r="W55" s="405"/>
      <c r="X55" s="405"/>
      <c r="Y55" s="405"/>
      <c r="Z55" s="405"/>
      <c r="AA55" s="405"/>
      <c r="AB55" s="405"/>
      <c r="AC55" s="405"/>
      <c r="AD55" s="405"/>
      <c r="AE55" s="405"/>
      <c r="AF55" s="405"/>
      <c r="AG55" s="405"/>
      <c r="AH55" s="405"/>
      <c r="AI55" s="405"/>
      <c r="AJ55" s="405"/>
      <c r="AK55" s="405"/>
      <c r="AL55" s="405"/>
      <c r="AM55" s="405"/>
      <c r="AN55" s="405"/>
      <c r="AO55" s="405"/>
      <c r="AP55" s="405"/>
      <c r="AQ55" s="405"/>
      <c r="AR55" s="405"/>
      <c r="AS55" s="405"/>
      <c r="AT55" s="405"/>
      <c r="AU55" s="405"/>
      <c r="AV55" s="405"/>
      <c r="AW55" s="405"/>
      <c r="AX55" s="405"/>
      <c r="AY55" s="405"/>
      <c r="AZ55" s="405"/>
      <c r="BA55" s="405"/>
      <c r="BB55" s="405"/>
      <c r="BC55" s="405"/>
      <c r="BD55" s="405"/>
      <c r="BE55" s="405"/>
      <c r="BF55" s="405"/>
      <c r="BG55" s="405"/>
      <c r="BH55" s="405"/>
      <c r="BI55" s="405"/>
      <c r="BJ55" s="405"/>
    </row>
    <row r="56" spans="2:62" s="12" customFormat="1" ht="12" customHeight="1">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row>
    <row r="57" spans="2:62" s="12" customFormat="1" ht="12" customHeight="1">
      <c r="B57" s="82" t="s">
        <v>136</v>
      </c>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2" t="s">
        <v>137</v>
      </c>
      <c r="AQ57" s="83"/>
      <c r="AR57" s="83"/>
      <c r="AS57" s="83"/>
      <c r="AT57" s="83"/>
      <c r="AU57" s="83"/>
      <c r="AV57" s="83"/>
      <c r="AW57" s="83"/>
      <c r="AX57" s="83"/>
      <c r="AY57" s="83"/>
      <c r="AZ57" s="83"/>
      <c r="BA57" s="83"/>
      <c r="BB57" s="83"/>
      <c r="BC57" s="83"/>
      <c r="BD57" s="83"/>
      <c r="BE57" s="83"/>
      <c r="BF57" s="83"/>
      <c r="BG57" s="83"/>
      <c r="BH57" s="83"/>
      <c r="BI57" s="83"/>
      <c r="BJ57" s="83"/>
    </row>
    <row r="58" spans="2:62" s="12" customFormat="1" ht="12" customHeight="1">
      <c r="B58" s="302" t="s">
        <v>131</v>
      </c>
      <c r="C58" s="302"/>
      <c r="D58" s="302"/>
      <c r="E58" s="302"/>
      <c r="F58" s="385" t="s">
        <v>364</v>
      </c>
      <c r="G58" s="302"/>
      <c r="H58" s="302"/>
      <c r="I58" s="302"/>
      <c r="J58" s="383"/>
      <c r="K58" s="382" t="s">
        <v>365</v>
      </c>
      <c r="L58" s="382"/>
      <c r="M58" s="382"/>
      <c r="N58" s="382"/>
      <c r="O58" s="382"/>
      <c r="P58" s="360" t="s">
        <v>366</v>
      </c>
      <c r="Q58" s="382"/>
      <c r="R58" s="382"/>
      <c r="S58" s="382"/>
      <c r="T58" s="358"/>
      <c r="U58" s="302" t="s">
        <v>367</v>
      </c>
      <c r="V58" s="302"/>
      <c r="W58" s="302"/>
      <c r="X58" s="302"/>
      <c r="Y58" s="302"/>
      <c r="Z58" s="360" t="s">
        <v>368</v>
      </c>
      <c r="AA58" s="382"/>
      <c r="AB58" s="382"/>
      <c r="AC58" s="382"/>
      <c r="AD58" s="358"/>
      <c r="AE58" s="382" t="s">
        <v>369</v>
      </c>
      <c r="AF58" s="382"/>
      <c r="AG58" s="382"/>
      <c r="AH58" s="382"/>
      <c r="AI58" s="382"/>
      <c r="AJ58" s="360" t="s">
        <v>370</v>
      </c>
      <c r="AK58" s="382"/>
      <c r="AL58" s="382"/>
      <c r="AM58" s="382"/>
      <c r="AN58" s="382"/>
      <c r="AO58" s="42"/>
      <c r="AP58" s="383" t="s">
        <v>122</v>
      </c>
      <c r="AQ58" s="384"/>
      <c r="AR58" s="384"/>
      <c r="AS58" s="384"/>
      <c r="AT58" s="384"/>
      <c r="AU58" s="385"/>
      <c r="AV58" s="384" t="s">
        <v>371</v>
      </c>
      <c r="AW58" s="384"/>
      <c r="AX58" s="384"/>
      <c r="AY58" s="384"/>
      <c r="AZ58" s="384"/>
      <c r="BA58" s="358" t="s">
        <v>372</v>
      </c>
      <c r="BB58" s="359"/>
      <c r="BC58" s="359"/>
      <c r="BD58" s="359"/>
      <c r="BE58" s="360"/>
      <c r="BF58" s="359" t="s">
        <v>373</v>
      </c>
      <c r="BG58" s="359"/>
      <c r="BH58" s="359"/>
      <c r="BI58" s="359"/>
      <c r="BJ58" s="360"/>
    </row>
    <row r="59" spans="2:62" s="12" customFormat="1" ht="12" customHeight="1">
      <c r="B59" s="376" t="s">
        <v>132</v>
      </c>
      <c r="C59" s="377"/>
      <c r="D59" s="377"/>
      <c r="E59" s="378"/>
      <c r="F59" s="265"/>
      <c r="G59" s="265"/>
      <c r="H59" s="265"/>
      <c r="I59" s="265"/>
      <c r="J59" s="265"/>
      <c r="K59" s="264" t="s">
        <v>112</v>
      </c>
      <c r="L59" s="265"/>
      <c r="M59" s="265"/>
      <c r="N59" s="265"/>
      <c r="O59" s="353"/>
      <c r="P59" s="265" t="s">
        <v>115</v>
      </c>
      <c r="Q59" s="265"/>
      <c r="R59" s="265"/>
      <c r="S59" s="265"/>
      <c r="T59" s="265"/>
      <c r="U59" s="264" t="s">
        <v>116</v>
      </c>
      <c r="V59" s="265"/>
      <c r="W59" s="265"/>
      <c r="X59" s="265"/>
      <c r="Y59" s="353"/>
      <c r="Z59" s="265" t="s">
        <v>117</v>
      </c>
      <c r="AA59" s="265"/>
      <c r="AB59" s="265"/>
      <c r="AC59" s="265"/>
      <c r="AD59" s="265"/>
      <c r="AE59" s="264" t="s">
        <v>118</v>
      </c>
      <c r="AF59" s="265"/>
      <c r="AG59" s="265"/>
      <c r="AH59" s="265"/>
      <c r="AI59" s="353"/>
      <c r="AJ59" s="265" t="s">
        <v>110</v>
      </c>
      <c r="AK59" s="265"/>
      <c r="AL59" s="265"/>
      <c r="AM59" s="265"/>
      <c r="AN59" s="353"/>
      <c r="AO59" s="42"/>
      <c r="AP59" s="370" t="s">
        <v>58</v>
      </c>
      <c r="AQ59" s="371"/>
      <c r="AR59" s="371"/>
      <c r="AS59" s="371"/>
      <c r="AT59" s="371"/>
      <c r="AU59" s="372"/>
      <c r="AV59" s="356" t="s">
        <v>123</v>
      </c>
      <c r="AW59" s="356"/>
      <c r="AX59" s="356"/>
      <c r="AY59" s="356"/>
      <c r="AZ59" s="356"/>
      <c r="BA59" s="89" t="s">
        <v>126</v>
      </c>
      <c r="BB59" s="90"/>
      <c r="BC59" s="90"/>
      <c r="BD59" s="90"/>
      <c r="BE59" s="91"/>
      <c r="BF59" s="356" t="s">
        <v>123</v>
      </c>
      <c r="BG59" s="356"/>
      <c r="BH59" s="356"/>
      <c r="BI59" s="356"/>
      <c r="BJ59" s="357"/>
    </row>
    <row r="60" spans="2:62" s="12" customFormat="1" ht="12" customHeight="1">
      <c r="B60" s="379"/>
      <c r="C60" s="380"/>
      <c r="D60" s="380"/>
      <c r="E60" s="381"/>
      <c r="F60" s="265" t="s">
        <v>111</v>
      </c>
      <c r="G60" s="265"/>
      <c r="H60" s="265"/>
      <c r="I60" s="265"/>
      <c r="J60" s="265"/>
      <c r="K60" s="264" t="s">
        <v>114</v>
      </c>
      <c r="L60" s="265"/>
      <c r="M60" s="265"/>
      <c r="N60" s="265"/>
      <c r="O60" s="353"/>
      <c r="P60" s="265" t="s">
        <v>113</v>
      </c>
      <c r="Q60" s="265"/>
      <c r="R60" s="265"/>
      <c r="S60" s="265"/>
      <c r="T60" s="265"/>
      <c r="U60" s="264" t="s">
        <v>120</v>
      </c>
      <c r="V60" s="265"/>
      <c r="W60" s="265"/>
      <c r="X60" s="265"/>
      <c r="Y60" s="353"/>
      <c r="Z60" s="265" t="s">
        <v>119</v>
      </c>
      <c r="AA60" s="265"/>
      <c r="AB60" s="265"/>
      <c r="AC60" s="265"/>
      <c r="AD60" s="265"/>
      <c r="AE60" s="264" t="s">
        <v>109</v>
      </c>
      <c r="AF60" s="265"/>
      <c r="AG60" s="265"/>
      <c r="AH60" s="265"/>
      <c r="AI60" s="353"/>
      <c r="AJ60" s="265"/>
      <c r="AK60" s="265"/>
      <c r="AL60" s="265"/>
      <c r="AM60" s="265"/>
      <c r="AN60" s="353"/>
      <c r="AO60" s="42"/>
      <c r="AP60" s="370"/>
      <c r="AQ60" s="371"/>
      <c r="AR60" s="371"/>
      <c r="AS60" s="371"/>
      <c r="AT60" s="371"/>
      <c r="AU60" s="372"/>
      <c r="AV60" s="356" t="s">
        <v>124</v>
      </c>
      <c r="AW60" s="356"/>
      <c r="AX60" s="356"/>
      <c r="AY60" s="356"/>
      <c r="AZ60" s="356"/>
      <c r="BA60" s="369" t="s">
        <v>127</v>
      </c>
      <c r="BB60" s="356"/>
      <c r="BC60" s="356"/>
      <c r="BD60" s="356"/>
      <c r="BE60" s="357"/>
      <c r="BF60" s="356" t="s">
        <v>128</v>
      </c>
      <c r="BG60" s="356"/>
      <c r="BH60" s="356"/>
      <c r="BI60" s="356"/>
      <c r="BJ60" s="357"/>
    </row>
    <row r="61" spans="2:62" s="12" customFormat="1" ht="12" customHeight="1">
      <c r="B61" s="302" t="s">
        <v>121</v>
      </c>
      <c r="C61" s="302"/>
      <c r="D61" s="302"/>
      <c r="E61" s="302"/>
      <c r="F61" s="368">
        <v>1.15</v>
      </c>
      <c r="G61" s="368"/>
      <c r="H61" s="368"/>
      <c r="I61" s="368"/>
      <c r="J61" s="362"/>
      <c r="K61" s="368">
        <v>1.1</v>
      </c>
      <c r="L61" s="368"/>
      <c r="M61" s="368"/>
      <c r="N61" s="368"/>
      <c r="O61" s="368"/>
      <c r="P61" s="363">
        <v>1.05</v>
      </c>
      <c r="Q61" s="368"/>
      <c r="R61" s="368"/>
      <c r="S61" s="368"/>
      <c r="T61" s="362"/>
      <c r="U61" s="368">
        <v>1</v>
      </c>
      <c r="V61" s="368"/>
      <c r="W61" s="368"/>
      <c r="X61" s="368"/>
      <c r="Y61" s="368"/>
      <c r="Z61" s="363">
        <v>0.9</v>
      </c>
      <c r="AA61" s="368"/>
      <c r="AB61" s="368"/>
      <c r="AC61" s="368"/>
      <c r="AD61" s="362"/>
      <c r="AE61" s="368">
        <v>0.85</v>
      </c>
      <c r="AF61" s="368"/>
      <c r="AG61" s="368"/>
      <c r="AH61" s="368"/>
      <c r="AI61" s="368"/>
      <c r="AJ61" s="363">
        <v>0.75</v>
      </c>
      <c r="AK61" s="368"/>
      <c r="AL61" s="368"/>
      <c r="AM61" s="368"/>
      <c r="AN61" s="368"/>
      <c r="AO61" s="42"/>
      <c r="AP61" s="370"/>
      <c r="AQ61" s="371"/>
      <c r="AR61" s="371"/>
      <c r="AS61" s="371"/>
      <c r="AT61" s="371"/>
      <c r="AU61" s="372"/>
      <c r="AV61" s="356" t="s">
        <v>125</v>
      </c>
      <c r="AW61" s="356"/>
      <c r="AX61" s="356"/>
      <c r="AY61" s="356"/>
      <c r="AZ61" s="356"/>
      <c r="BA61" s="369" t="s">
        <v>125</v>
      </c>
      <c r="BB61" s="356"/>
      <c r="BC61" s="356"/>
      <c r="BD61" s="356"/>
      <c r="BE61" s="357"/>
      <c r="BF61" s="356" t="s">
        <v>125</v>
      </c>
      <c r="BG61" s="356"/>
      <c r="BH61" s="356"/>
      <c r="BI61" s="356"/>
      <c r="BJ61" s="357"/>
    </row>
    <row r="62" spans="2:62" s="12" customFormat="1" ht="12" customHeight="1">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358" t="s">
        <v>121</v>
      </c>
      <c r="AQ62" s="359"/>
      <c r="AR62" s="359"/>
      <c r="AS62" s="359"/>
      <c r="AT62" s="359"/>
      <c r="AU62" s="360"/>
      <c r="AV62" s="361">
        <v>1</v>
      </c>
      <c r="AW62" s="361"/>
      <c r="AX62" s="361"/>
      <c r="AY62" s="361"/>
      <c r="AZ62" s="361"/>
      <c r="BA62" s="362">
        <v>1.05</v>
      </c>
      <c r="BB62" s="361"/>
      <c r="BC62" s="361"/>
      <c r="BD62" s="361"/>
      <c r="BE62" s="363"/>
      <c r="BF62" s="361">
        <v>1.1</v>
      </c>
      <c r="BG62" s="361"/>
      <c r="BH62" s="361"/>
      <c r="BI62" s="361"/>
      <c r="BJ62" s="363"/>
    </row>
    <row r="63" spans="2:62" s="12" customFormat="1" ht="12" customHeight="1">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row>
    <row r="64" spans="2:62" s="12" customFormat="1" ht="4.5" customHeight="1">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row>
    <row r="65" ht="12" customHeight="1">
      <c r="B65" s="7" t="s">
        <v>51</v>
      </c>
    </row>
    <row r="66" spans="2:63" s="15" customFormat="1" ht="10.5" customHeight="1">
      <c r="B66" s="364" t="s">
        <v>52</v>
      </c>
      <c r="C66" s="365"/>
      <c r="D66" s="365"/>
      <c r="E66" s="365"/>
      <c r="F66" s="365"/>
      <c r="G66" s="365"/>
      <c r="H66" s="366"/>
      <c r="I66" s="367" t="s">
        <v>202</v>
      </c>
      <c r="J66" s="351"/>
      <c r="K66" s="351"/>
      <c r="L66" s="351" t="s">
        <v>35</v>
      </c>
      <c r="M66" s="351"/>
      <c r="N66" s="351"/>
      <c r="O66" s="351" t="s">
        <v>36</v>
      </c>
      <c r="P66" s="351"/>
      <c r="Q66" s="351"/>
      <c r="R66" s="351" t="s">
        <v>37</v>
      </c>
      <c r="S66" s="351"/>
      <c r="T66" s="351"/>
      <c r="U66" s="351" t="s">
        <v>38</v>
      </c>
      <c r="V66" s="351"/>
      <c r="W66" s="351"/>
      <c r="X66" s="351" t="s">
        <v>39</v>
      </c>
      <c r="Y66" s="351"/>
      <c r="Z66" s="351"/>
      <c r="AA66" s="351" t="s">
        <v>203</v>
      </c>
      <c r="AB66" s="351"/>
      <c r="AC66" s="351"/>
      <c r="AD66" s="351" t="s">
        <v>40</v>
      </c>
      <c r="AE66" s="351"/>
      <c r="AF66" s="351"/>
      <c r="AG66" s="351" t="s">
        <v>41</v>
      </c>
      <c r="AH66" s="351"/>
      <c r="AI66" s="351"/>
      <c r="AJ66" s="351" t="s">
        <v>42</v>
      </c>
      <c r="AK66" s="351"/>
      <c r="AL66" s="351"/>
      <c r="AM66" s="351" t="s">
        <v>43</v>
      </c>
      <c r="AN66" s="351"/>
      <c r="AO66" s="351"/>
      <c r="AP66" s="351" t="s">
        <v>44</v>
      </c>
      <c r="AQ66" s="351"/>
      <c r="AR66" s="351"/>
      <c r="AS66" s="351" t="s">
        <v>204</v>
      </c>
      <c r="AT66" s="351"/>
      <c r="AU66" s="351"/>
      <c r="AV66" s="351" t="s">
        <v>45</v>
      </c>
      <c r="AW66" s="351"/>
      <c r="AX66" s="351"/>
      <c r="AY66" s="351" t="s">
        <v>46</v>
      </c>
      <c r="AZ66" s="351"/>
      <c r="BA66" s="351"/>
      <c r="BB66" s="351" t="s">
        <v>47</v>
      </c>
      <c r="BC66" s="351"/>
      <c r="BD66" s="351"/>
      <c r="BE66" s="351" t="s">
        <v>48</v>
      </c>
      <c r="BF66" s="351"/>
      <c r="BG66" s="351"/>
      <c r="BH66" s="351" t="s">
        <v>49</v>
      </c>
      <c r="BI66" s="351"/>
      <c r="BJ66" s="352"/>
      <c r="BK66" s="16"/>
    </row>
    <row r="67" spans="2:63" s="15" customFormat="1" ht="10.5" customHeight="1">
      <c r="B67" s="264" t="s">
        <v>53</v>
      </c>
      <c r="C67" s="265"/>
      <c r="D67" s="265"/>
      <c r="E67" s="265"/>
      <c r="F67" s="265"/>
      <c r="G67" s="265"/>
      <c r="H67" s="353"/>
      <c r="I67" s="349" t="s">
        <v>374</v>
      </c>
      <c r="J67" s="350"/>
      <c r="K67" s="350"/>
      <c r="L67" s="350" t="s">
        <v>374</v>
      </c>
      <c r="M67" s="350"/>
      <c r="N67" s="350"/>
      <c r="O67" s="349" t="s">
        <v>374</v>
      </c>
      <c r="P67" s="350"/>
      <c r="Q67" s="350"/>
      <c r="R67" s="349" t="s">
        <v>374</v>
      </c>
      <c r="S67" s="350"/>
      <c r="T67" s="350"/>
      <c r="U67" s="343" t="s">
        <v>50</v>
      </c>
      <c r="V67" s="343"/>
      <c r="W67" s="343"/>
      <c r="X67" s="343" t="s">
        <v>50</v>
      </c>
      <c r="Y67" s="343"/>
      <c r="Z67" s="343"/>
      <c r="AA67" s="350" t="s">
        <v>375</v>
      </c>
      <c r="AB67" s="350"/>
      <c r="AC67" s="350"/>
      <c r="AD67" s="350" t="s">
        <v>375</v>
      </c>
      <c r="AE67" s="350"/>
      <c r="AF67" s="350"/>
      <c r="AG67" s="350" t="s">
        <v>375</v>
      </c>
      <c r="AH67" s="350"/>
      <c r="AI67" s="350"/>
      <c r="AJ67" s="350" t="s">
        <v>375</v>
      </c>
      <c r="AK67" s="350"/>
      <c r="AL67" s="350"/>
      <c r="AM67" s="350" t="s">
        <v>375</v>
      </c>
      <c r="AN67" s="350"/>
      <c r="AO67" s="350"/>
      <c r="AP67" s="350" t="s">
        <v>375</v>
      </c>
      <c r="AQ67" s="350"/>
      <c r="AR67" s="350"/>
      <c r="AS67" s="349" t="s">
        <v>374</v>
      </c>
      <c r="AT67" s="350"/>
      <c r="AU67" s="350"/>
      <c r="AV67" s="349" t="s">
        <v>374</v>
      </c>
      <c r="AW67" s="350"/>
      <c r="AX67" s="350"/>
      <c r="AY67" s="349" t="s">
        <v>374</v>
      </c>
      <c r="AZ67" s="350"/>
      <c r="BA67" s="350"/>
      <c r="BB67" s="349" t="s">
        <v>374</v>
      </c>
      <c r="BC67" s="350"/>
      <c r="BD67" s="350"/>
      <c r="BE67" s="349" t="s">
        <v>374</v>
      </c>
      <c r="BF67" s="350"/>
      <c r="BG67" s="350"/>
      <c r="BH67" s="349" t="s">
        <v>374</v>
      </c>
      <c r="BI67" s="350"/>
      <c r="BJ67" s="350"/>
      <c r="BK67" s="16"/>
    </row>
    <row r="68" spans="2:63" s="15" customFormat="1" ht="10.5" customHeight="1">
      <c r="B68" s="345" t="s">
        <v>28</v>
      </c>
      <c r="C68" s="343"/>
      <c r="D68" s="343"/>
      <c r="E68" s="343"/>
      <c r="F68" s="346" t="s">
        <v>376</v>
      </c>
      <c r="G68" s="346"/>
      <c r="H68" s="347"/>
      <c r="I68" s="348">
        <v>150</v>
      </c>
      <c r="J68" s="343"/>
      <c r="K68" s="343"/>
      <c r="L68" s="343">
        <v>150</v>
      </c>
      <c r="M68" s="343"/>
      <c r="N68" s="343"/>
      <c r="O68" s="343">
        <v>120</v>
      </c>
      <c r="P68" s="343"/>
      <c r="Q68" s="343"/>
      <c r="R68" s="343">
        <v>120</v>
      </c>
      <c r="S68" s="343"/>
      <c r="T68" s="343"/>
      <c r="U68" s="343">
        <v>120</v>
      </c>
      <c r="V68" s="343"/>
      <c r="W68" s="343"/>
      <c r="X68" s="343">
        <v>120</v>
      </c>
      <c r="Y68" s="343"/>
      <c r="Z68" s="343"/>
      <c r="AA68" s="343">
        <v>120</v>
      </c>
      <c r="AB68" s="343"/>
      <c r="AC68" s="343"/>
      <c r="AD68" s="343">
        <v>120</v>
      </c>
      <c r="AE68" s="343"/>
      <c r="AF68" s="343"/>
      <c r="AG68" s="343">
        <v>120</v>
      </c>
      <c r="AH68" s="343"/>
      <c r="AI68" s="343"/>
      <c r="AJ68" s="343">
        <v>120</v>
      </c>
      <c r="AK68" s="343"/>
      <c r="AL68" s="343"/>
      <c r="AM68" s="343">
        <v>120</v>
      </c>
      <c r="AN68" s="343"/>
      <c r="AO68" s="343"/>
      <c r="AP68" s="343">
        <v>120</v>
      </c>
      <c r="AQ68" s="343"/>
      <c r="AR68" s="343"/>
      <c r="AS68" s="343">
        <v>150</v>
      </c>
      <c r="AT68" s="343"/>
      <c r="AU68" s="343"/>
      <c r="AV68" s="343">
        <v>150</v>
      </c>
      <c r="AW68" s="343"/>
      <c r="AX68" s="343"/>
      <c r="AY68" s="343">
        <v>150</v>
      </c>
      <c r="AZ68" s="343"/>
      <c r="BA68" s="343"/>
      <c r="BB68" s="343">
        <v>150</v>
      </c>
      <c r="BC68" s="343"/>
      <c r="BD68" s="343"/>
      <c r="BE68" s="343">
        <v>150</v>
      </c>
      <c r="BF68" s="343"/>
      <c r="BG68" s="343"/>
      <c r="BH68" s="343">
        <v>150</v>
      </c>
      <c r="BI68" s="343"/>
      <c r="BJ68" s="344"/>
      <c r="BK68" s="16"/>
    </row>
    <row r="69" spans="2:63" s="15" customFormat="1" ht="10.5" customHeight="1">
      <c r="B69" s="345" t="s">
        <v>29</v>
      </c>
      <c r="C69" s="343"/>
      <c r="D69" s="343"/>
      <c r="E69" s="343"/>
      <c r="F69" s="346" t="s">
        <v>377</v>
      </c>
      <c r="G69" s="346"/>
      <c r="H69" s="347"/>
      <c r="I69" s="348">
        <v>450</v>
      </c>
      <c r="J69" s="343"/>
      <c r="K69" s="343"/>
      <c r="L69" s="343">
        <v>450</v>
      </c>
      <c r="M69" s="343"/>
      <c r="N69" s="343"/>
      <c r="O69" s="343">
        <v>400</v>
      </c>
      <c r="P69" s="343"/>
      <c r="Q69" s="343"/>
      <c r="R69" s="343">
        <v>360</v>
      </c>
      <c r="S69" s="343"/>
      <c r="T69" s="343"/>
      <c r="U69" s="343">
        <v>400</v>
      </c>
      <c r="V69" s="343"/>
      <c r="W69" s="343"/>
      <c r="X69" s="343" t="s">
        <v>378</v>
      </c>
      <c r="Y69" s="343"/>
      <c r="Z69" s="343"/>
      <c r="AA69" s="343">
        <v>450</v>
      </c>
      <c r="AB69" s="343"/>
      <c r="AC69" s="343"/>
      <c r="AD69" s="343">
        <v>450</v>
      </c>
      <c r="AE69" s="343"/>
      <c r="AF69" s="343"/>
      <c r="AG69" s="343">
        <v>450</v>
      </c>
      <c r="AH69" s="343"/>
      <c r="AI69" s="343"/>
      <c r="AJ69" s="343">
        <v>450</v>
      </c>
      <c r="AK69" s="343"/>
      <c r="AL69" s="343"/>
      <c r="AM69" s="343">
        <v>450</v>
      </c>
      <c r="AN69" s="343"/>
      <c r="AO69" s="343"/>
      <c r="AP69" s="343">
        <v>450</v>
      </c>
      <c r="AQ69" s="343"/>
      <c r="AR69" s="343"/>
      <c r="AS69" s="343">
        <v>500</v>
      </c>
      <c r="AT69" s="343"/>
      <c r="AU69" s="343"/>
      <c r="AV69" s="343">
        <v>500</v>
      </c>
      <c r="AW69" s="343"/>
      <c r="AX69" s="343"/>
      <c r="AY69" s="343">
        <v>500</v>
      </c>
      <c r="AZ69" s="343"/>
      <c r="BA69" s="343"/>
      <c r="BB69" s="343">
        <v>600</v>
      </c>
      <c r="BC69" s="343"/>
      <c r="BD69" s="343"/>
      <c r="BE69" s="343">
        <v>600</v>
      </c>
      <c r="BF69" s="343"/>
      <c r="BG69" s="343"/>
      <c r="BH69" s="343">
        <v>600</v>
      </c>
      <c r="BI69" s="343"/>
      <c r="BJ69" s="344"/>
      <c r="BK69" s="16"/>
    </row>
    <row r="70" spans="2:63" s="15" customFormat="1" ht="10.5" customHeight="1">
      <c r="B70" s="345" t="s">
        <v>30</v>
      </c>
      <c r="C70" s="343"/>
      <c r="D70" s="343"/>
      <c r="E70" s="343"/>
      <c r="F70" s="346" t="s">
        <v>379</v>
      </c>
      <c r="G70" s="346"/>
      <c r="H70" s="347"/>
      <c r="I70" s="348">
        <v>450</v>
      </c>
      <c r="J70" s="343"/>
      <c r="K70" s="343"/>
      <c r="L70" s="343">
        <v>300</v>
      </c>
      <c r="M70" s="343"/>
      <c r="N70" s="343"/>
      <c r="O70" s="343">
        <v>300</v>
      </c>
      <c r="P70" s="343"/>
      <c r="Q70" s="343"/>
      <c r="R70" s="343">
        <v>240</v>
      </c>
      <c r="S70" s="343"/>
      <c r="T70" s="343"/>
      <c r="U70" s="343">
        <v>300</v>
      </c>
      <c r="V70" s="343"/>
      <c r="W70" s="343"/>
      <c r="X70" s="343">
        <v>240</v>
      </c>
      <c r="Y70" s="343"/>
      <c r="Z70" s="343"/>
      <c r="AA70" s="343">
        <v>400</v>
      </c>
      <c r="AB70" s="343"/>
      <c r="AC70" s="343"/>
      <c r="AD70" s="343">
        <v>400</v>
      </c>
      <c r="AE70" s="343"/>
      <c r="AF70" s="343"/>
      <c r="AG70" s="343">
        <v>400</v>
      </c>
      <c r="AH70" s="343"/>
      <c r="AI70" s="343"/>
      <c r="AJ70" s="343">
        <v>400</v>
      </c>
      <c r="AK70" s="343"/>
      <c r="AL70" s="343"/>
      <c r="AM70" s="343">
        <v>400</v>
      </c>
      <c r="AN70" s="343"/>
      <c r="AO70" s="343"/>
      <c r="AP70" s="343">
        <v>400</v>
      </c>
      <c r="AQ70" s="343"/>
      <c r="AR70" s="343"/>
      <c r="AS70" s="343">
        <v>400</v>
      </c>
      <c r="AT70" s="343"/>
      <c r="AU70" s="343"/>
      <c r="AV70" s="343">
        <v>400</v>
      </c>
      <c r="AW70" s="343"/>
      <c r="AX70" s="343"/>
      <c r="AY70" s="343">
        <v>400</v>
      </c>
      <c r="AZ70" s="343"/>
      <c r="BA70" s="343"/>
      <c r="BB70" s="343">
        <v>400</v>
      </c>
      <c r="BC70" s="343"/>
      <c r="BD70" s="343"/>
      <c r="BE70" s="343">
        <v>400</v>
      </c>
      <c r="BF70" s="343"/>
      <c r="BG70" s="343"/>
      <c r="BH70" s="343">
        <v>400</v>
      </c>
      <c r="BI70" s="343"/>
      <c r="BJ70" s="344"/>
      <c r="BK70" s="16"/>
    </row>
    <row r="71" spans="2:63" s="15" customFormat="1" ht="10.5" customHeight="1">
      <c r="B71" s="345" t="s">
        <v>55</v>
      </c>
      <c r="C71" s="343"/>
      <c r="D71" s="343"/>
      <c r="E71" s="343"/>
      <c r="F71" s="346" t="s">
        <v>380</v>
      </c>
      <c r="G71" s="346"/>
      <c r="H71" s="347"/>
      <c r="I71" s="348">
        <v>300</v>
      </c>
      <c r="J71" s="343"/>
      <c r="K71" s="343"/>
      <c r="L71" s="343">
        <v>200</v>
      </c>
      <c r="M71" s="343"/>
      <c r="N71" s="343"/>
      <c r="O71" s="343">
        <v>200</v>
      </c>
      <c r="P71" s="343"/>
      <c r="Q71" s="343"/>
      <c r="R71" s="343">
        <v>120</v>
      </c>
      <c r="S71" s="343"/>
      <c r="T71" s="343"/>
      <c r="U71" s="343">
        <v>180</v>
      </c>
      <c r="V71" s="343"/>
      <c r="W71" s="343"/>
      <c r="X71" s="343">
        <v>120</v>
      </c>
      <c r="Y71" s="343"/>
      <c r="Z71" s="343"/>
      <c r="AA71" s="343">
        <v>450</v>
      </c>
      <c r="AB71" s="343"/>
      <c r="AC71" s="343"/>
      <c r="AD71" s="343">
        <v>650</v>
      </c>
      <c r="AE71" s="343"/>
      <c r="AF71" s="343"/>
      <c r="AG71" s="343">
        <v>850</v>
      </c>
      <c r="AH71" s="343"/>
      <c r="AI71" s="343"/>
      <c r="AJ71" s="343">
        <v>1050</v>
      </c>
      <c r="AK71" s="343"/>
      <c r="AL71" s="343"/>
      <c r="AM71" s="343">
        <v>1250</v>
      </c>
      <c r="AN71" s="343"/>
      <c r="AO71" s="343"/>
      <c r="AP71" s="343">
        <v>1450</v>
      </c>
      <c r="AQ71" s="343"/>
      <c r="AR71" s="343"/>
      <c r="AS71" s="343">
        <v>450</v>
      </c>
      <c r="AT71" s="343"/>
      <c r="AU71" s="343"/>
      <c r="AV71" s="343">
        <v>650</v>
      </c>
      <c r="AW71" s="343"/>
      <c r="AX71" s="343"/>
      <c r="AY71" s="343">
        <v>850</v>
      </c>
      <c r="AZ71" s="343"/>
      <c r="BA71" s="343"/>
      <c r="BB71" s="343">
        <v>1050</v>
      </c>
      <c r="BC71" s="343"/>
      <c r="BD71" s="343"/>
      <c r="BE71" s="343">
        <v>1250</v>
      </c>
      <c r="BF71" s="343"/>
      <c r="BG71" s="343"/>
      <c r="BH71" s="343">
        <v>1450</v>
      </c>
      <c r="BI71" s="343"/>
      <c r="BJ71" s="344"/>
      <c r="BK71" s="16"/>
    </row>
    <row r="72" spans="2:63" s="15" customFormat="1" ht="10.5" customHeight="1">
      <c r="B72" s="345" t="s">
        <v>31</v>
      </c>
      <c r="C72" s="343"/>
      <c r="D72" s="343"/>
      <c r="E72" s="343"/>
      <c r="F72" s="346" t="s">
        <v>381</v>
      </c>
      <c r="G72" s="346"/>
      <c r="H72" s="347"/>
      <c r="I72" s="348">
        <v>150</v>
      </c>
      <c r="J72" s="343"/>
      <c r="K72" s="343"/>
      <c r="L72" s="343">
        <v>150</v>
      </c>
      <c r="M72" s="343"/>
      <c r="N72" s="343"/>
      <c r="O72" s="343">
        <v>120</v>
      </c>
      <c r="P72" s="343"/>
      <c r="Q72" s="343"/>
      <c r="R72" s="343">
        <v>120</v>
      </c>
      <c r="S72" s="343"/>
      <c r="T72" s="343"/>
      <c r="U72" s="343">
        <v>120</v>
      </c>
      <c r="V72" s="343"/>
      <c r="W72" s="343"/>
      <c r="X72" s="343" t="s">
        <v>378</v>
      </c>
      <c r="Y72" s="343"/>
      <c r="Z72" s="343"/>
      <c r="AA72" s="343">
        <v>150</v>
      </c>
      <c r="AB72" s="343"/>
      <c r="AC72" s="343"/>
      <c r="AD72" s="343">
        <v>150</v>
      </c>
      <c r="AE72" s="343"/>
      <c r="AF72" s="343"/>
      <c r="AG72" s="343">
        <v>150</v>
      </c>
      <c r="AH72" s="343"/>
      <c r="AI72" s="343"/>
      <c r="AJ72" s="343">
        <v>150</v>
      </c>
      <c r="AK72" s="343"/>
      <c r="AL72" s="343"/>
      <c r="AM72" s="343">
        <v>150</v>
      </c>
      <c r="AN72" s="343"/>
      <c r="AO72" s="343"/>
      <c r="AP72" s="343">
        <v>150</v>
      </c>
      <c r="AQ72" s="343"/>
      <c r="AR72" s="343"/>
      <c r="AS72" s="343">
        <v>150</v>
      </c>
      <c r="AT72" s="343"/>
      <c r="AU72" s="343"/>
      <c r="AV72" s="343">
        <v>150</v>
      </c>
      <c r="AW72" s="343"/>
      <c r="AX72" s="343"/>
      <c r="AY72" s="343">
        <v>150</v>
      </c>
      <c r="AZ72" s="343"/>
      <c r="BA72" s="343"/>
      <c r="BB72" s="343">
        <v>150</v>
      </c>
      <c r="BC72" s="343"/>
      <c r="BD72" s="343"/>
      <c r="BE72" s="343">
        <v>150</v>
      </c>
      <c r="BF72" s="343"/>
      <c r="BG72" s="343"/>
      <c r="BH72" s="343">
        <v>150</v>
      </c>
      <c r="BI72" s="343"/>
      <c r="BJ72" s="344"/>
      <c r="BK72" s="16"/>
    </row>
    <row r="73" spans="2:63" s="15" customFormat="1" ht="10.5" customHeight="1">
      <c r="B73" s="345" t="s">
        <v>54</v>
      </c>
      <c r="C73" s="343"/>
      <c r="D73" s="343"/>
      <c r="E73" s="343"/>
      <c r="F73" s="346" t="s">
        <v>382</v>
      </c>
      <c r="G73" s="346"/>
      <c r="H73" s="347"/>
      <c r="I73" s="699">
        <f>-SUM(I71:K72)</f>
        <v>-450</v>
      </c>
      <c r="J73" s="700"/>
      <c r="K73" s="701"/>
      <c r="L73" s="699">
        <f>-SUM(L71:N72)</f>
        <v>-350</v>
      </c>
      <c r="M73" s="700"/>
      <c r="N73" s="701"/>
      <c r="O73" s="699">
        <f>-SUM(O71:Q72)</f>
        <v>-320</v>
      </c>
      <c r="P73" s="700"/>
      <c r="Q73" s="701"/>
      <c r="R73" s="699">
        <f>-SUM(R71:T72)</f>
        <v>-240</v>
      </c>
      <c r="S73" s="700"/>
      <c r="T73" s="701"/>
      <c r="U73" s="699">
        <f>-SUM(U71:W72)</f>
        <v>-300</v>
      </c>
      <c r="V73" s="700"/>
      <c r="W73" s="701"/>
      <c r="X73" s="699">
        <f>-SUM(X71:Z72)</f>
        <v>-120</v>
      </c>
      <c r="Y73" s="700"/>
      <c r="Z73" s="701"/>
      <c r="AA73" s="699">
        <f>-SUM(AA71:AC72)</f>
        <v>-600</v>
      </c>
      <c r="AB73" s="700"/>
      <c r="AC73" s="701"/>
      <c r="AD73" s="699">
        <f>-SUM(AD71:AF72)</f>
        <v>-800</v>
      </c>
      <c r="AE73" s="700"/>
      <c r="AF73" s="701"/>
      <c r="AG73" s="699">
        <f>-SUM(AG71:AI72)</f>
        <v>-1000</v>
      </c>
      <c r="AH73" s="700"/>
      <c r="AI73" s="701"/>
      <c r="AJ73" s="699">
        <f>-SUM(AJ71:AL72)</f>
        <v>-1200</v>
      </c>
      <c r="AK73" s="700"/>
      <c r="AL73" s="701"/>
      <c r="AM73" s="699">
        <f>-SUM(AM71:AO72)</f>
        <v>-1400</v>
      </c>
      <c r="AN73" s="700"/>
      <c r="AO73" s="701"/>
      <c r="AP73" s="699">
        <f>-SUM(AP71:AR72)</f>
        <v>-1600</v>
      </c>
      <c r="AQ73" s="700"/>
      <c r="AR73" s="701"/>
      <c r="AS73" s="699">
        <f>-SUM(AS71:AU72)</f>
        <v>-600</v>
      </c>
      <c r="AT73" s="700"/>
      <c r="AU73" s="701"/>
      <c r="AV73" s="699">
        <f>-SUM(AV71:AX72)</f>
        <v>-800</v>
      </c>
      <c r="AW73" s="700"/>
      <c r="AX73" s="701"/>
      <c r="AY73" s="699">
        <f>-SUM(AY71:BA72)</f>
        <v>-1000</v>
      </c>
      <c r="AZ73" s="700"/>
      <c r="BA73" s="701"/>
      <c r="BB73" s="699">
        <f>-SUM(BB71:BD72)</f>
        <v>-1200</v>
      </c>
      <c r="BC73" s="700"/>
      <c r="BD73" s="701"/>
      <c r="BE73" s="699">
        <f>-SUM(BE71:BG72)</f>
        <v>-1400</v>
      </c>
      <c r="BF73" s="700"/>
      <c r="BG73" s="701"/>
      <c r="BH73" s="699">
        <f>-SUM(BH71:BJ72)</f>
        <v>-1600</v>
      </c>
      <c r="BI73" s="700"/>
      <c r="BJ73" s="700"/>
      <c r="BK73" s="16"/>
    </row>
    <row r="74" spans="2:63" s="15" customFormat="1" ht="10.5" customHeight="1" hidden="1">
      <c r="B74" s="336" t="s">
        <v>32</v>
      </c>
      <c r="C74" s="334"/>
      <c r="D74" s="334"/>
      <c r="E74" s="334"/>
      <c r="F74" s="337" t="s">
        <v>205</v>
      </c>
      <c r="G74" s="337"/>
      <c r="H74" s="338"/>
      <c r="I74" s="339">
        <v>50</v>
      </c>
      <c r="J74" s="334"/>
      <c r="K74" s="334"/>
      <c r="L74" s="334">
        <v>50</v>
      </c>
      <c r="M74" s="334"/>
      <c r="N74" s="334"/>
      <c r="O74" s="334">
        <v>50</v>
      </c>
      <c r="P74" s="334"/>
      <c r="Q74" s="334"/>
      <c r="R74" s="334">
        <v>50</v>
      </c>
      <c r="S74" s="334"/>
      <c r="T74" s="334"/>
      <c r="U74" s="334">
        <v>50</v>
      </c>
      <c r="V74" s="334"/>
      <c r="W74" s="334"/>
      <c r="X74" s="334">
        <v>50</v>
      </c>
      <c r="Y74" s="334"/>
      <c r="Z74" s="334"/>
      <c r="AA74" s="334">
        <v>50</v>
      </c>
      <c r="AB74" s="334"/>
      <c r="AC74" s="334"/>
      <c r="AD74" s="334">
        <v>50</v>
      </c>
      <c r="AE74" s="334"/>
      <c r="AF74" s="334"/>
      <c r="AG74" s="334">
        <v>50</v>
      </c>
      <c r="AH74" s="334"/>
      <c r="AI74" s="334"/>
      <c r="AJ74" s="334">
        <v>50</v>
      </c>
      <c r="AK74" s="334"/>
      <c r="AL74" s="334"/>
      <c r="AM74" s="334">
        <v>50</v>
      </c>
      <c r="AN74" s="334"/>
      <c r="AO74" s="334"/>
      <c r="AP74" s="334">
        <v>50</v>
      </c>
      <c r="AQ74" s="334"/>
      <c r="AR74" s="334"/>
      <c r="AS74" s="334">
        <v>50</v>
      </c>
      <c r="AT74" s="334"/>
      <c r="AU74" s="334"/>
      <c r="AV74" s="334">
        <v>50</v>
      </c>
      <c r="AW74" s="334"/>
      <c r="AX74" s="334"/>
      <c r="AY74" s="334">
        <v>50</v>
      </c>
      <c r="AZ74" s="334"/>
      <c r="BA74" s="334"/>
      <c r="BB74" s="334">
        <v>50</v>
      </c>
      <c r="BC74" s="334"/>
      <c r="BD74" s="334"/>
      <c r="BE74" s="334">
        <v>50</v>
      </c>
      <c r="BF74" s="334"/>
      <c r="BG74" s="334"/>
      <c r="BH74" s="334">
        <v>50</v>
      </c>
      <c r="BI74" s="334"/>
      <c r="BJ74" s="335"/>
      <c r="BK74" s="16"/>
    </row>
    <row r="75" spans="2:63" s="15" customFormat="1" ht="10.5" customHeight="1" hidden="1">
      <c r="B75" s="336" t="s">
        <v>33</v>
      </c>
      <c r="C75" s="334"/>
      <c r="D75" s="334"/>
      <c r="E75" s="334"/>
      <c r="F75" s="337" t="s">
        <v>206</v>
      </c>
      <c r="G75" s="337"/>
      <c r="H75" s="338"/>
      <c r="I75" s="339">
        <v>120</v>
      </c>
      <c r="J75" s="334"/>
      <c r="K75" s="334"/>
      <c r="L75" s="334">
        <v>120</v>
      </c>
      <c r="M75" s="334"/>
      <c r="N75" s="334"/>
      <c r="O75" s="334">
        <v>120</v>
      </c>
      <c r="P75" s="334"/>
      <c r="Q75" s="334"/>
      <c r="R75" s="334">
        <v>120</v>
      </c>
      <c r="S75" s="334"/>
      <c r="T75" s="334"/>
      <c r="U75" s="334">
        <v>120</v>
      </c>
      <c r="V75" s="334"/>
      <c r="W75" s="334"/>
      <c r="X75" s="334">
        <v>120</v>
      </c>
      <c r="Y75" s="334"/>
      <c r="Z75" s="334"/>
      <c r="AA75" s="334">
        <v>150</v>
      </c>
      <c r="AB75" s="334"/>
      <c r="AC75" s="334"/>
      <c r="AD75" s="334">
        <v>150</v>
      </c>
      <c r="AE75" s="334"/>
      <c r="AF75" s="334"/>
      <c r="AG75" s="334">
        <v>150</v>
      </c>
      <c r="AH75" s="334"/>
      <c r="AI75" s="334"/>
      <c r="AJ75" s="334">
        <v>150</v>
      </c>
      <c r="AK75" s="334"/>
      <c r="AL75" s="334"/>
      <c r="AM75" s="334">
        <v>150</v>
      </c>
      <c r="AN75" s="334"/>
      <c r="AO75" s="334"/>
      <c r="AP75" s="334">
        <v>150</v>
      </c>
      <c r="AQ75" s="334"/>
      <c r="AR75" s="334"/>
      <c r="AS75" s="334">
        <v>150</v>
      </c>
      <c r="AT75" s="334"/>
      <c r="AU75" s="334"/>
      <c r="AV75" s="334">
        <v>150</v>
      </c>
      <c r="AW75" s="334"/>
      <c r="AX75" s="334"/>
      <c r="AY75" s="334">
        <v>150</v>
      </c>
      <c r="AZ75" s="334"/>
      <c r="BA75" s="334"/>
      <c r="BB75" s="334">
        <v>150</v>
      </c>
      <c r="BC75" s="334"/>
      <c r="BD75" s="334"/>
      <c r="BE75" s="334">
        <v>150</v>
      </c>
      <c r="BF75" s="334"/>
      <c r="BG75" s="334"/>
      <c r="BH75" s="334">
        <v>150</v>
      </c>
      <c r="BI75" s="334"/>
      <c r="BJ75" s="335"/>
      <c r="BK75" s="16"/>
    </row>
    <row r="76" spans="2:63" s="12" customFormat="1" ht="10.5" customHeight="1" hidden="1">
      <c r="B76" s="330" t="s">
        <v>34</v>
      </c>
      <c r="C76" s="327"/>
      <c r="D76" s="327"/>
      <c r="E76" s="327"/>
      <c r="F76" s="331" t="s">
        <v>207</v>
      </c>
      <c r="G76" s="331"/>
      <c r="H76" s="332"/>
      <c r="I76" s="333">
        <v>650</v>
      </c>
      <c r="J76" s="327"/>
      <c r="K76" s="327"/>
      <c r="L76" s="327">
        <v>650</v>
      </c>
      <c r="M76" s="327"/>
      <c r="N76" s="327"/>
      <c r="O76" s="327">
        <v>600</v>
      </c>
      <c r="P76" s="327"/>
      <c r="Q76" s="327"/>
      <c r="R76" s="327">
        <v>560</v>
      </c>
      <c r="S76" s="327"/>
      <c r="T76" s="327"/>
      <c r="U76" s="327">
        <v>600</v>
      </c>
      <c r="V76" s="327"/>
      <c r="W76" s="327"/>
      <c r="X76" s="327">
        <v>320</v>
      </c>
      <c r="Y76" s="327"/>
      <c r="Z76" s="327"/>
      <c r="AA76" s="327">
        <v>650</v>
      </c>
      <c r="AB76" s="327"/>
      <c r="AC76" s="327"/>
      <c r="AD76" s="327">
        <v>650</v>
      </c>
      <c r="AE76" s="327"/>
      <c r="AF76" s="327"/>
      <c r="AG76" s="327">
        <v>650</v>
      </c>
      <c r="AH76" s="327"/>
      <c r="AI76" s="327"/>
      <c r="AJ76" s="327">
        <v>650</v>
      </c>
      <c r="AK76" s="327"/>
      <c r="AL76" s="327"/>
      <c r="AM76" s="327">
        <v>650</v>
      </c>
      <c r="AN76" s="327"/>
      <c r="AO76" s="327"/>
      <c r="AP76" s="327">
        <v>650</v>
      </c>
      <c r="AQ76" s="327"/>
      <c r="AR76" s="327"/>
      <c r="AS76" s="327">
        <v>700</v>
      </c>
      <c r="AT76" s="327"/>
      <c r="AU76" s="327"/>
      <c r="AV76" s="327">
        <v>700</v>
      </c>
      <c r="AW76" s="327"/>
      <c r="AX76" s="327"/>
      <c r="AY76" s="327">
        <v>700</v>
      </c>
      <c r="AZ76" s="327"/>
      <c r="BA76" s="327"/>
      <c r="BB76" s="327">
        <v>800</v>
      </c>
      <c r="BC76" s="327"/>
      <c r="BD76" s="327"/>
      <c r="BE76" s="327">
        <v>800</v>
      </c>
      <c r="BF76" s="327"/>
      <c r="BG76" s="327"/>
      <c r="BH76" s="327">
        <v>800</v>
      </c>
      <c r="BI76" s="327"/>
      <c r="BJ76" s="328"/>
      <c r="BK76" s="17"/>
    </row>
    <row r="77" spans="2:62" ht="9" customHeight="1">
      <c r="B77" s="38"/>
      <c r="C77" s="39"/>
      <c r="D77" s="39"/>
      <c r="E77" s="39"/>
      <c r="F77" s="39"/>
      <c r="G77" s="39"/>
      <c r="H77" s="40"/>
      <c r="I77" s="40"/>
      <c r="J77" s="40"/>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row>
    <row r="78" spans="2:10" ht="11.25" customHeight="1">
      <c r="B78" s="7" t="s">
        <v>57</v>
      </c>
      <c r="H78" s="84"/>
      <c r="I78" s="84"/>
      <c r="J78" s="84"/>
    </row>
    <row r="79" spans="2:59" s="15" customFormat="1" ht="10.5" customHeight="1">
      <c r="B79" s="321" t="s">
        <v>0</v>
      </c>
      <c r="C79" s="322"/>
      <c r="D79" s="322"/>
      <c r="E79" s="323"/>
      <c r="F79" s="321" t="s">
        <v>168</v>
      </c>
      <c r="G79" s="322"/>
      <c r="H79" s="322"/>
      <c r="I79" s="322"/>
      <c r="J79" s="322"/>
      <c r="K79" s="322"/>
      <c r="L79" s="322"/>
      <c r="M79" s="322"/>
      <c r="N79" s="322"/>
      <c r="O79" s="322"/>
      <c r="P79" s="322"/>
      <c r="Q79" s="322"/>
      <c r="R79" s="322"/>
      <c r="S79" s="322"/>
      <c r="T79" s="322"/>
      <c r="U79" s="322"/>
      <c r="V79" s="322"/>
      <c r="W79" s="322"/>
      <c r="X79" s="322"/>
      <c r="Y79" s="322"/>
      <c r="Z79" s="322"/>
      <c r="AA79" s="322"/>
      <c r="AB79" s="322"/>
      <c r="AC79" s="322"/>
      <c r="AD79" s="322"/>
      <c r="AE79" s="323"/>
      <c r="AF79" s="16"/>
      <c r="AH79" s="329" t="s">
        <v>59</v>
      </c>
      <c r="AI79" s="329"/>
      <c r="AJ79" s="329"/>
      <c r="AK79" s="329"/>
      <c r="AL79" s="329"/>
      <c r="AM79" s="329"/>
      <c r="AN79" s="329"/>
      <c r="AO79" s="329"/>
      <c r="AP79" s="329"/>
      <c r="AQ79" s="329"/>
      <c r="AR79" s="329"/>
      <c r="AS79" s="329"/>
      <c r="AT79" s="329"/>
      <c r="AU79" s="329"/>
      <c r="AV79" s="329"/>
      <c r="AW79" s="329"/>
      <c r="AX79" s="329"/>
      <c r="AY79" s="329"/>
      <c r="AZ79" s="329"/>
      <c r="BA79" s="329"/>
      <c r="BB79" s="329"/>
      <c r="BC79" s="329"/>
      <c r="BD79" s="329"/>
      <c r="BE79" s="329"/>
      <c r="BF79" s="329"/>
      <c r="BG79" s="329"/>
    </row>
    <row r="80" spans="2:59" s="15" customFormat="1" ht="10.5" customHeight="1">
      <c r="B80" s="324"/>
      <c r="C80" s="325"/>
      <c r="D80" s="325"/>
      <c r="E80" s="326"/>
      <c r="F80" s="324"/>
      <c r="G80" s="325"/>
      <c r="H80" s="325"/>
      <c r="I80" s="325"/>
      <c r="J80" s="325"/>
      <c r="K80" s="325"/>
      <c r="L80" s="325"/>
      <c r="M80" s="325"/>
      <c r="N80" s="325"/>
      <c r="O80" s="325"/>
      <c r="P80" s="325"/>
      <c r="Q80" s="325"/>
      <c r="R80" s="325"/>
      <c r="S80" s="325"/>
      <c r="T80" s="325"/>
      <c r="U80" s="325"/>
      <c r="V80" s="325"/>
      <c r="W80" s="325"/>
      <c r="X80" s="325"/>
      <c r="Y80" s="325"/>
      <c r="Z80" s="325"/>
      <c r="AA80" s="325"/>
      <c r="AB80" s="325"/>
      <c r="AC80" s="325"/>
      <c r="AD80" s="325"/>
      <c r="AE80" s="326"/>
      <c r="AF80" s="16"/>
      <c r="AH80" s="329"/>
      <c r="AI80" s="329"/>
      <c r="AJ80" s="329"/>
      <c r="AK80" s="329"/>
      <c r="AL80" s="329"/>
      <c r="AM80" s="329"/>
      <c r="AN80" s="329"/>
      <c r="AO80" s="329"/>
      <c r="AP80" s="329"/>
      <c r="AQ80" s="329"/>
      <c r="AR80" s="329"/>
      <c r="AS80" s="329"/>
      <c r="AT80" s="329"/>
      <c r="AU80" s="329"/>
      <c r="AV80" s="329"/>
      <c r="AW80" s="329"/>
      <c r="AX80" s="329"/>
      <c r="AY80" s="329"/>
      <c r="AZ80" s="329"/>
      <c r="BA80" s="329"/>
      <c r="BB80" s="329"/>
      <c r="BC80" s="329"/>
      <c r="BD80" s="329"/>
      <c r="BE80" s="329"/>
      <c r="BF80" s="329"/>
      <c r="BG80" s="329"/>
    </row>
    <row r="81" spans="2:59" s="15" customFormat="1" ht="10.5" customHeight="1">
      <c r="B81" s="309">
        <v>1</v>
      </c>
      <c r="C81" s="310"/>
      <c r="D81" s="310"/>
      <c r="E81" s="311"/>
      <c r="F81" s="32" t="s">
        <v>165</v>
      </c>
      <c r="G81" s="33"/>
      <c r="H81" s="33"/>
      <c r="I81" s="33"/>
      <c r="J81" s="33"/>
      <c r="K81" s="33"/>
      <c r="L81" s="33"/>
      <c r="M81" s="33"/>
      <c r="N81" s="33"/>
      <c r="O81" s="33"/>
      <c r="P81" s="33"/>
      <c r="Q81" s="33"/>
      <c r="R81" s="33"/>
      <c r="S81" s="33"/>
      <c r="T81" s="33"/>
      <c r="U81" s="33"/>
      <c r="V81" s="33"/>
      <c r="W81" s="33"/>
      <c r="X81" s="33"/>
      <c r="Y81" s="33"/>
      <c r="Z81" s="33"/>
      <c r="AA81" s="33"/>
      <c r="AB81" s="33"/>
      <c r="AC81" s="33"/>
      <c r="AD81" s="33"/>
      <c r="AE81" s="34"/>
      <c r="AF81" s="16"/>
      <c r="AH81" s="329"/>
      <c r="AI81" s="329"/>
      <c r="AJ81" s="329"/>
      <c r="AK81" s="329"/>
      <c r="AL81" s="329"/>
      <c r="AM81" s="329"/>
      <c r="AN81" s="329"/>
      <c r="AO81" s="329"/>
      <c r="AP81" s="329"/>
      <c r="AQ81" s="329"/>
      <c r="AR81" s="329"/>
      <c r="AS81" s="329"/>
      <c r="AT81" s="329"/>
      <c r="AU81" s="329"/>
      <c r="AV81" s="329"/>
      <c r="AW81" s="329"/>
      <c r="AX81" s="329"/>
      <c r="AY81" s="329"/>
      <c r="AZ81" s="329"/>
      <c r="BA81" s="329"/>
      <c r="BB81" s="329"/>
      <c r="BC81" s="329"/>
      <c r="BD81" s="329"/>
      <c r="BE81" s="329"/>
      <c r="BF81" s="329"/>
      <c r="BG81" s="329"/>
    </row>
    <row r="82" spans="2:32" s="15" customFormat="1" ht="10.5" customHeight="1">
      <c r="B82" s="312"/>
      <c r="C82" s="313"/>
      <c r="D82" s="313"/>
      <c r="E82" s="314"/>
      <c r="F82" s="25" t="s">
        <v>166</v>
      </c>
      <c r="G82" s="26"/>
      <c r="H82" s="26"/>
      <c r="I82" s="26"/>
      <c r="J82" s="26"/>
      <c r="K82" s="26"/>
      <c r="L82" s="26"/>
      <c r="M82" s="26"/>
      <c r="N82" s="26"/>
      <c r="O82" s="26"/>
      <c r="P82" s="26"/>
      <c r="Q82" s="26"/>
      <c r="R82" s="26"/>
      <c r="S82" s="26"/>
      <c r="T82" s="26"/>
      <c r="U82" s="26"/>
      <c r="V82" s="26"/>
      <c r="W82" s="26"/>
      <c r="X82" s="26"/>
      <c r="Y82" s="26"/>
      <c r="Z82" s="26"/>
      <c r="AA82" s="26"/>
      <c r="AB82" s="26"/>
      <c r="AC82" s="26"/>
      <c r="AD82" s="26"/>
      <c r="AE82" s="27"/>
      <c r="AF82" s="16"/>
    </row>
    <row r="83" spans="2:62" s="15" customFormat="1" ht="10.5" customHeight="1">
      <c r="B83" s="309">
        <v>2</v>
      </c>
      <c r="C83" s="310"/>
      <c r="D83" s="310"/>
      <c r="E83" s="311"/>
      <c r="F83" s="32" t="s">
        <v>167</v>
      </c>
      <c r="G83" s="33"/>
      <c r="H83" s="33"/>
      <c r="I83" s="33"/>
      <c r="J83" s="33"/>
      <c r="K83" s="33"/>
      <c r="L83" s="33"/>
      <c r="M83" s="33"/>
      <c r="N83" s="33"/>
      <c r="O83" s="33"/>
      <c r="P83" s="33"/>
      <c r="Q83" s="33"/>
      <c r="R83" s="33"/>
      <c r="S83" s="33"/>
      <c r="T83" s="33"/>
      <c r="U83" s="33"/>
      <c r="V83" s="33"/>
      <c r="W83" s="33"/>
      <c r="X83" s="33"/>
      <c r="Y83" s="33"/>
      <c r="Z83" s="33"/>
      <c r="AA83" s="33"/>
      <c r="AB83" s="33"/>
      <c r="AC83" s="33"/>
      <c r="AD83" s="33"/>
      <c r="AE83" s="34"/>
      <c r="AF83" s="16"/>
      <c r="AH83" s="321" t="s">
        <v>60</v>
      </c>
      <c r="AI83" s="322"/>
      <c r="AJ83" s="322"/>
      <c r="AK83" s="322"/>
      <c r="AL83" s="322"/>
      <c r="AM83" s="323"/>
      <c r="AN83" s="321" t="s">
        <v>61</v>
      </c>
      <c r="AO83" s="322"/>
      <c r="AP83" s="322"/>
      <c r="AQ83" s="322"/>
      <c r="AR83" s="322"/>
      <c r="AS83" s="322"/>
      <c r="AT83" s="322"/>
      <c r="AU83" s="322"/>
      <c r="AV83" s="322"/>
      <c r="AW83" s="322"/>
      <c r="AX83" s="322"/>
      <c r="AY83" s="322"/>
      <c r="AZ83" s="322"/>
      <c r="BA83" s="322"/>
      <c r="BB83" s="322"/>
      <c r="BC83" s="322"/>
      <c r="BD83" s="322"/>
      <c r="BE83" s="322"/>
      <c r="BF83" s="322"/>
      <c r="BG83" s="322"/>
      <c r="BH83" s="322"/>
      <c r="BI83" s="322"/>
      <c r="BJ83" s="323"/>
    </row>
    <row r="84" spans="2:62" s="15" customFormat="1" ht="10.5" customHeight="1">
      <c r="B84" s="312"/>
      <c r="C84" s="313"/>
      <c r="D84" s="313"/>
      <c r="E84" s="314"/>
      <c r="F84" s="25" t="s">
        <v>169</v>
      </c>
      <c r="G84" s="26"/>
      <c r="H84" s="26"/>
      <c r="I84" s="26"/>
      <c r="J84" s="26"/>
      <c r="K84" s="26"/>
      <c r="L84" s="26"/>
      <c r="M84" s="26"/>
      <c r="N84" s="26"/>
      <c r="O84" s="26"/>
      <c r="P84" s="26"/>
      <c r="Q84" s="26"/>
      <c r="R84" s="26"/>
      <c r="S84" s="26"/>
      <c r="T84" s="26"/>
      <c r="U84" s="26"/>
      <c r="V84" s="26"/>
      <c r="W84" s="26"/>
      <c r="X84" s="26"/>
      <c r="Y84" s="26"/>
      <c r="Z84" s="26"/>
      <c r="AA84" s="26"/>
      <c r="AB84" s="26"/>
      <c r="AC84" s="26"/>
      <c r="AD84" s="26"/>
      <c r="AE84" s="27"/>
      <c r="AF84" s="16"/>
      <c r="AH84" s="324"/>
      <c r="AI84" s="325"/>
      <c r="AJ84" s="325"/>
      <c r="AK84" s="325"/>
      <c r="AL84" s="325"/>
      <c r="AM84" s="326"/>
      <c r="AN84" s="324"/>
      <c r="AO84" s="325"/>
      <c r="AP84" s="325"/>
      <c r="AQ84" s="325"/>
      <c r="AR84" s="325"/>
      <c r="AS84" s="325"/>
      <c r="AT84" s="325"/>
      <c r="AU84" s="325"/>
      <c r="AV84" s="325"/>
      <c r="AW84" s="325"/>
      <c r="AX84" s="325"/>
      <c r="AY84" s="325"/>
      <c r="AZ84" s="325"/>
      <c r="BA84" s="325"/>
      <c r="BB84" s="325"/>
      <c r="BC84" s="325"/>
      <c r="BD84" s="325"/>
      <c r="BE84" s="325"/>
      <c r="BF84" s="325"/>
      <c r="BG84" s="325"/>
      <c r="BH84" s="325"/>
      <c r="BI84" s="325"/>
      <c r="BJ84" s="326"/>
    </row>
    <row r="85" spans="2:62" s="15" customFormat="1" ht="10.5" customHeight="1">
      <c r="B85" s="309">
        <v>3</v>
      </c>
      <c r="C85" s="310"/>
      <c r="D85" s="310"/>
      <c r="E85" s="311"/>
      <c r="F85" s="32" t="s">
        <v>170</v>
      </c>
      <c r="G85" s="33"/>
      <c r="H85" s="33"/>
      <c r="I85" s="33"/>
      <c r="J85" s="33"/>
      <c r="K85" s="33"/>
      <c r="L85" s="33"/>
      <c r="M85" s="33"/>
      <c r="N85" s="33"/>
      <c r="O85" s="33"/>
      <c r="P85" s="33"/>
      <c r="Q85" s="33"/>
      <c r="R85" s="33"/>
      <c r="S85" s="33"/>
      <c r="T85" s="33"/>
      <c r="U85" s="33"/>
      <c r="V85" s="33"/>
      <c r="W85" s="33"/>
      <c r="X85" s="33"/>
      <c r="Y85" s="33"/>
      <c r="Z85" s="33"/>
      <c r="AA85" s="33"/>
      <c r="AB85" s="33"/>
      <c r="AC85" s="33"/>
      <c r="AD85" s="33"/>
      <c r="AE85" s="34"/>
      <c r="AF85" s="16"/>
      <c r="AH85" s="309" t="s">
        <v>208</v>
      </c>
      <c r="AI85" s="310"/>
      <c r="AJ85" s="310"/>
      <c r="AK85" s="310"/>
      <c r="AL85" s="310"/>
      <c r="AM85" s="311"/>
      <c r="AN85" s="315" t="s">
        <v>62</v>
      </c>
      <c r="AO85" s="316"/>
      <c r="AP85" s="316"/>
      <c r="AQ85" s="316"/>
      <c r="AR85" s="316"/>
      <c r="AS85" s="316"/>
      <c r="AT85" s="316"/>
      <c r="AU85" s="316"/>
      <c r="AV85" s="316"/>
      <c r="AW85" s="316"/>
      <c r="AX85" s="316"/>
      <c r="AY85" s="316"/>
      <c r="AZ85" s="316"/>
      <c r="BA85" s="316"/>
      <c r="BB85" s="316"/>
      <c r="BC85" s="316"/>
      <c r="BD85" s="316"/>
      <c r="BE85" s="316"/>
      <c r="BF85" s="316"/>
      <c r="BG85" s="316"/>
      <c r="BH85" s="316"/>
      <c r="BI85" s="316"/>
      <c r="BJ85" s="317"/>
    </row>
    <row r="86" spans="2:62" s="15" customFormat="1" ht="10.5" customHeight="1">
      <c r="B86" s="312"/>
      <c r="C86" s="313"/>
      <c r="D86" s="313"/>
      <c r="E86" s="314"/>
      <c r="F86" s="25" t="s">
        <v>171</v>
      </c>
      <c r="G86" s="26"/>
      <c r="H86" s="26"/>
      <c r="I86" s="26"/>
      <c r="J86" s="26"/>
      <c r="K86" s="26"/>
      <c r="L86" s="26"/>
      <c r="M86" s="26"/>
      <c r="N86" s="26"/>
      <c r="O86" s="26"/>
      <c r="P86" s="26"/>
      <c r="Q86" s="26"/>
      <c r="R86" s="26"/>
      <c r="S86" s="26"/>
      <c r="T86" s="26"/>
      <c r="U86" s="26"/>
      <c r="V86" s="26"/>
      <c r="W86" s="26"/>
      <c r="X86" s="26"/>
      <c r="Y86" s="26"/>
      <c r="Z86" s="26"/>
      <c r="AA86" s="26"/>
      <c r="AB86" s="26"/>
      <c r="AC86" s="26"/>
      <c r="AD86" s="26"/>
      <c r="AE86" s="27"/>
      <c r="AF86" s="16"/>
      <c r="AH86" s="312"/>
      <c r="AI86" s="313"/>
      <c r="AJ86" s="313"/>
      <c r="AK86" s="313"/>
      <c r="AL86" s="313"/>
      <c r="AM86" s="314"/>
      <c r="AN86" s="318"/>
      <c r="AO86" s="319"/>
      <c r="AP86" s="319"/>
      <c r="AQ86" s="319"/>
      <c r="AR86" s="319"/>
      <c r="AS86" s="319"/>
      <c r="AT86" s="319"/>
      <c r="AU86" s="319"/>
      <c r="AV86" s="319"/>
      <c r="AW86" s="319"/>
      <c r="AX86" s="319"/>
      <c r="AY86" s="319"/>
      <c r="AZ86" s="319"/>
      <c r="BA86" s="319"/>
      <c r="BB86" s="319"/>
      <c r="BC86" s="319"/>
      <c r="BD86" s="319"/>
      <c r="BE86" s="319"/>
      <c r="BF86" s="319"/>
      <c r="BG86" s="319"/>
      <c r="BH86" s="319"/>
      <c r="BI86" s="319"/>
      <c r="BJ86" s="320"/>
    </row>
    <row r="87" spans="2:62" s="15" customFormat="1" ht="10.5" customHeight="1">
      <c r="B87" s="309">
        <v>4</v>
      </c>
      <c r="C87" s="310"/>
      <c r="D87" s="310"/>
      <c r="E87" s="311"/>
      <c r="F87" s="32" t="s">
        <v>172</v>
      </c>
      <c r="G87" s="33"/>
      <c r="H87" s="33"/>
      <c r="I87" s="33"/>
      <c r="J87" s="33"/>
      <c r="K87" s="33"/>
      <c r="L87" s="33"/>
      <c r="M87" s="33"/>
      <c r="N87" s="33"/>
      <c r="O87" s="33"/>
      <c r="P87" s="33"/>
      <c r="Q87" s="33"/>
      <c r="R87" s="33"/>
      <c r="S87" s="33"/>
      <c r="T87" s="33"/>
      <c r="U87" s="33"/>
      <c r="V87" s="33"/>
      <c r="W87" s="33"/>
      <c r="X87" s="33"/>
      <c r="Y87" s="33"/>
      <c r="Z87" s="33"/>
      <c r="AA87" s="33"/>
      <c r="AB87" s="33"/>
      <c r="AC87" s="33"/>
      <c r="AD87" s="33"/>
      <c r="AE87" s="34"/>
      <c r="AF87" s="16"/>
      <c r="AH87" s="309" t="s">
        <v>209</v>
      </c>
      <c r="AI87" s="310"/>
      <c r="AJ87" s="310"/>
      <c r="AK87" s="310"/>
      <c r="AL87" s="310"/>
      <c r="AM87" s="311"/>
      <c r="AN87" s="315" t="s">
        <v>64</v>
      </c>
      <c r="AO87" s="316"/>
      <c r="AP87" s="316"/>
      <c r="AQ87" s="316"/>
      <c r="AR87" s="316"/>
      <c r="AS87" s="316"/>
      <c r="AT87" s="316"/>
      <c r="AU87" s="316"/>
      <c r="AV87" s="316"/>
      <c r="AW87" s="316"/>
      <c r="AX87" s="316"/>
      <c r="AY87" s="316"/>
      <c r="AZ87" s="316"/>
      <c r="BA87" s="316"/>
      <c r="BB87" s="316"/>
      <c r="BC87" s="316"/>
      <c r="BD87" s="316"/>
      <c r="BE87" s="316"/>
      <c r="BF87" s="316"/>
      <c r="BG87" s="316"/>
      <c r="BH87" s="316"/>
      <c r="BI87" s="316"/>
      <c r="BJ87" s="317"/>
    </row>
    <row r="88" spans="2:62" s="15" customFormat="1" ht="10.5" customHeight="1">
      <c r="B88" s="312"/>
      <c r="C88" s="313"/>
      <c r="D88" s="313"/>
      <c r="E88" s="314"/>
      <c r="F88" s="25" t="s">
        <v>171</v>
      </c>
      <c r="G88" s="26"/>
      <c r="H88" s="26"/>
      <c r="I88" s="26"/>
      <c r="J88" s="26"/>
      <c r="K88" s="26"/>
      <c r="L88" s="26"/>
      <c r="M88" s="26"/>
      <c r="N88" s="26"/>
      <c r="O88" s="26"/>
      <c r="P88" s="26"/>
      <c r="Q88" s="26"/>
      <c r="R88" s="26"/>
      <c r="S88" s="26"/>
      <c r="T88" s="26"/>
      <c r="U88" s="26"/>
      <c r="V88" s="26"/>
      <c r="W88" s="26"/>
      <c r="X88" s="26"/>
      <c r="Y88" s="26"/>
      <c r="Z88" s="26"/>
      <c r="AA88" s="26"/>
      <c r="AB88" s="26"/>
      <c r="AC88" s="26"/>
      <c r="AD88" s="26"/>
      <c r="AE88" s="27"/>
      <c r="AF88" s="16"/>
      <c r="AH88" s="312"/>
      <c r="AI88" s="313"/>
      <c r="AJ88" s="313"/>
      <c r="AK88" s="313"/>
      <c r="AL88" s="313"/>
      <c r="AM88" s="314"/>
      <c r="AN88" s="318"/>
      <c r="AO88" s="319"/>
      <c r="AP88" s="319"/>
      <c r="AQ88" s="319"/>
      <c r="AR88" s="319"/>
      <c r="AS88" s="319"/>
      <c r="AT88" s="319"/>
      <c r="AU88" s="319"/>
      <c r="AV88" s="319"/>
      <c r="AW88" s="319"/>
      <c r="AX88" s="319"/>
      <c r="AY88" s="319"/>
      <c r="AZ88" s="319"/>
      <c r="BA88" s="319"/>
      <c r="BB88" s="319"/>
      <c r="BC88" s="319"/>
      <c r="BD88" s="319"/>
      <c r="BE88" s="319"/>
      <c r="BF88" s="319"/>
      <c r="BG88" s="319"/>
      <c r="BH88" s="319"/>
      <c r="BI88" s="319"/>
      <c r="BJ88" s="320"/>
    </row>
    <row r="89" spans="2:62" s="15" customFormat="1" ht="10.5" customHeight="1">
      <c r="B89" s="309">
        <v>5</v>
      </c>
      <c r="C89" s="310"/>
      <c r="D89" s="310"/>
      <c r="E89" s="311"/>
      <c r="F89" s="32" t="s">
        <v>173</v>
      </c>
      <c r="G89" s="33"/>
      <c r="H89" s="33"/>
      <c r="I89" s="33"/>
      <c r="J89" s="33"/>
      <c r="K89" s="33"/>
      <c r="L89" s="33"/>
      <c r="M89" s="33"/>
      <c r="N89" s="33"/>
      <c r="O89" s="33"/>
      <c r="P89" s="33"/>
      <c r="Q89" s="33"/>
      <c r="R89" s="33"/>
      <c r="S89" s="33"/>
      <c r="T89" s="33"/>
      <c r="U89" s="33"/>
      <c r="V89" s="33"/>
      <c r="W89" s="33"/>
      <c r="X89" s="33"/>
      <c r="Y89" s="33"/>
      <c r="Z89" s="33"/>
      <c r="AA89" s="33"/>
      <c r="AB89" s="33"/>
      <c r="AC89" s="33"/>
      <c r="AD89" s="33"/>
      <c r="AE89" s="34"/>
      <c r="AF89" s="16"/>
      <c r="AH89" s="309" t="s">
        <v>210</v>
      </c>
      <c r="AI89" s="310"/>
      <c r="AJ89" s="310"/>
      <c r="AK89" s="310"/>
      <c r="AL89" s="310"/>
      <c r="AM89" s="311"/>
      <c r="AN89" s="315" t="s">
        <v>63</v>
      </c>
      <c r="AO89" s="316"/>
      <c r="AP89" s="316"/>
      <c r="AQ89" s="316"/>
      <c r="AR89" s="316"/>
      <c r="AS89" s="316"/>
      <c r="AT89" s="316"/>
      <c r="AU89" s="316"/>
      <c r="AV89" s="316"/>
      <c r="AW89" s="316"/>
      <c r="AX89" s="316"/>
      <c r="AY89" s="316"/>
      <c r="AZ89" s="316"/>
      <c r="BA89" s="316"/>
      <c r="BB89" s="316"/>
      <c r="BC89" s="316"/>
      <c r="BD89" s="316"/>
      <c r="BE89" s="316"/>
      <c r="BF89" s="316"/>
      <c r="BG89" s="316"/>
      <c r="BH89" s="316"/>
      <c r="BI89" s="316"/>
      <c r="BJ89" s="317"/>
    </row>
    <row r="90" spans="2:62" s="15" customFormat="1" ht="10.5" customHeight="1">
      <c r="B90" s="312"/>
      <c r="C90" s="313"/>
      <c r="D90" s="313"/>
      <c r="E90" s="314"/>
      <c r="F90" s="25" t="s">
        <v>174</v>
      </c>
      <c r="G90" s="26"/>
      <c r="H90" s="26"/>
      <c r="I90" s="26"/>
      <c r="J90" s="26"/>
      <c r="K90" s="26"/>
      <c r="L90" s="26"/>
      <c r="M90" s="26"/>
      <c r="N90" s="26"/>
      <c r="O90" s="26"/>
      <c r="P90" s="26"/>
      <c r="Q90" s="26"/>
      <c r="R90" s="26"/>
      <c r="S90" s="26"/>
      <c r="T90" s="26"/>
      <c r="U90" s="26"/>
      <c r="V90" s="26"/>
      <c r="W90" s="26"/>
      <c r="X90" s="26"/>
      <c r="Y90" s="26"/>
      <c r="Z90" s="26"/>
      <c r="AA90" s="26"/>
      <c r="AB90" s="26"/>
      <c r="AC90" s="26"/>
      <c r="AD90" s="26"/>
      <c r="AE90" s="27"/>
      <c r="AF90" s="16"/>
      <c r="AH90" s="312"/>
      <c r="AI90" s="313"/>
      <c r="AJ90" s="313"/>
      <c r="AK90" s="313"/>
      <c r="AL90" s="313"/>
      <c r="AM90" s="314"/>
      <c r="AN90" s="318"/>
      <c r="AO90" s="319"/>
      <c r="AP90" s="319"/>
      <c r="AQ90" s="319"/>
      <c r="AR90" s="319"/>
      <c r="AS90" s="319"/>
      <c r="AT90" s="319"/>
      <c r="AU90" s="319"/>
      <c r="AV90" s="319"/>
      <c r="AW90" s="319"/>
      <c r="AX90" s="319"/>
      <c r="AY90" s="319"/>
      <c r="AZ90" s="319"/>
      <c r="BA90" s="319"/>
      <c r="BB90" s="319"/>
      <c r="BC90" s="319"/>
      <c r="BD90" s="319"/>
      <c r="BE90" s="319"/>
      <c r="BF90" s="319"/>
      <c r="BG90" s="319"/>
      <c r="BH90" s="319"/>
      <c r="BI90" s="319"/>
      <c r="BJ90" s="320"/>
    </row>
    <row r="91" ht="8.25" customHeight="1"/>
    <row r="92" ht="12" customHeight="1">
      <c r="B92" s="7" t="s">
        <v>69</v>
      </c>
    </row>
    <row r="93" spans="2:62" s="15" customFormat="1" ht="10.5" customHeight="1">
      <c r="B93" s="382" t="s">
        <v>65</v>
      </c>
      <c r="C93" s="382"/>
      <c r="D93" s="382"/>
      <c r="E93" s="382"/>
      <c r="F93" s="321" t="s">
        <v>66</v>
      </c>
      <c r="G93" s="322"/>
      <c r="H93" s="322"/>
      <c r="I93" s="322"/>
      <c r="J93" s="322"/>
      <c r="K93" s="322"/>
      <c r="L93" s="322"/>
      <c r="M93" s="322"/>
      <c r="N93" s="322"/>
      <c r="O93" s="322"/>
      <c r="P93" s="322"/>
      <c r="Q93" s="322"/>
      <c r="R93" s="322"/>
      <c r="S93" s="322"/>
      <c r="T93" s="322"/>
      <c r="U93" s="322"/>
      <c r="V93" s="322"/>
      <c r="W93" s="322"/>
      <c r="X93" s="322"/>
      <c r="Y93" s="322"/>
      <c r="Z93" s="323"/>
      <c r="AA93" s="321" t="s">
        <v>67</v>
      </c>
      <c r="AB93" s="322"/>
      <c r="AC93" s="322"/>
      <c r="AD93" s="322"/>
      <c r="AE93" s="322"/>
      <c r="AF93" s="322"/>
      <c r="AG93" s="322"/>
      <c r="AH93" s="322"/>
      <c r="AI93" s="322"/>
      <c r="AJ93" s="322"/>
      <c r="AK93" s="322"/>
      <c r="AL93" s="322"/>
      <c r="AM93" s="322"/>
      <c r="AN93" s="322"/>
      <c r="AO93" s="322"/>
      <c r="AP93" s="322"/>
      <c r="AQ93" s="322"/>
      <c r="AR93" s="323"/>
      <c r="AS93" s="321" t="s">
        <v>68</v>
      </c>
      <c r="AT93" s="322"/>
      <c r="AU93" s="322"/>
      <c r="AV93" s="322"/>
      <c r="AW93" s="322"/>
      <c r="AX93" s="322"/>
      <c r="AY93" s="322"/>
      <c r="AZ93" s="322"/>
      <c r="BA93" s="322"/>
      <c r="BB93" s="322"/>
      <c r="BC93" s="322"/>
      <c r="BD93" s="322"/>
      <c r="BE93" s="322"/>
      <c r="BF93" s="322"/>
      <c r="BG93" s="322"/>
      <c r="BH93" s="322"/>
      <c r="BI93" s="322"/>
      <c r="BJ93" s="323"/>
    </row>
    <row r="94" spans="2:62" s="15" customFormat="1" ht="10.5" customHeight="1">
      <c r="B94" s="382"/>
      <c r="C94" s="382"/>
      <c r="D94" s="382"/>
      <c r="E94" s="382"/>
      <c r="F94" s="324"/>
      <c r="G94" s="325"/>
      <c r="H94" s="325"/>
      <c r="I94" s="325"/>
      <c r="J94" s="325"/>
      <c r="K94" s="325"/>
      <c r="L94" s="325"/>
      <c r="M94" s="325"/>
      <c r="N94" s="325"/>
      <c r="O94" s="325"/>
      <c r="P94" s="325"/>
      <c r="Q94" s="325"/>
      <c r="R94" s="325"/>
      <c r="S94" s="325"/>
      <c r="T94" s="325"/>
      <c r="U94" s="325"/>
      <c r="V94" s="325"/>
      <c r="W94" s="325"/>
      <c r="X94" s="325"/>
      <c r="Y94" s="325"/>
      <c r="Z94" s="326"/>
      <c r="AA94" s="324"/>
      <c r="AB94" s="325"/>
      <c r="AC94" s="325"/>
      <c r="AD94" s="325"/>
      <c r="AE94" s="325"/>
      <c r="AF94" s="325"/>
      <c r="AG94" s="325"/>
      <c r="AH94" s="325"/>
      <c r="AI94" s="325"/>
      <c r="AJ94" s="325"/>
      <c r="AK94" s="325"/>
      <c r="AL94" s="325"/>
      <c r="AM94" s="325"/>
      <c r="AN94" s="325"/>
      <c r="AO94" s="325"/>
      <c r="AP94" s="325"/>
      <c r="AQ94" s="325"/>
      <c r="AR94" s="326"/>
      <c r="AS94" s="324"/>
      <c r="AT94" s="325"/>
      <c r="AU94" s="325"/>
      <c r="AV94" s="325"/>
      <c r="AW94" s="325"/>
      <c r="AX94" s="325"/>
      <c r="AY94" s="325"/>
      <c r="AZ94" s="325"/>
      <c r="BA94" s="325"/>
      <c r="BB94" s="325"/>
      <c r="BC94" s="325"/>
      <c r="BD94" s="325"/>
      <c r="BE94" s="325"/>
      <c r="BF94" s="325"/>
      <c r="BG94" s="325"/>
      <c r="BH94" s="325"/>
      <c r="BI94" s="325"/>
      <c r="BJ94" s="326"/>
    </row>
    <row r="95" spans="2:62" s="18" customFormat="1" ht="10.5" customHeight="1">
      <c r="B95" s="695" t="s">
        <v>211</v>
      </c>
      <c r="C95" s="695"/>
      <c r="D95" s="695"/>
      <c r="E95" s="695"/>
      <c r="F95" s="29" t="s">
        <v>72</v>
      </c>
      <c r="G95" s="30"/>
      <c r="H95" s="30"/>
      <c r="I95" s="30"/>
      <c r="J95" s="30"/>
      <c r="K95" s="30"/>
      <c r="L95" s="30"/>
      <c r="M95" s="30"/>
      <c r="N95" s="30"/>
      <c r="O95" s="30"/>
      <c r="P95" s="30"/>
      <c r="Q95" s="30"/>
      <c r="R95" s="30"/>
      <c r="S95" s="30"/>
      <c r="T95" s="30"/>
      <c r="U95" s="30"/>
      <c r="V95" s="30"/>
      <c r="W95" s="30"/>
      <c r="X95" s="30"/>
      <c r="Y95" s="30"/>
      <c r="Z95" s="31"/>
      <c r="AA95" s="32" t="s">
        <v>73</v>
      </c>
      <c r="AB95" s="33"/>
      <c r="AC95" s="33"/>
      <c r="AD95" s="33"/>
      <c r="AE95" s="33"/>
      <c r="AF95" s="33"/>
      <c r="AG95" s="33"/>
      <c r="AH95" s="33"/>
      <c r="AI95" s="33"/>
      <c r="AJ95" s="33"/>
      <c r="AK95" s="33"/>
      <c r="AL95" s="33"/>
      <c r="AM95" s="33"/>
      <c r="AN95" s="33"/>
      <c r="AO95" s="33"/>
      <c r="AP95" s="33"/>
      <c r="AQ95" s="33"/>
      <c r="AR95" s="34"/>
      <c r="AS95" s="22" t="s">
        <v>76</v>
      </c>
      <c r="AT95" s="33"/>
      <c r="AU95" s="33"/>
      <c r="AV95" s="33"/>
      <c r="AW95" s="33"/>
      <c r="AX95" s="33"/>
      <c r="AY95" s="33"/>
      <c r="AZ95" s="33"/>
      <c r="BA95" s="33"/>
      <c r="BB95" s="33"/>
      <c r="BC95" s="33"/>
      <c r="BD95" s="33"/>
      <c r="BE95" s="33"/>
      <c r="BF95" s="33"/>
      <c r="BG95" s="33"/>
      <c r="BH95" s="33"/>
      <c r="BI95" s="33"/>
      <c r="BJ95" s="34"/>
    </row>
    <row r="96" spans="2:62" s="18" customFormat="1" ht="10.5" customHeight="1">
      <c r="B96" s="695"/>
      <c r="C96" s="695"/>
      <c r="D96" s="695"/>
      <c r="E96" s="695"/>
      <c r="F96" s="22" t="s">
        <v>79</v>
      </c>
      <c r="G96" s="23"/>
      <c r="H96" s="23"/>
      <c r="I96" s="23"/>
      <c r="J96" s="23"/>
      <c r="K96" s="23"/>
      <c r="L96" s="23"/>
      <c r="M96" s="23"/>
      <c r="N96" s="23"/>
      <c r="O96" s="23"/>
      <c r="P96" s="23"/>
      <c r="Q96" s="23"/>
      <c r="R96" s="23"/>
      <c r="S96" s="23"/>
      <c r="T96" s="23"/>
      <c r="U96" s="23"/>
      <c r="V96" s="23"/>
      <c r="W96" s="23"/>
      <c r="X96" s="23"/>
      <c r="Y96" s="23"/>
      <c r="Z96" s="24"/>
      <c r="AA96" s="22" t="s">
        <v>74</v>
      </c>
      <c r="AB96" s="23"/>
      <c r="AC96" s="23"/>
      <c r="AD96" s="23"/>
      <c r="AE96" s="23"/>
      <c r="AF96" s="23"/>
      <c r="AG96" s="23"/>
      <c r="AH96" s="23"/>
      <c r="AI96" s="23"/>
      <c r="AJ96" s="23"/>
      <c r="AK96" s="23"/>
      <c r="AL96" s="23"/>
      <c r="AM96" s="23"/>
      <c r="AN96" s="23"/>
      <c r="AO96" s="23"/>
      <c r="AP96" s="23"/>
      <c r="AQ96" s="23"/>
      <c r="AR96" s="24"/>
      <c r="AS96" s="22" t="s">
        <v>77</v>
      </c>
      <c r="AT96" s="23"/>
      <c r="AU96" s="23"/>
      <c r="AV96" s="23"/>
      <c r="AW96" s="23"/>
      <c r="AX96" s="23"/>
      <c r="AY96" s="23"/>
      <c r="AZ96" s="23"/>
      <c r="BA96" s="23"/>
      <c r="BB96" s="23"/>
      <c r="BC96" s="23"/>
      <c r="BD96" s="23"/>
      <c r="BE96" s="23"/>
      <c r="BF96" s="23"/>
      <c r="BG96" s="23"/>
      <c r="BH96" s="23"/>
      <c r="BI96" s="23"/>
      <c r="BJ96" s="24"/>
    </row>
    <row r="97" spans="2:62" s="18" customFormat="1" ht="10.5" customHeight="1">
      <c r="B97" s="695"/>
      <c r="C97" s="695"/>
      <c r="D97" s="695"/>
      <c r="E97" s="695"/>
      <c r="F97" s="22" t="s">
        <v>80</v>
      </c>
      <c r="G97" s="23"/>
      <c r="H97" s="23"/>
      <c r="I97" s="23"/>
      <c r="J97" s="23"/>
      <c r="K97" s="23"/>
      <c r="L97" s="23"/>
      <c r="M97" s="23"/>
      <c r="N97" s="23"/>
      <c r="O97" s="23"/>
      <c r="P97" s="23"/>
      <c r="Q97" s="23"/>
      <c r="R97" s="23"/>
      <c r="S97" s="23"/>
      <c r="T97" s="23"/>
      <c r="U97" s="23"/>
      <c r="V97" s="23"/>
      <c r="W97" s="23"/>
      <c r="X97" s="23"/>
      <c r="Y97" s="23"/>
      <c r="Z97" s="24"/>
      <c r="AA97" s="22" t="s">
        <v>75</v>
      </c>
      <c r="AB97" s="23"/>
      <c r="AC97" s="23"/>
      <c r="AD97" s="23"/>
      <c r="AE97" s="23"/>
      <c r="AF97" s="23"/>
      <c r="AG97" s="23"/>
      <c r="AH97" s="23"/>
      <c r="AI97" s="23"/>
      <c r="AJ97" s="23"/>
      <c r="AK97" s="23"/>
      <c r="AL97" s="23"/>
      <c r="AM97" s="23"/>
      <c r="AN97" s="23"/>
      <c r="AO97" s="23"/>
      <c r="AP97" s="23"/>
      <c r="AQ97" s="23"/>
      <c r="AR97" s="24"/>
      <c r="AS97" s="22" t="s">
        <v>78</v>
      </c>
      <c r="AT97" s="23"/>
      <c r="AU97" s="23"/>
      <c r="AV97" s="23"/>
      <c r="AW97" s="23"/>
      <c r="AX97" s="23"/>
      <c r="AY97" s="23"/>
      <c r="AZ97" s="23"/>
      <c r="BA97" s="23"/>
      <c r="BB97" s="23"/>
      <c r="BC97" s="23"/>
      <c r="BD97" s="23"/>
      <c r="BE97" s="23"/>
      <c r="BF97" s="23"/>
      <c r="BG97" s="23"/>
      <c r="BH97" s="23"/>
      <c r="BI97" s="23"/>
      <c r="BJ97" s="24"/>
    </row>
    <row r="98" spans="2:62" s="18" customFormat="1" ht="10.5" customHeight="1">
      <c r="B98" s="695"/>
      <c r="C98" s="695"/>
      <c r="D98" s="695"/>
      <c r="E98" s="695"/>
      <c r="F98" s="22" t="s">
        <v>82</v>
      </c>
      <c r="G98" s="23"/>
      <c r="H98" s="23"/>
      <c r="I98" s="23"/>
      <c r="J98" s="23"/>
      <c r="K98" s="23"/>
      <c r="L98" s="23"/>
      <c r="M98" s="23"/>
      <c r="N98" s="23"/>
      <c r="O98" s="23"/>
      <c r="P98" s="23"/>
      <c r="Q98" s="23"/>
      <c r="R98" s="23"/>
      <c r="S98" s="23"/>
      <c r="T98" s="23"/>
      <c r="U98" s="23"/>
      <c r="V98" s="23"/>
      <c r="W98" s="23"/>
      <c r="X98" s="23"/>
      <c r="Y98" s="23"/>
      <c r="Z98" s="24"/>
      <c r="AA98" s="22" t="s">
        <v>147</v>
      </c>
      <c r="AB98" s="23"/>
      <c r="AC98" s="23"/>
      <c r="AD98" s="23"/>
      <c r="AE98" s="23"/>
      <c r="AF98" s="23"/>
      <c r="AG98" s="23"/>
      <c r="AH98" s="23"/>
      <c r="AI98" s="23"/>
      <c r="AJ98" s="23"/>
      <c r="AK98" s="23"/>
      <c r="AL98" s="23"/>
      <c r="AM98" s="23"/>
      <c r="AN98" s="23"/>
      <c r="AO98" s="23"/>
      <c r="AP98" s="23"/>
      <c r="AQ98" s="23"/>
      <c r="AR98" s="24"/>
      <c r="AT98" s="23"/>
      <c r="AU98" s="23"/>
      <c r="AV98" s="23"/>
      <c r="AW98" s="23"/>
      <c r="AX98" s="23"/>
      <c r="AY98" s="23"/>
      <c r="AZ98" s="23"/>
      <c r="BA98" s="23"/>
      <c r="BB98" s="23"/>
      <c r="BC98" s="23"/>
      <c r="BD98" s="23"/>
      <c r="BE98" s="23"/>
      <c r="BF98" s="23"/>
      <c r="BG98" s="23"/>
      <c r="BH98" s="23"/>
      <c r="BI98" s="23"/>
      <c r="BJ98" s="24"/>
    </row>
    <row r="99" spans="2:62" s="18" customFormat="1" ht="10.5" customHeight="1">
      <c r="B99" s="695"/>
      <c r="C99" s="695"/>
      <c r="D99" s="695"/>
      <c r="E99" s="695"/>
      <c r="F99" s="25" t="s">
        <v>81</v>
      </c>
      <c r="G99" s="26"/>
      <c r="H99" s="26"/>
      <c r="I99" s="26"/>
      <c r="J99" s="26"/>
      <c r="K99" s="26"/>
      <c r="L99" s="26"/>
      <c r="M99" s="26"/>
      <c r="N99" s="26"/>
      <c r="O99" s="26"/>
      <c r="P99" s="26"/>
      <c r="Q99" s="26"/>
      <c r="R99" s="26"/>
      <c r="S99" s="26"/>
      <c r="T99" s="26"/>
      <c r="U99" s="26"/>
      <c r="V99" s="26"/>
      <c r="W99" s="26"/>
      <c r="X99" s="26"/>
      <c r="Y99" s="26"/>
      <c r="Z99" s="27"/>
      <c r="AA99" s="25" t="s">
        <v>212</v>
      </c>
      <c r="AB99" s="26"/>
      <c r="AC99" s="26"/>
      <c r="AD99" s="26"/>
      <c r="AE99" s="26"/>
      <c r="AF99" s="26"/>
      <c r="AG99" s="26"/>
      <c r="AH99" s="26"/>
      <c r="AI99" s="26"/>
      <c r="AJ99" s="26"/>
      <c r="AK99" s="26"/>
      <c r="AL99" s="26"/>
      <c r="AM99" s="26"/>
      <c r="AN99" s="26"/>
      <c r="AO99" s="26"/>
      <c r="AP99" s="26"/>
      <c r="AQ99" s="26"/>
      <c r="AR99" s="27"/>
      <c r="AS99" s="25"/>
      <c r="AT99" s="26"/>
      <c r="AU99" s="26"/>
      <c r="AV99" s="26"/>
      <c r="AW99" s="26"/>
      <c r="AX99" s="26"/>
      <c r="AY99" s="26"/>
      <c r="AZ99" s="26"/>
      <c r="BA99" s="26"/>
      <c r="BB99" s="26"/>
      <c r="BC99" s="26"/>
      <c r="BD99" s="26"/>
      <c r="BE99" s="26"/>
      <c r="BF99" s="26"/>
      <c r="BG99" s="26"/>
      <c r="BH99" s="26"/>
      <c r="BI99" s="26"/>
      <c r="BJ99" s="27"/>
    </row>
    <row r="100" spans="2:62" s="18" customFormat="1" ht="10.5" customHeight="1">
      <c r="B100" s="695" t="s">
        <v>213</v>
      </c>
      <c r="C100" s="695"/>
      <c r="D100" s="695"/>
      <c r="E100" s="695"/>
      <c r="F100" s="29" t="s">
        <v>83</v>
      </c>
      <c r="G100" s="30"/>
      <c r="H100" s="30"/>
      <c r="I100" s="30"/>
      <c r="J100" s="30"/>
      <c r="K100" s="30"/>
      <c r="L100" s="30"/>
      <c r="M100" s="30"/>
      <c r="N100" s="30"/>
      <c r="O100" s="30"/>
      <c r="P100" s="30"/>
      <c r="Q100" s="30"/>
      <c r="R100" s="30"/>
      <c r="S100" s="30"/>
      <c r="T100" s="30"/>
      <c r="U100" s="30"/>
      <c r="V100" s="30"/>
      <c r="W100" s="30"/>
      <c r="X100" s="30"/>
      <c r="Y100" s="30"/>
      <c r="Z100" s="31"/>
      <c r="AA100" s="29" t="s">
        <v>70</v>
      </c>
      <c r="AB100" s="30"/>
      <c r="AC100" s="30"/>
      <c r="AD100" s="30"/>
      <c r="AE100" s="30"/>
      <c r="AF100" s="30"/>
      <c r="AG100" s="30"/>
      <c r="AH100" s="30"/>
      <c r="AI100" s="30"/>
      <c r="AJ100" s="30"/>
      <c r="AK100" s="30"/>
      <c r="AL100" s="30"/>
      <c r="AM100" s="30"/>
      <c r="AN100" s="30"/>
      <c r="AO100" s="30"/>
      <c r="AP100" s="30"/>
      <c r="AQ100" s="30"/>
      <c r="AR100" s="31"/>
      <c r="AS100" s="29" t="s">
        <v>70</v>
      </c>
      <c r="AT100" s="30"/>
      <c r="AU100" s="30"/>
      <c r="AV100" s="30"/>
      <c r="AW100" s="30"/>
      <c r="AX100" s="30"/>
      <c r="AY100" s="30"/>
      <c r="AZ100" s="30"/>
      <c r="BA100" s="30"/>
      <c r="BB100" s="30"/>
      <c r="BC100" s="30"/>
      <c r="BD100" s="30"/>
      <c r="BE100" s="30"/>
      <c r="BF100" s="30"/>
      <c r="BG100" s="30"/>
      <c r="BH100" s="30"/>
      <c r="BI100" s="30"/>
      <c r="BJ100" s="31"/>
    </row>
    <row r="101" spans="2:62" s="18" customFormat="1" ht="10.5" customHeight="1">
      <c r="B101" s="695"/>
      <c r="C101" s="695"/>
      <c r="D101" s="695"/>
      <c r="E101" s="695"/>
      <c r="F101" s="25" t="s">
        <v>214</v>
      </c>
      <c r="G101" s="26"/>
      <c r="H101" s="26"/>
      <c r="I101" s="26"/>
      <c r="J101" s="26"/>
      <c r="K101" s="26"/>
      <c r="L101" s="26"/>
      <c r="M101" s="26"/>
      <c r="N101" s="26"/>
      <c r="O101" s="26"/>
      <c r="P101" s="26"/>
      <c r="Q101" s="26"/>
      <c r="R101" s="26"/>
      <c r="S101" s="26"/>
      <c r="T101" s="26"/>
      <c r="U101" s="26"/>
      <c r="V101" s="26"/>
      <c r="W101" s="26"/>
      <c r="X101" s="26"/>
      <c r="Y101" s="26"/>
      <c r="Z101" s="27"/>
      <c r="AA101" s="35"/>
      <c r="AB101" s="36"/>
      <c r="AC101" s="36"/>
      <c r="AD101" s="36"/>
      <c r="AE101" s="36"/>
      <c r="AF101" s="36"/>
      <c r="AG101" s="36"/>
      <c r="AH101" s="36"/>
      <c r="AI101" s="36"/>
      <c r="AJ101" s="36"/>
      <c r="AK101" s="36"/>
      <c r="AL101" s="36"/>
      <c r="AM101" s="36"/>
      <c r="AN101" s="36"/>
      <c r="AO101" s="36"/>
      <c r="AP101" s="36"/>
      <c r="AQ101" s="36"/>
      <c r="AR101" s="37"/>
      <c r="AS101" s="35"/>
      <c r="AT101" s="36"/>
      <c r="AU101" s="36"/>
      <c r="AV101" s="36"/>
      <c r="AW101" s="36"/>
      <c r="AX101" s="36"/>
      <c r="AY101" s="36"/>
      <c r="AZ101" s="36"/>
      <c r="BA101" s="36"/>
      <c r="BB101" s="36"/>
      <c r="BC101" s="36"/>
      <c r="BD101" s="36"/>
      <c r="BE101" s="36"/>
      <c r="BF101" s="36"/>
      <c r="BG101" s="36"/>
      <c r="BH101" s="36"/>
      <c r="BI101" s="36"/>
      <c r="BJ101" s="37"/>
    </row>
    <row r="102" spans="2:62" s="18" customFormat="1" ht="10.5" customHeight="1">
      <c r="B102" s="309" t="s">
        <v>215</v>
      </c>
      <c r="C102" s="310"/>
      <c r="D102" s="310"/>
      <c r="E102" s="311"/>
      <c r="F102" s="29" t="s">
        <v>86</v>
      </c>
      <c r="G102" s="30"/>
      <c r="H102" s="30"/>
      <c r="I102" s="30"/>
      <c r="J102" s="30"/>
      <c r="K102" s="30"/>
      <c r="L102" s="30"/>
      <c r="M102" s="30"/>
      <c r="N102" s="30"/>
      <c r="O102" s="30"/>
      <c r="P102" s="30"/>
      <c r="Q102" s="30"/>
      <c r="R102" s="30"/>
      <c r="S102" s="30"/>
      <c r="T102" s="30"/>
      <c r="U102" s="30"/>
      <c r="V102" s="30"/>
      <c r="W102" s="30"/>
      <c r="X102" s="30"/>
      <c r="Y102" s="30"/>
      <c r="Z102" s="31"/>
      <c r="AA102" s="44" t="s">
        <v>143</v>
      </c>
      <c r="AB102" s="45"/>
      <c r="AC102" s="45"/>
      <c r="AD102" s="45"/>
      <c r="AE102" s="45"/>
      <c r="AF102" s="45"/>
      <c r="AG102" s="45"/>
      <c r="AH102" s="45"/>
      <c r="AI102" s="45"/>
      <c r="AJ102" s="45"/>
      <c r="AK102" s="45"/>
      <c r="AL102" s="45"/>
      <c r="AM102" s="45"/>
      <c r="AN102" s="45"/>
      <c r="AO102" s="45"/>
      <c r="AP102" s="45"/>
      <c r="AQ102" s="45"/>
      <c r="AR102" s="46"/>
      <c r="AS102" s="44" t="s">
        <v>143</v>
      </c>
      <c r="AT102" s="45"/>
      <c r="AU102" s="45"/>
      <c r="AV102" s="45"/>
      <c r="AW102" s="45"/>
      <c r="AX102" s="45"/>
      <c r="AY102" s="45"/>
      <c r="AZ102" s="45"/>
      <c r="BA102" s="45"/>
      <c r="BB102" s="45"/>
      <c r="BC102" s="45"/>
      <c r="BD102" s="45"/>
      <c r="BE102" s="45"/>
      <c r="BF102" s="45"/>
      <c r="BG102" s="45"/>
      <c r="BH102" s="45"/>
      <c r="BI102" s="45"/>
      <c r="BJ102" s="46"/>
    </row>
    <row r="103" spans="2:62" s="18" customFormat="1" ht="10.5" customHeight="1">
      <c r="B103" s="696"/>
      <c r="C103" s="697"/>
      <c r="D103" s="697"/>
      <c r="E103" s="698"/>
      <c r="F103" s="22" t="s">
        <v>85</v>
      </c>
      <c r="G103" s="23"/>
      <c r="H103" s="23"/>
      <c r="I103" s="23"/>
      <c r="J103" s="23"/>
      <c r="K103" s="23"/>
      <c r="L103" s="23"/>
      <c r="M103" s="23"/>
      <c r="N103" s="23"/>
      <c r="O103" s="23"/>
      <c r="P103" s="23"/>
      <c r="Q103" s="23"/>
      <c r="R103" s="23"/>
      <c r="S103" s="23"/>
      <c r="T103" s="23"/>
      <c r="U103" s="23"/>
      <c r="V103" s="23"/>
      <c r="W103" s="23"/>
      <c r="X103" s="23"/>
      <c r="Y103" s="23"/>
      <c r="Z103" s="24"/>
      <c r="AA103" s="47" t="s">
        <v>144</v>
      </c>
      <c r="AB103" s="48"/>
      <c r="AC103" s="48"/>
      <c r="AD103" s="48"/>
      <c r="AE103" s="48"/>
      <c r="AF103" s="48"/>
      <c r="AG103" s="48"/>
      <c r="AH103" s="48"/>
      <c r="AI103" s="48"/>
      <c r="AJ103" s="48"/>
      <c r="AK103" s="48"/>
      <c r="AL103" s="48"/>
      <c r="AM103" s="48"/>
      <c r="AN103" s="48"/>
      <c r="AO103" s="48"/>
      <c r="AP103" s="48"/>
      <c r="AQ103" s="48"/>
      <c r="AR103" s="49"/>
      <c r="AS103" s="47" t="s">
        <v>151</v>
      </c>
      <c r="AT103" s="48"/>
      <c r="AU103" s="48"/>
      <c r="AV103" s="48"/>
      <c r="AW103" s="48"/>
      <c r="AX103" s="48"/>
      <c r="AY103" s="48"/>
      <c r="AZ103" s="48"/>
      <c r="BA103" s="48"/>
      <c r="BB103" s="48"/>
      <c r="BC103" s="48"/>
      <c r="BD103" s="48"/>
      <c r="BE103" s="48"/>
      <c r="BF103" s="48"/>
      <c r="BG103" s="48"/>
      <c r="BH103" s="48"/>
      <c r="BI103" s="48"/>
      <c r="BJ103" s="49"/>
    </row>
    <row r="104" spans="2:62" s="18" customFormat="1" ht="10.5" customHeight="1">
      <c r="B104" s="696"/>
      <c r="C104" s="697"/>
      <c r="D104" s="697"/>
      <c r="E104" s="698"/>
      <c r="F104" s="19" t="s">
        <v>84</v>
      </c>
      <c r="G104" s="20"/>
      <c r="H104" s="20"/>
      <c r="I104" s="20"/>
      <c r="J104" s="20"/>
      <c r="K104" s="20"/>
      <c r="L104" s="20"/>
      <c r="M104" s="20"/>
      <c r="N104" s="20"/>
      <c r="O104" s="20"/>
      <c r="P104" s="20"/>
      <c r="Q104" s="20"/>
      <c r="R104" s="20"/>
      <c r="S104" s="20"/>
      <c r="T104" s="20"/>
      <c r="U104" s="20"/>
      <c r="V104" s="20"/>
      <c r="W104" s="20"/>
      <c r="X104" s="20"/>
      <c r="Y104" s="20"/>
      <c r="Z104" s="21"/>
      <c r="AA104" s="47" t="s">
        <v>145</v>
      </c>
      <c r="AB104" s="48"/>
      <c r="AC104" s="48"/>
      <c r="AD104" s="48"/>
      <c r="AE104" s="48"/>
      <c r="AF104" s="48"/>
      <c r="AG104" s="48"/>
      <c r="AH104" s="48"/>
      <c r="AI104" s="48"/>
      <c r="AJ104" s="48"/>
      <c r="AK104" s="48"/>
      <c r="AL104" s="48"/>
      <c r="AM104" s="48"/>
      <c r="AN104" s="48"/>
      <c r="AO104" s="48"/>
      <c r="AP104" s="48"/>
      <c r="AQ104" s="48"/>
      <c r="AR104" s="49"/>
      <c r="AS104" s="47" t="s">
        <v>145</v>
      </c>
      <c r="AT104" s="48"/>
      <c r="AU104" s="48"/>
      <c r="AV104" s="48"/>
      <c r="AW104" s="48"/>
      <c r="AX104" s="48"/>
      <c r="AY104" s="48"/>
      <c r="AZ104" s="48"/>
      <c r="BA104" s="48"/>
      <c r="BB104" s="48"/>
      <c r="BC104" s="48"/>
      <c r="BD104" s="48"/>
      <c r="BE104" s="48"/>
      <c r="BF104" s="48"/>
      <c r="BG104" s="48"/>
      <c r="BH104" s="48"/>
      <c r="BI104" s="48"/>
      <c r="BJ104" s="49"/>
    </row>
    <row r="105" spans="2:62" s="18" customFormat="1" ht="10.5" customHeight="1">
      <c r="B105" s="696"/>
      <c r="C105" s="697"/>
      <c r="D105" s="697"/>
      <c r="E105" s="698"/>
      <c r="F105" s="22" t="s">
        <v>216</v>
      </c>
      <c r="G105" s="23"/>
      <c r="H105" s="23"/>
      <c r="I105" s="23"/>
      <c r="J105" s="23"/>
      <c r="K105" s="23"/>
      <c r="L105" s="23"/>
      <c r="M105" s="23"/>
      <c r="N105" s="23"/>
      <c r="O105" s="23"/>
      <c r="P105" s="23"/>
      <c r="Q105" s="23"/>
      <c r="R105" s="23"/>
      <c r="S105" s="23"/>
      <c r="T105" s="23"/>
      <c r="U105" s="23"/>
      <c r="V105" s="23"/>
      <c r="W105" s="23"/>
      <c r="X105" s="23"/>
      <c r="Y105" s="23"/>
      <c r="Z105" s="24"/>
      <c r="AA105" s="47" t="s">
        <v>146</v>
      </c>
      <c r="AB105" s="48"/>
      <c r="AC105" s="48"/>
      <c r="AD105" s="48"/>
      <c r="AE105" s="48"/>
      <c r="AF105" s="48"/>
      <c r="AG105" s="48"/>
      <c r="AH105" s="48"/>
      <c r="AI105" s="48"/>
      <c r="AJ105" s="48"/>
      <c r="AK105" s="48"/>
      <c r="AL105" s="48"/>
      <c r="AM105" s="48"/>
      <c r="AN105" s="48"/>
      <c r="AO105" s="48"/>
      <c r="AP105" s="48"/>
      <c r="AQ105" s="48"/>
      <c r="AR105" s="49"/>
      <c r="AS105" s="47" t="s">
        <v>146</v>
      </c>
      <c r="AT105" s="48"/>
      <c r="AU105" s="48"/>
      <c r="AV105" s="48"/>
      <c r="AW105" s="48"/>
      <c r="AX105" s="48"/>
      <c r="AY105" s="48"/>
      <c r="AZ105" s="48"/>
      <c r="BA105" s="48"/>
      <c r="BB105" s="48"/>
      <c r="BC105" s="48"/>
      <c r="BD105" s="48"/>
      <c r="BE105" s="48"/>
      <c r="BF105" s="48"/>
      <c r="BG105" s="48"/>
      <c r="BH105" s="48"/>
      <c r="BI105" s="48"/>
      <c r="BJ105" s="49"/>
    </row>
    <row r="106" spans="2:62" s="18" customFormat="1" ht="10.5" customHeight="1">
      <c r="B106" s="696"/>
      <c r="C106" s="697"/>
      <c r="D106" s="697"/>
      <c r="E106" s="698"/>
      <c r="F106" s="19" t="s">
        <v>71</v>
      </c>
      <c r="G106" s="20"/>
      <c r="H106" s="20"/>
      <c r="I106" s="20"/>
      <c r="J106" s="20"/>
      <c r="K106" s="20"/>
      <c r="L106" s="20"/>
      <c r="M106" s="20"/>
      <c r="N106" s="20"/>
      <c r="O106" s="20"/>
      <c r="P106" s="20"/>
      <c r="Q106" s="20"/>
      <c r="R106" s="20"/>
      <c r="S106" s="20"/>
      <c r="T106" s="20"/>
      <c r="U106" s="20"/>
      <c r="V106" s="20"/>
      <c r="W106" s="20"/>
      <c r="X106" s="20"/>
      <c r="Y106" s="20"/>
      <c r="Z106" s="21"/>
      <c r="AA106" s="19" t="s">
        <v>148</v>
      </c>
      <c r="AB106" s="48"/>
      <c r="AC106" s="48"/>
      <c r="AD106" s="48"/>
      <c r="AE106" s="48"/>
      <c r="AF106" s="48"/>
      <c r="AG106" s="48"/>
      <c r="AH106" s="48"/>
      <c r="AI106" s="48"/>
      <c r="AJ106" s="48"/>
      <c r="AK106" s="48"/>
      <c r="AL106" s="48"/>
      <c r="AM106" s="48"/>
      <c r="AN106" s="48"/>
      <c r="AO106" s="48"/>
      <c r="AP106" s="48"/>
      <c r="AQ106" s="48"/>
      <c r="AR106" s="49"/>
      <c r="AS106" s="19" t="s">
        <v>148</v>
      </c>
      <c r="AT106" s="48"/>
      <c r="AU106" s="48"/>
      <c r="AV106" s="48"/>
      <c r="AW106" s="48"/>
      <c r="AX106" s="48"/>
      <c r="AY106" s="48"/>
      <c r="AZ106" s="48"/>
      <c r="BA106" s="48"/>
      <c r="BB106" s="48"/>
      <c r="BC106" s="48"/>
      <c r="BD106" s="48"/>
      <c r="BE106" s="48"/>
      <c r="BF106" s="48"/>
      <c r="BG106" s="48"/>
      <c r="BH106" s="48"/>
      <c r="BI106" s="48"/>
      <c r="BJ106" s="49"/>
    </row>
    <row r="107" spans="2:62" s="18" customFormat="1" ht="10.5" customHeight="1">
      <c r="B107" s="696"/>
      <c r="C107" s="697"/>
      <c r="D107" s="697"/>
      <c r="E107" s="698"/>
      <c r="F107" s="19" t="s">
        <v>87</v>
      </c>
      <c r="G107" s="20"/>
      <c r="H107" s="20"/>
      <c r="I107" s="20"/>
      <c r="J107" s="20"/>
      <c r="K107" s="20"/>
      <c r="L107" s="20"/>
      <c r="M107" s="20"/>
      <c r="N107" s="20"/>
      <c r="O107" s="20"/>
      <c r="P107" s="20"/>
      <c r="Q107" s="20"/>
      <c r="R107" s="20"/>
      <c r="S107" s="20"/>
      <c r="T107" s="20"/>
      <c r="U107" s="20"/>
      <c r="V107" s="20"/>
      <c r="W107" s="20"/>
      <c r="X107" s="20"/>
      <c r="Y107" s="20"/>
      <c r="Z107" s="21"/>
      <c r="AA107" s="19" t="s">
        <v>217</v>
      </c>
      <c r="AB107" s="48"/>
      <c r="AC107" s="48"/>
      <c r="AD107" s="48"/>
      <c r="AE107" s="48"/>
      <c r="AF107" s="48"/>
      <c r="AG107" s="48"/>
      <c r="AH107" s="48"/>
      <c r="AI107" s="48"/>
      <c r="AJ107" s="48"/>
      <c r="AK107" s="48"/>
      <c r="AL107" s="48"/>
      <c r="AM107" s="48"/>
      <c r="AN107" s="48"/>
      <c r="AO107" s="48"/>
      <c r="AP107" s="48"/>
      <c r="AQ107" s="48"/>
      <c r="AR107" s="49"/>
      <c r="AS107" s="19" t="s">
        <v>217</v>
      </c>
      <c r="AT107" s="48"/>
      <c r="AU107" s="48"/>
      <c r="AV107" s="48"/>
      <c r="AW107" s="48"/>
      <c r="AX107" s="48"/>
      <c r="AY107" s="48"/>
      <c r="AZ107" s="48"/>
      <c r="BA107" s="48"/>
      <c r="BB107" s="48"/>
      <c r="BC107" s="48"/>
      <c r="BD107" s="48"/>
      <c r="BE107" s="48"/>
      <c r="BF107" s="48"/>
      <c r="BG107" s="48"/>
      <c r="BH107" s="48"/>
      <c r="BI107" s="48"/>
      <c r="BJ107" s="49"/>
    </row>
    <row r="108" spans="2:62" s="18" customFormat="1" ht="10.5" customHeight="1">
      <c r="B108" s="696"/>
      <c r="C108" s="697"/>
      <c r="D108" s="697"/>
      <c r="E108" s="698"/>
      <c r="F108" s="22" t="s">
        <v>88</v>
      </c>
      <c r="G108" s="23"/>
      <c r="H108" s="23"/>
      <c r="I108" s="23"/>
      <c r="J108" s="23"/>
      <c r="K108" s="23"/>
      <c r="L108" s="23"/>
      <c r="M108" s="23"/>
      <c r="N108" s="23"/>
      <c r="O108" s="23"/>
      <c r="P108" s="23"/>
      <c r="Q108" s="23"/>
      <c r="R108" s="23"/>
      <c r="S108" s="23"/>
      <c r="T108" s="23"/>
      <c r="U108" s="23"/>
      <c r="V108" s="23"/>
      <c r="W108" s="23"/>
      <c r="X108" s="23"/>
      <c r="Y108" s="23"/>
      <c r="Z108" s="24"/>
      <c r="AA108" s="19" t="s">
        <v>149</v>
      </c>
      <c r="AB108" s="48"/>
      <c r="AC108" s="48"/>
      <c r="AD108" s="48"/>
      <c r="AE108" s="48"/>
      <c r="AF108" s="48"/>
      <c r="AG108" s="48"/>
      <c r="AH108" s="48"/>
      <c r="AI108" s="48"/>
      <c r="AJ108" s="48"/>
      <c r="AK108" s="48"/>
      <c r="AL108" s="48"/>
      <c r="AM108" s="48"/>
      <c r="AN108" s="48"/>
      <c r="AO108" s="48"/>
      <c r="AP108" s="48"/>
      <c r="AQ108" s="48"/>
      <c r="AR108" s="49"/>
      <c r="AS108" s="19" t="s">
        <v>149</v>
      </c>
      <c r="AT108" s="48"/>
      <c r="AU108" s="48"/>
      <c r="AV108" s="48"/>
      <c r="AW108" s="48"/>
      <c r="AX108" s="48"/>
      <c r="AY108" s="48"/>
      <c r="AZ108" s="48"/>
      <c r="BA108" s="48"/>
      <c r="BB108" s="48"/>
      <c r="BC108" s="48"/>
      <c r="BD108" s="48"/>
      <c r="BE108" s="48"/>
      <c r="BF108" s="48"/>
      <c r="BG108" s="48"/>
      <c r="BH108" s="48"/>
      <c r="BI108" s="48"/>
      <c r="BJ108" s="49"/>
    </row>
    <row r="109" spans="2:62" s="18" customFormat="1" ht="10.5" customHeight="1">
      <c r="B109" s="696"/>
      <c r="C109" s="697"/>
      <c r="D109" s="697"/>
      <c r="E109" s="698"/>
      <c r="F109" s="19" t="s">
        <v>89</v>
      </c>
      <c r="G109" s="20"/>
      <c r="H109" s="20"/>
      <c r="I109" s="20"/>
      <c r="J109" s="20"/>
      <c r="K109" s="20"/>
      <c r="L109" s="20"/>
      <c r="M109" s="20"/>
      <c r="N109" s="20"/>
      <c r="O109" s="20"/>
      <c r="P109" s="20"/>
      <c r="Q109" s="20"/>
      <c r="R109" s="20"/>
      <c r="S109" s="20"/>
      <c r="T109" s="20"/>
      <c r="U109" s="20"/>
      <c r="V109" s="20"/>
      <c r="W109" s="20"/>
      <c r="X109" s="20"/>
      <c r="Y109" s="20"/>
      <c r="Z109" s="21"/>
      <c r="AA109" s="19" t="s">
        <v>150</v>
      </c>
      <c r="AB109" s="48"/>
      <c r="AC109" s="48"/>
      <c r="AD109" s="48"/>
      <c r="AE109" s="48"/>
      <c r="AF109" s="48"/>
      <c r="AG109" s="48"/>
      <c r="AH109" s="48"/>
      <c r="AI109" s="48"/>
      <c r="AJ109" s="48"/>
      <c r="AK109" s="48"/>
      <c r="AL109" s="48"/>
      <c r="AM109" s="48"/>
      <c r="AN109" s="48"/>
      <c r="AO109" s="48"/>
      <c r="AP109" s="48"/>
      <c r="AQ109" s="48"/>
      <c r="AR109" s="49"/>
      <c r="AS109" s="19" t="s">
        <v>150</v>
      </c>
      <c r="AT109" s="48"/>
      <c r="AU109" s="48"/>
      <c r="AV109" s="48"/>
      <c r="AW109" s="48"/>
      <c r="AX109" s="48"/>
      <c r="AY109" s="48"/>
      <c r="AZ109" s="48"/>
      <c r="BA109" s="48"/>
      <c r="BB109" s="48"/>
      <c r="BC109" s="48"/>
      <c r="BD109" s="48"/>
      <c r="BE109" s="48"/>
      <c r="BF109" s="48"/>
      <c r="BG109" s="48"/>
      <c r="BH109" s="48"/>
      <c r="BI109" s="48"/>
      <c r="BJ109" s="49"/>
    </row>
    <row r="110" spans="2:62" s="18" customFormat="1" ht="10.5" customHeight="1">
      <c r="B110" s="696"/>
      <c r="C110" s="697"/>
      <c r="D110" s="697"/>
      <c r="E110" s="698"/>
      <c r="F110" s="22" t="s">
        <v>218</v>
      </c>
      <c r="G110" s="23"/>
      <c r="H110" s="23"/>
      <c r="I110" s="23"/>
      <c r="J110" s="23"/>
      <c r="K110" s="23"/>
      <c r="L110" s="23"/>
      <c r="M110" s="23"/>
      <c r="N110" s="23"/>
      <c r="O110" s="23"/>
      <c r="P110" s="23"/>
      <c r="Q110" s="23"/>
      <c r="R110" s="23"/>
      <c r="S110" s="23"/>
      <c r="T110" s="23"/>
      <c r="U110" s="23"/>
      <c r="V110" s="23"/>
      <c r="W110" s="23"/>
      <c r="X110" s="23"/>
      <c r="Y110" s="23"/>
      <c r="Z110" s="24"/>
      <c r="AA110" s="22" t="s">
        <v>219</v>
      </c>
      <c r="AB110" s="48"/>
      <c r="AC110" s="48"/>
      <c r="AD110" s="48"/>
      <c r="AE110" s="48"/>
      <c r="AF110" s="48"/>
      <c r="AG110" s="48"/>
      <c r="AH110" s="48"/>
      <c r="AI110" s="48"/>
      <c r="AJ110" s="48"/>
      <c r="AK110" s="48"/>
      <c r="AL110" s="48"/>
      <c r="AM110" s="48"/>
      <c r="AN110" s="48"/>
      <c r="AO110" s="48"/>
      <c r="AP110" s="48"/>
      <c r="AQ110" s="48"/>
      <c r="AR110" s="49"/>
      <c r="AS110" s="22" t="s">
        <v>219</v>
      </c>
      <c r="AT110" s="48"/>
      <c r="AU110" s="48"/>
      <c r="AV110" s="48"/>
      <c r="AW110" s="48"/>
      <c r="AX110" s="48"/>
      <c r="AY110" s="48"/>
      <c r="AZ110" s="48"/>
      <c r="BA110" s="48"/>
      <c r="BB110" s="48"/>
      <c r="BC110" s="48"/>
      <c r="BD110" s="48"/>
      <c r="BE110" s="48"/>
      <c r="BF110" s="48"/>
      <c r="BG110" s="48"/>
      <c r="BH110" s="48"/>
      <c r="BI110" s="48"/>
      <c r="BJ110" s="49"/>
    </row>
    <row r="111" spans="2:62" s="18" customFormat="1" ht="10.5" customHeight="1">
      <c r="B111" s="312"/>
      <c r="C111" s="313"/>
      <c r="D111" s="313"/>
      <c r="E111" s="314"/>
      <c r="F111" s="35" t="s">
        <v>90</v>
      </c>
      <c r="G111" s="26"/>
      <c r="H111" s="26"/>
      <c r="I111" s="26"/>
      <c r="J111" s="26"/>
      <c r="K111" s="26"/>
      <c r="L111" s="26"/>
      <c r="M111" s="26"/>
      <c r="N111" s="26"/>
      <c r="O111" s="26"/>
      <c r="P111" s="26"/>
      <c r="Q111" s="26"/>
      <c r="R111" s="26"/>
      <c r="S111" s="26"/>
      <c r="T111" s="26"/>
      <c r="U111" s="26"/>
      <c r="V111" s="26"/>
      <c r="W111" s="26"/>
      <c r="X111" s="26"/>
      <c r="Y111" s="26"/>
      <c r="Z111" s="27"/>
      <c r="AA111" s="35" t="s">
        <v>90</v>
      </c>
      <c r="AB111" s="51"/>
      <c r="AC111" s="51"/>
      <c r="AD111" s="51"/>
      <c r="AE111" s="51"/>
      <c r="AF111" s="51"/>
      <c r="AG111" s="51"/>
      <c r="AH111" s="51"/>
      <c r="AI111" s="51"/>
      <c r="AJ111" s="51"/>
      <c r="AK111" s="51"/>
      <c r="AL111" s="51"/>
      <c r="AM111" s="51"/>
      <c r="AN111" s="51"/>
      <c r="AO111" s="51"/>
      <c r="AP111" s="51"/>
      <c r="AQ111" s="51"/>
      <c r="AR111" s="52"/>
      <c r="AS111" s="35" t="s">
        <v>90</v>
      </c>
      <c r="AT111" s="51"/>
      <c r="AU111" s="51"/>
      <c r="AV111" s="51"/>
      <c r="AW111" s="51"/>
      <c r="AX111" s="51"/>
      <c r="AY111" s="51"/>
      <c r="AZ111" s="51"/>
      <c r="BA111" s="51"/>
      <c r="BB111" s="51"/>
      <c r="BC111" s="51"/>
      <c r="BD111" s="51"/>
      <c r="BE111" s="51"/>
      <c r="BF111" s="51"/>
      <c r="BG111" s="51"/>
      <c r="BH111" s="51"/>
      <c r="BI111" s="51"/>
      <c r="BJ111" s="52"/>
    </row>
    <row r="112" spans="2:62" s="18" customFormat="1" ht="10.5" customHeight="1">
      <c r="B112" s="695" t="s">
        <v>220</v>
      </c>
      <c r="C112" s="695"/>
      <c r="D112" s="695"/>
      <c r="E112" s="695"/>
      <c r="F112" s="29" t="s">
        <v>159</v>
      </c>
      <c r="G112" s="30"/>
      <c r="H112" s="30"/>
      <c r="I112" s="30"/>
      <c r="J112" s="30"/>
      <c r="K112" s="30"/>
      <c r="L112" s="30"/>
      <c r="M112" s="30"/>
      <c r="N112" s="30"/>
      <c r="O112" s="30"/>
      <c r="P112" s="30"/>
      <c r="Q112" s="30"/>
      <c r="R112" s="30"/>
      <c r="S112" s="30"/>
      <c r="T112" s="30"/>
      <c r="U112" s="30"/>
      <c r="V112" s="30"/>
      <c r="W112" s="30"/>
      <c r="X112" s="30"/>
      <c r="Y112" s="30"/>
      <c r="Z112" s="31"/>
      <c r="AA112" s="29" t="s">
        <v>152</v>
      </c>
      <c r="AB112" s="45"/>
      <c r="AC112" s="45"/>
      <c r="AD112" s="45"/>
      <c r="AE112" s="45"/>
      <c r="AF112" s="45"/>
      <c r="AG112" s="45"/>
      <c r="AH112" s="45"/>
      <c r="AI112" s="45"/>
      <c r="AJ112" s="45"/>
      <c r="AK112" s="45"/>
      <c r="AL112" s="45"/>
      <c r="AM112" s="45"/>
      <c r="AN112" s="45"/>
      <c r="AO112" s="45"/>
      <c r="AP112" s="45"/>
      <c r="AQ112" s="45"/>
      <c r="AR112" s="46"/>
      <c r="AS112" s="29" t="s">
        <v>152</v>
      </c>
      <c r="AT112" s="45"/>
      <c r="AU112" s="45"/>
      <c r="AV112" s="45"/>
      <c r="AW112" s="45"/>
      <c r="AX112" s="45"/>
      <c r="AY112" s="45"/>
      <c r="AZ112" s="45"/>
      <c r="BA112" s="45"/>
      <c r="BB112" s="45"/>
      <c r="BC112" s="45"/>
      <c r="BD112" s="45"/>
      <c r="BE112" s="45"/>
      <c r="BF112" s="45"/>
      <c r="BG112" s="45"/>
      <c r="BH112" s="45"/>
      <c r="BI112" s="45"/>
      <c r="BJ112" s="46"/>
    </row>
    <row r="113" spans="2:62" s="18" customFormat="1" ht="10.5" customHeight="1">
      <c r="B113" s="695"/>
      <c r="C113" s="695"/>
      <c r="D113" s="695"/>
      <c r="E113" s="695"/>
      <c r="F113" s="25" t="s">
        <v>221</v>
      </c>
      <c r="G113" s="26"/>
      <c r="H113" s="26"/>
      <c r="I113" s="26"/>
      <c r="J113" s="26"/>
      <c r="K113" s="26"/>
      <c r="L113" s="26"/>
      <c r="M113" s="26"/>
      <c r="N113" s="26"/>
      <c r="O113" s="26"/>
      <c r="P113" s="26"/>
      <c r="Q113" s="26"/>
      <c r="R113" s="26"/>
      <c r="S113" s="26"/>
      <c r="T113" s="26"/>
      <c r="U113" s="26"/>
      <c r="V113" s="26"/>
      <c r="W113" s="26"/>
      <c r="X113" s="26"/>
      <c r="Y113" s="26"/>
      <c r="Z113" s="27"/>
      <c r="AA113" s="50"/>
      <c r="AB113" s="51"/>
      <c r="AC113" s="51"/>
      <c r="AD113" s="51"/>
      <c r="AE113" s="51"/>
      <c r="AF113" s="51"/>
      <c r="AG113" s="51"/>
      <c r="AH113" s="51"/>
      <c r="AI113" s="51"/>
      <c r="AJ113" s="51"/>
      <c r="AK113" s="51"/>
      <c r="AL113" s="51"/>
      <c r="AM113" s="51"/>
      <c r="AN113" s="51"/>
      <c r="AO113" s="51"/>
      <c r="AP113" s="51"/>
      <c r="AQ113" s="51"/>
      <c r="AR113" s="52"/>
      <c r="AS113" s="50"/>
      <c r="AT113" s="51"/>
      <c r="AU113" s="51"/>
      <c r="AV113" s="51"/>
      <c r="AW113" s="51"/>
      <c r="AX113" s="51"/>
      <c r="AY113" s="51"/>
      <c r="AZ113" s="51"/>
      <c r="BA113" s="51"/>
      <c r="BB113" s="51"/>
      <c r="BC113" s="51"/>
      <c r="BD113" s="51"/>
      <c r="BE113" s="51"/>
      <c r="BF113" s="51"/>
      <c r="BG113" s="51"/>
      <c r="BH113" s="51"/>
      <c r="BI113" s="51"/>
      <c r="BJ113" s="52"/>
    </row>
    <row r="114" spans="2:62" s="18" customFormat="1" ht="10.5" customHeight="1">
      <c r="B114" s="695" t="s">
        <v>222</v>
      </c>
      <c r="C114" s="695"/>
      <c r="D114" s="695"/>
      <c r="E114" s="695"/>
      <c r="F114" s="29" t="s">
        <v>160</v>
      </c>
      <c r="G114" s="33"/>
      <c r="H114" s="33"/>
      <c r="I114" s="33"/>
      <c r="J114" s="33"/>
      <c r="K114" s="33"/>
      <c r="L114" s="33"/>
      <c r="M114" s="33"/>
      <c r="N114" s="33"/>
      <c r="O114" s="33"/>
      <c r="P114" s="33"/>
      <c r="Q114" s="33"/>
      <c r="R114" s="33"/>
      <c r="S114" s="33"/>
      <c r="T114" s="33"/>
      <c r="U114" s="33"/>
      <c r="V114" s="33"/>
      <c r="W114" s="33"/>
      <c r="X114" s="33"/>
      <c r="Y114" s="33"/>
      <c r="Z114" s="34"/>
      <c r="AA114" s="44" t="s">
        <v>153</v>
      </c>
      <c r="AB114" s="45"/>
      <c r="AC114" s="45"/>
      <c r="AD114" s="45"/>
      <c r="AE114" s="45"/>
      <c r="AF114" s="45"/>
      <c r="AG114" s="45"/>
      <c r="AH114" s="45"/>
      <c r="AI114" s="45"/>
      <c r="AJ114" s="45"/>
      <c r="AK114" s="45"/>
      <c r="AL114" s="45"/>
      <c r="AM114" s="45"/>
      <c r="AN114" s="45"/>
      <c r="AO114" s="45"/>
      <c r="AP114" s="45"/>
      <c r="AQ114" s="45"/>
      <c r="AR114" s="46"/>
      <c r="AS114" s="44" t="s">
        <v>153</v>
      </c>
      <c r="AT114" s="45"/>
      <c r="AU114" s="45"/>
      <c r="AV114" s="45"/>
      <c r="AW114" s="45"/>
      <c r="AX114" s="45"/>
      <c r="AY114" s="45"/>
      <c r="AZ114" s="45"/>
      <c r="BA114" s="45"/>
      <c r="BB114" s="45"/>
      <c r="BC114" s="45"/>
      <c r="BD114" s="45"/>
      <c r="BE114" s="45"/>
      <c r="BF114" s="45"/>
      <c r="BG114" s="45"/>
      <c r="BH114" s="45"/>
      <c r="BI114" s="45"/>
      <c r="BJ114" s="46"/>
    </row>
    <row r="115" spans="2:62" s="18" customFormat="1" ht="10.5" customHeight="1">
      <c r="B115" s="695"/>
      <c r="C115" s="695"/>
      <c r="D115" s="695"/>
      <c r="E115" s="695"/>
      <c r="F115" s="22" t="s">
        <v>142</v>
      </c>
      <c r="G115" s="23"/>
      <c r="H115" s="23"/>
      <c r="I115" s="23"/>
      <c r="J115" s="23"/>
      <c r="K115" s="23"/>
      <c r="L115" s="23"/>
      <c r="M115" s="23"/>
      <c r="N115" s="23"/>
      <c r="O115" s="23"/>
      <c r="P115" s="23"/>
      <c r="Q115" s="23"/>
      <c r="R115" s="23"/>
      <c r="S115" s="23"/>
      <c r="T115" s="23"/>
      <c r="U115" s="23"/>
      <c r="V115" s="23"/>
      <c r="W115" s="23"/>
      <c r="X115" s="23"/>
      <c r="Y115" s="23"/>
      <c r="Z115" s="24"/>
      <c r="AA115" s="47" t="s">
        <v>154</v>
      </c>
      <c r="AB115" s="48"/>
      <c r="AC115" s="48"/>
      <c r="AD115" s="48"/>
      <c r="AE115" s="48"/>
      <c r="AF115" s="48"/>
      <c r="AG115" s="48"/>
      <c r="AH115" s="48"/>
      <c r="AI115" s="48"/>
      <c r="AJ115" s="48"/>
      <c r="AK115" s="48"/>
      <c r="AL115" s="48"/>
      <c r="AM115" s="48"/>
      <c r="AN115" s="48"/>
      <c r="AO115" s="48"/>
      <c r="AP115" s="48"/>
      <c r="AQ115" s="48"/>
      <c r="AR115" s="49"/>
      <c r="AS115" s="47" t="s">
        <v>154</v>
      </c>
      <c r="AT115" s="48"/>
      <c r="AU115" s="48"/>
      <c r="AV115" s="48"/>
      <c r="AW115" s="48"/>
      <c r="AX115" s="48"/>
      <c r="AY115" s="48"/>
      <c r="AZ115" s="48"/>
      <c r="BA115" s="48"/>
      <c r="BB115" s="48"/>
      <c r="BC115" s="48"/>
      <c r="BD115" s="48"/>
      <c r="BE115" s="48"/>
      <c r="BF115" s="48"/>
      <c r="BG115" s="48"/>
      <c r="BH115" s="48"/>
      <c r="BI115" s="48"/>
      <c r="BJ115" s="49"/>
    </row>
    <row r="116" spans="2:62" s="18" customFormat="1" ht="10.5" customHeight="1">
      <c r="B116" s="695"/>
      <c r="C116" s="695"/>
      <c r="D116" s="695"/>
      <c r="E116" s="695"/>
      <c r="F116" s="22" t="s">
        <v>223</v>
      </c>
      <c r="G116" s="23"/>
      <c r="H116" s="23"/>
      <c r="I116" s="23"/>
      <c r="J116" s="23"/>
      <c r="K116" s="23"/>
      <c r="L116" s="23"/>
      <c r="M116" s="23"/>
      <c r="N116" s="23"/>
      <c r="O116" s="23"/>
      <c r="P116" s="23"/>
      <c r="Q116" s="23"/>
      <c r="R116" s="23"/>
      <c r="S116" s="23"/>
      <c r="T116" s="23"/>
      <c r="U116" s="23"/>
      <c r="V116" s="23"/>
      <c r="W116" s="23"/>
      <c r="X116" s="23"/>
      <c r="Y116" s="23"/>
      <c r="Z116" s="24"/>
      <c r="AA116" s="22" t="s">
        <v>157</v>
      </c>
      <c r="AB116" s="48"/>
      <c r="AC116" s="48"/>
      <c r="AD116" s="48"/>
      <c r="AE116" s="48"/>
      <c r="AF116" s="48"/>
      <c r="AG116" s="48"/>
      <c r="AH116" s="48"/>
      <c r="AI116" s="48"/>
      <c r="AJ116" s="48"/>
      <c r="AK116" s="48"/>
      <c r="AL116" s="48"/>
      <c r="AM116" s="48"/>
      <c r="AN116" s="48"/>
      <c r="AO116" s="48"/>
      <c r="AP116" s="48"/>
      <c r="AQ116" s="48"/>
      <c r="AR116" s="49"/>
      <c r="AS116" s="47"/>
      <c r="AT116" s="48"/>
      <c r="AU116" s="48"/>
      <c r="AV116" s="48"/>
      <c r="AW116" s="48"/>
      <c r="AX116" s="48"/>
      <c r="AY116" s="48"/>
      <c r="AZ116" s="48"/>
      <c r="BA116" s="48"/>
      <c r="BB116" s="48"/>
      <c r="BC116" s="48"/>
      <c r="BD116" s="48"/>
      <c r="BE116" s="48"/>
      <c r="BF116" s="48"/>
      <c r="BG116" s="48"/>
      <c r="BH116" s="48"/>
      <c r="BI116" s="48"/>
      <c r="BJ116" s="49"/>
    </row>
    <row r="117" spans="2:62" s="18" customFormat="1" ht="10.5" customHeight="1">
      <c r="B117" s="695"/>
      <c r="C117" s="695"/>
      <c r="D117" s="695"/>
      <c r="E117" s="695"/>
      <c r="F117" s="22" t="s">
        <v>155</v>
      </c>
      <c r="G117" s="23"/>
      <c r="H117" s="23"/>
      <c r="I117" s="23"/>
      <c r="J117" s="23"/>
      <c r="K117" s="23"/>
      <c r="L117" s="23"/>
      <c r="M117" s="23"/>
      <c r="N117" s="23"/>
      <c r="O117" s="23"/>
      <c r="P117" s="23"/>
      <c r="Q117" s="23"/>
      <c r="R117" s="23"/>
      <c r="S117" s="23"/>
      <c r="T117" s="23"/>
      <c r="U117" s="23"/>
      <c r="V117" s="23"/>
      <c r="W117" s="23"/>
      <c r="X117" s="23"/>
      <c r="Y117" s="23"/>
      <c r="Z117" s="24"/>
      <c r="AA117" s="22" t="s">
        <v>158</v>
      </c>
      <c r="AB117" s="48"/>
      <c r="AC117" s="48"/>
      <c r="AD117" s="48"/>
      <c r="AE117" s="48"/>
      <c r="AF117" s="48"/>
      <c r="AG117" s="48"/>
      <c r="AH117" s="48"/>
      <c r="AI117" s="48"/>
      <c r="AJ117" s="48"/>
      <c r="AK117" s="48"/>
      <c r="AL117" s="48"/>
      <c r="AM117" s="48"/>
      <c r="AN117" s="48"/>
      <c r="AO117" s="48"/>
      <c r="AP117" s="48"/>
      <c r="AQ117" s="48"/>
      <c r="AR117" s="49"/>
      <c r="AS117" s="47"/>
      <c r="AT117" s="48"/>
      <c r="AU117" s="48"/>
      <c r="AV117" s="48"/>
      <c r="AW117" s="48"/>
      <c r="AX117" s="48"/>
      <c r="AY117" s="48"/>
      <c r="AZ117" s="48"/>
      <c r="BA117" s="48"/>
      <c r="BB117" s="48"/>
      <c r="BC117" s="48"/>
      <c r="BD117" s="48"/>
      <c r="BE117" s="48"/>
      <c r="BF117" s="48"/>
      <c r="BG117" s="48"/>
      <c r="BH117" s="48"/>
      <c r="BI117" s="48"/>
      <c r="BJ117" s="49"/>
    </row>
    <row r="118" spans="2:62" s="18" customFormat="1" ht="10.5" customHeight="1">
      <c r="B118" s="695"/>
      <c r="C118" s="695"/>
      <c r="D118" s="695"/>
      <c r="E118" s="695"/>
      <c r="F118" s="25" t="s">
        <v>156</v>
      </c>
      <c r="G118" s="26"/>
      <c r="H118" s="26"/>
      <c r="I118" s="26"/>
      <c r="J118" s="26"/>
      <c r="K118" s="26"/>
      <c r="L118" s="26"/>
      <c r="M118" s="26"/>
      <c r="N118" s="26"/>
      <c r="O118" s="26"/>
      <c r="P118" s="26"/>
      <c r="Q118" s="26"/>
      <c r="R118" s="26"/>
      <c r="S118" s="26"/>
      <c r="T118" s="26"/>
      <c r="U118" s="26"/>
      <c r="V118" s="26"/>
      <c r="W118" s="26"/>
      <c r="X118" s="26"/>
      <c r="Y118" s="26"/>
      <c r="Z118" s="27"/>
      <c r="AA118" s="50"/>
      <c r="AB118" s="51"/>
      <c r="AC118" s="51"/>
      <c r="AD118" s="51"/>
      <c r="AE118" s="51"/>
      <c r="AF118" s="51"/>
      <c r="AG118" s="51"/>
      <c r="AH118" s="51"/>
      <c r="AI118" s="51"/>
      <c r="AJ118" s="51"/>
      <c r="AK118" s="51"/>
      <c r="AL118" s="51"/>
      <c r="AM118" s="51"/>
      <c r="AN118" s="51"/>
      <c r="AO118" s="51"/>
      <c r="AP118" s="51"/>
      <c r="AQ118" s="51"/>
      <c r="AR118" s="52"/>
      <c r="AS118" s="50"/>
      <c r="AT118" s="51"/>
      <c r="AU118" s="51"/>
      <c r="AV118" s="51"/>
      <c r="AW118" s="51"/>
      <c r="AX118" s="51"/>
      <c r="AY118" s="51"/>
      <c r="AZ118" s="51"/>
      <c r="BA118" s="51"/>
      <c r="BB118" s="51"/>
      <c r="BC118" s="51"/>
      <c r="BD118" s="51"/>
      <c r="BE118" s="51"/>
      <c r="BF118" s="51"/>
      <c r="BG118" s="51"/>
      <c r="BH118" s="51"/>
      <c r="BI118" s="51"/>
      <c r="BJ118" s="52"/>
    </row>
    <row r="119" spans="6:26" s="18" customFormat="1" ht="8.25" customHeight="1">
      <c r="F119" s="23"/>
      <c r="G119" s="23"/>
      <c r="H119" s="23"/>
      <c r="I119" s="23"/>
      <c r="J119" s="23"/>
      <c r="K119" s="23"/>
      <c r="L119" s="23"/>
      <c r="M119" s="23"/>
      <c r="N119" s="23"/>
      <c r="O119" s="23"/>
      <c r="P119" s="23"/>
      <c r="Q119" s="23"/>
      <c r="R119" s="23"/>
      <c r="S119" s="23"/>
      <c r="T119" s="23"/>
      <c r="U119" s="23"/>
      <c r="V119" s="23"/>
      <c r="W119" s="23"/>
      <c r="X119" s="23"/>
      <c r="Y119" s="23"/>
      <c r="Z119" s="23"/>
    </row>
    <row r="120" spans="2:61" ht="15" customHeight="1">
      <c r="B120" s="5" t="s">
        <v>12</v>
      </c>
      <c r="C120" s="5"/>
      <c r="D120" s="5"/>
      <c r="E120" s="5"/>
      <c r="F120" s="5"/>
      <c r="G120" s="5"/>
      <c r="H120" s="5"/>
      <c r="I120" s="5"/>
      <c r="J120" s="5"/>
      <c r="K120" s="267" t="s">
        <v>11</v>
      </c>
      <c r="L120" s="267"/>
      <c r="M120" s="267"/>
      <c r="N120" s="267"/>
      <c r="O120" s="267"/>
      <c r="P120" s="267"/>
      <c r="Q120" s="267"/>
      <c r="R120" s="267"/>
      <c r="S120" s="267"/>
      <c r="T120" s="267"/>
      <c r="U120" s="267"/>
      <c r="V120" s="267"/>
      <c r="W120" s="267"/>
      <c r="X120" s="267"/>
      <c r="Y120" s="267"/>
      <c r="Z120" s="267"/>
      <c r="AA120" s="267"/>
      <c r="AB120" s="267"/>
      <c r="AC120" s="267"/>
      <c r="AD120" s="267"/>
      <c r="AE120" s="267"/>
      <c r="AF120" s="267"/>
      <c r="AG120" s="267"/>
      <c r="AH120" s="267"/>
      <c r="AI120" s="267"/>
      <c r="AJ120" s="267"/>
      <c r="AK120" s="267"/>
      <c r="AL120" s="267"/>
      <c r="AM120" s="267"/>
      <c r="AN120" s="267"/>
      <c r="AO120" s="267"/>
      <c r="AP120" s="267"/>
      <c r="AQ120" s="267"/>
      <c r="AR120" s="267"/>
      <c r="AS120" s="267"/>
      <c r="AT120" s="267"/>
      <c r="AU120" s="267"/>
      <c r="AV120" s="267"/>
      <c r="AW120" s="267"/>
      <c r="AX120" s="267"/>
      <c r="AY120" s="267"/>
      <c r="AZ120" s="267"/>
      <c r="BA120" s="99"/>
      <c r="BB120" s="99"/>
      <c r="BC120" s="268" t="s">
        <v>415</v>
      </c>
      <c r="BD120" s="268"/>
      <c r="BE120" s="268"/>
      <c r="BF120" s="268"/>
      <c r="BG120" s="257">
        <v>0.015</v>
      </c>
      <c r="BH120" s="257"/>
      <c r="BI120" s="257"/>
    </row>
    <row r="121" spans="2:62" s="3" customFormat="1" ht="10.5" customHeight="1">
      <c r="B121" s="139" t="s">
        <v>0</v>
      </c>
      <c r="C121" s="140"/>
      <c r="D121" s="143" t="s">
        <v>5</v>
      </c>
      <c r="E121" s="144"/>
      <c r="F121" s="144"/>
      <c r="G121" s="144"/>
      <c r="H121" s="145"/>
      <c r="I121" s="690">
        <v>0</v>
      </c>
      <c r="J121" s="690"/>
      <c r="K121" s="691"/>
      <c r="L121" s="255">
        <v>1</v>
      </c>
      <c r="M121" s="255"/>
      <c r="N121" s="255"/>
      <c r="O121" s="255">
        <v>2</v>
      </c>
      <c r="P121" s="255"/>
      <c r="Q121" s="255"/>
      <c r="R121" s="255">
        <v>3</v>
      </c>
      <c r="S121" s="255"/>
      <c r="T121" s="255"/>
      <c r="U121" s="255">
        <v>4</v>
      </c>
      <c r="V121" s="255"/>
      <c r="W121" s="255"/>
      <c r="X121" s="622">
        <v>5</v>
      </c>
      <c r="Y121" s="622"/>
      <c r="Z121" s="622"/>
      <c r="AA121" s="255">
        <v>6</v>
      </c>
      <c r="AB121" s="255"/>
      <c r="AC121" s="255"/>
      <c r="AD121" s="255">
        <v>7</v>
      </c>
      <c r="AE121" s="255"/>
      <c r="AF121" s="255"/>
      <c r="AG121" s="255">
        <v>8</v>
      </c>
      <c r="AH121" s="255"/>
      <c r="AI121" s="255"/>
      <c r="AJ121" s="255">
        <v>9</v>
      </c>
      <c r="AK121" s="255"/>
      <c r="AL121" s="255"/>
      <c r="AM121" s="622">
        <v>10</v>
      </c>
      <c r="AN121" s="622"/>
      <c r="AO121" s="622"/>
      <c r="AP121" s="255">
        <v>11</v>
      </c>
      <c r="AQ121" s="255"/>
      <c r="AR121" s="255"/>
      <c r="AS121" s="255">
        <v>12</v>
      </c>
      <c r="AT121" s="255"/>
      <c r="AU121" s="255"/>
      <c r="AV121" s="255">
        <v>13</v>
      </c>
      <c r="AW121" s="255"/>
      <c r="AX121" s="255"/>
      <c r="AY121" s="255">
        <v>14</v>
      </c>
      <c r="AZ121" s="255"/>
      <c r="BA121" s="255"/>
      <c r="BB121" s="689">
        <v>15</v>
      </c>
      <c r="BC121" s="690"/>
      <c r="BD121" s="691"/>
      <c r="BE121" s="250">
        <v>16</v>
      </c>
      <c r="BF121" s="251"/>
      <c r="BG121" s="252"/>
      <c r="BH121" s="255">
        <v>17</v>
      </c>
      <c r="BI121" s="255"/>
      <c r="BJ121" s="250"/>
    </row>
    <row r="122" spans="2:62" s="3" customFormat="1" ht="10.5" customHeight="1" thickBot="1">
      <c r="B122" s="141"/>
      <c r="C122" s="142"/>
      <c r="D122" s="128" t="s">
        <v>6</v>
      </c>
      <c r="E122" s="129"/>
      <c r="F122" s="129"/>
      <c r="G122" s="129"/>
      <c r="H122" s="130"/>
      <c r="I122" s="690"/>
      <c r="J122" s="690"/>
      <c r="K122" s="691"/>
      <c r="L122" s="255"/>
      <c r="M122" s="255"/>
      <c r="N122" s="255"/>
      <c r="O122" s="255"/>
      <c r="P122" s="255"/>
      <c r="Q122" s="255"/>
      <c r="R122" s="255"/>
      <c r="S122" s="255"/>
      <c r="T122" s="255"/>
      <c r="U122" s="255"/>
      <c r="V122" s="255"/>
      <c r="W122" s="255"/>
      <c r="X122" s="622"/>
      <c r="Y122" s="622"/>
      <c r="Z122" s="622"/>
      <c r="AA122" s="255"/>
      <c r="AB122" s="255"/>
      <c r="AC122" s="255"/>
      <c r="AD122" s="255"/>
      <c r="AE122" s="255"/>
      <c r="AF122" s="255"/>
      <c r="AG122" s="255"/>
      <c r="AH122" s="255"/>
      <c r="AI122" s="255"/>
      <c r="AJ122" s="255"/>
      <c r="AK122" s="255"/>
      <c r="AL122" s="255"/>
      <c r="AM122" s="622"/>
      <c r="AN122" s="622"/>
      <c r="AO122" s="622"/>
      <c r="AP122" s="255"/>
      <c r="AQ122" s="255"/>
      <c r="AR122" s="255"/>
      <c r="AS122" s="255"/>
      <c r="AT122" s="255"/>
      <c r="AU122" s="255"/>
      <c r="AV122" s="256"/>
      <c r="AW122" s="256"/>
      <c r="AX122" s="256"/>
      <c r="AY122" s="256"/>
      <c r="AZ122" s="256"/>
      <c r="BA122" s="256"/>
      <c r="BB122" s="692"/>
      <c r="BC122" s="693"/>
      <c r="BD122" s="694"/>
      <c r="BE122" s="253"/>
      <c r="BF122" s="254"/>
      <c r="BG122" s="224"/>
      <c r="BH122" s="256"/>
      <c r="BI122" s="256"/>
      <c r="BJ122" s="253"/>
    </row>
    <row r="123" spans="2:67" s="3" customFormat="1" ht="10.5" customHeight="1" thickBot="1" thickTop="1">
      <c r="B123" s="224">
        <v>1</v>
      </c>
      <c r="C123" s="154"/>
      <c r="D123" s="225">
        <v>20</v>
      </c>
      <c r="E123" s="226"/>
      <c r="F123" s="226"/>
      <c r="G123" s="226"/>
      <c r="H123" s="227"/>
      <c r="I123" s="688" t="e">
        <f>#REF!</f>
        <v>#REF!</v>
      </c>
      <c r="J123" s="676"/>
      <c r="K123" s="676"/>
      <c r="L123" s="241" t="e">
        <f>#REF!</f>
        <v>#REF!</v>
      </c>
      <c r="M123" s="241"/>
      <c r="N123" s="241"/>
      <c r="O123" s="241" t="e">
        <f>#REF!</f>
        <v>#REF!</v>
      </c>
      <c r="P123" s="241"/>
      <c r="Q123" s="241"/>
      <c r="R123" s="241" t="e">
        <f>#REF!</f>
        <v>#REF!</v>
      </c>
      <c r="S123" s="241"/>
      <c r="T123" s="241"/>
      <c r="U123" s="241" t="e">
        <f>#REF!</f>
        <v>#REF!</v>
      </c>
      <c r="V123" s="241"/>
      <c r="W123" s="241"/>
      <c r="X123" s="676" t="e">
        <f>#REF!</f>
        <v>#REF!</v>
      </c>
      <c r="Y123" s="676"/>
      <c r="Z123" s="676"/>
      <c r="AA123" s="241" t="e">
        <f>#REF!</f>
        <v>#REF!</v>
      </c>
      <c r="AB123" s="241"/>
      <c r="AC123" s="241"/>
      <c r="AD123" s="241" t="e">
        <f>#REF!</f>
        <v>#REF!</v>
      </c>
      <c r="AE123" s="241"/>
      <c r="AF123" s="241"/>
      <c r="AG123" s="241" t="e">
        <f>#REF!</f>
        <v>#REF!</v>
      </c>
      <c r="AH123" s="241"/>
      <c r="AI123" s="241"/>
      <c r="AJ123" s="241" t="e">
        <f>#REF!</f>
        <v>#REF!</v>
      </c>
      <c r="AK123" s="241"/>
      <c r="AL123" s="241"/>
      <c r="AM123" s="676" t="e">
        <f>#REF!</f>
        <v>#REF!</v>
      </c>
      <c r="AN123" s="676"/>
      <c r="AO123" s="676"/>
      <c r="AP123" s="241" t="e">
        <f>#REF!</f>
        <v>#REF!</v>
      </c>
      <c r="AQ123" s="241"/>
      <c r="AR123" s="241"/>
      <c r="AS123" s="241" t="e">
        <f>#REF!</f>
        <v>#REF!</v>
      </c>
      <c r="AT123" s="241"/>
      <c r="AU123" s="242"/>
      <c r="AV123" s="665" t="e">
        <f>#REF!</f>
        <v>#REF!</v>
      </c>
      <c r="AW123" s="666"/>
      <c r="AX123" s="667"/>
      <c r="AY123" s="683" t="e">
        <f>#REF!</f>
        <v>#REF!</v>
      </c>
      <c r="AZ123" s="681"/>
      <c r="BA123" s="684"/>
      <c r="BB123" s="685" t="e">
        <f>#REF!</f>
        <v>#REF!</v>
      </c>
      <c r="BC123" s="686"/>
      <c r="BD123" s="687"/>
      <c r="BE123" s="680" t="e">
        <f>#REF!</f>
        <v>#REF!</v>
      </c>
      <c r="BF123" s="681"/>
      <c r="BG123" s="684"/>
      <c r="BH123" s="680" t="e">
        <f>#REF!</f>
        <v>#REF!</v>
      </c>
      <c r="BI123" s="681"/>
      <c r="BJ123" s="682"/>
      <c r="BK123"/>
      <c r="BL123"/>
      <c r="BM123"/>
      <c r="BN123"/>
      <c r="BO123"/>
    </row>
    <row r="124" spans="2:67" s="3" customFormat="1" ht="10.5" customHeight="1" thickTop="1">
      <c r="B124" s="131">
        <v>2</v>
      </c>
      <c r="C124" s="132"/>
      <c r="D124" s="133">
        <v>35</v>
      </c>
      <c r="E124" s="134"/>
      <c r="F124" s="134"/>
      <c r="G124" s="134"/>
      <c r="H124" s="135"/>
      <c r="I124" s="658" t="e">
        <f>#REF!</f>
        <v>#REF!</v>
      </c>
      <c r="J124" s="641"/>
      <c r="K124" s="641"/>
      <c r="L124" s="229" t="e">
        <f>#REF!</f>
        <v>#REF!</v>
      </c>
      <c r="M124" s="229"/>
      <c r="N124" s="229"/>
      <c r="O124" s="229" t="e">
        <f>#REF!</f>
        <v>#REF!</v>
      </c>
      <c r="P124" s="229"/>
      <c r="Q124" s="229"/>
      <c r="R124" s="229" t="e">
        <f>#REF!</f>
        <v>#REF!</v>
      </c>
      <c r="S124" s="229"/>
      <c r="T124" s="229"/>
      <c r="U124" s="229" t="e">
        <f>#REF!</f>
        <v>#REF!</v>
      </c>
      <c r="V124" s="229"/>
      <c r="W124" s="229"/>
      <c r="X124" s="641" t="e">
        <f>#REF!</f>
        <v>#REF!</v>
      </c>
      <c r="Y124" s="641"/>
      <c r="Z124" s="641"/>
      <c r="AA124" s="229" t="e">
        <f>#REF!</f>
        <v>#REF!</v>
      </c>
      <c r="AB124" s="229"/>
      <c r="AC124" s="229"/>
      <c r="AD124" s="229" t="e">
        <f>#REF!</f>
        <v>#REF!</v>
      </c>
      <c r="AE124" s="229"/>
      <c r="AF124" s="229"/>
      <c r="AG124" s="229" t="e">
        <f>#REF!</f>
        <v>#REF!</v>
      </c>
      <c r="AH124" s="229"/>
      <c r="AI124" s="229"/>
      <c r="AJ124" s="229" t="e">
        <f>#REF!</f>
        <v>#REF!</v>
      </c>
      <c r="AK124" s="229"/>
      <c r="AL124" s="229"/>
      <c r="AM124" s="641" t="e">
        <f>#REF!</f>
        <v>#REF!</v>
      </c>
      <c r="AN124" s="641"/>
      <c r="AO124" s="641"/>
      <c r="AP124" s="229" t="e">
        <f>#REF!</f>
        <v>#REF!</v>
      </c>
      <c r="AQ124" s="229"/>
      <c r="AR124" s="229"/>
      <c r="AS124" s="229" t="e">
        <f>#REF!</f>
        <v>#REF!</v>
      </c>
      <c r="AT124" s="229"/>
      <c r="AU124" s="229"/>
      <c r="AV124" s="233" t="e">
        <f>#REF!</f>
        <v>#REF!</v>
      </c>
      <c r="AW124" s="233"/>
      <c r="AX124" s="233"/>
      <c r="AY124" s="233" t="e">
        <f>#REF!</f>
        <v>#REF!</v>
      </c>
      <c r="AZ124" s="233"/>
      <c r="BA124" s="233"/>
      <c r="BB124" s="644" t="e">
        <f>#REF!</f>
        <v>#REF!</v>
      </c>
      <c r="BC124" s="644"/>
      <c r="BD124" s="645"/>
      <c r="BE124" s="213" t="e">
        <f>#REF!</f>
        <v>#REF!</v>
      </c>
      <c r="BF124" s="213"/>
      <c r="BG124" s="213"/>
      <c r="BH124" s="213" t="e">
        <f>#REF!</f>
        <v>#REF!</v>
      </c>
      <c r="BI124" s="213"/>
      <c r="BJ124" s="235"/>
      <c r="BK124"/>
      <c r="BL124"/>
      <c r="BM124"/>
      <c r="BN124"/>
      <c r="BO124"/>
    </row>
    <row r="125" spans="2:67" s="3" customFormat="1" ht="10.5" customHeight="1">
      <c r="B125" s="131">
        <v>3</v>
      </c>
      <c r="C125" s="132"/>
      <c r="D125" s="133">
        <v>48</v>
      </c>
      <c r="E125" s="134"/>
      <c r="F125" s="134"/>
      <c r="G125" s="134"/>
      <c r="H125" s="135"/>
      <c r="I125" s="658" t="e">
        <f>#REF!</f>
        <v>#REF!</v>
      </c>
      <c r="J125" s="641"/>
      <c r="K125" s="641"/>
      <c r="L125" s="229" t="e">
        <f>#REF!</f>
        <v>#REF!</v>
      </c>
      <c r="M125" s="229"/>
      <c r="N125" s="229"/>
      <c r="O125" s="229" t="e">
        <f>#REF!</f>
        <v>#REF!</v>
      </c>
      <c r="P125" s="229"/>
      <c r="Q125" s="229"/>
      <c r="R125" s="229" t="e">
        <f>#REF!</f>
        <v>#REF!</v>
      </c>
      <c r="S125" s="229"/>
      <c r="T125" s="229"/>
      <c r="U125" s="229" t="e">
        <f>#REF!</f>
        <v>#REF!</v>
      </c>
      <c r="V125" s="229"/>
      <c r="W125" s="229"/>
      <c r="X125" s="641" t="e">
        <f>#REF!</f>
        <v>#REF!</v>
      </c>
      <c r="Y125" s="641"/>
      <c r="Z125" s="641"/>
      <c r="AA125" s="229" t="e">
        <f>#REF!</f>
        <v>#REF!</v>
      </c>
      <c r="AB125" s="229"/>
      <c r="AC125" s="229"/>
      <c r="AD125" s="229" t="e">
        <f>#REF!</f>
        <v>#REF!</v>
      </c>
      <c r="AE125" s="229"/>
      <c r="AF125" s="229"/>
      <c r="AG125" s="229" t="e">
        <f>#REF!</f>
        <v>#REF!</v>
      </c>
      <c r="AH125" s="229"/>
      <c r="AI125" s="229"/>
      <c r="AJ125" s="229" t="e">
        <f>#REF!</f>
        <v>#REF!</v>
      </c>
      <c r="AK125" s="229"/>
      <c r="AL125" s="229"/>
      <c r="AM125" s="641" t="e">
        <f>#REF!</f>
        <v>#REF!</v>
      </c>
      <c r="AN125" s="641"/>
      <c r="AO125" s="641"/>
      <c r="AP125" s="229" t="e">
        <f>#REF!</f>
        <v>#REF!</v>
      </c>
      <c r="AQ125" s="229"/>
      <c r="AR125" s="229"/>
      <c r="AS125" s="229" t="e">
        <f>#REF!</f>
        <v>#REF!</v>
      </c>
      <c r="AT125" s="229"/>
      <c r="AU125" s="229"/>
      <c r="AV125" s="229" t="e">
        <f>#REF!</f>
        <v>#REF!</v>
      </c>
      <c r="AW125" s="229"/>
      <c r="AX125" s="229"/>
      <c r="AY125" s="229" t="e">
        <f>#REF!</f>
        <v>#REF!</v>
      </c>
      <c r="AZ125" s="229"/>
      <c r="BA125" s="229"/>
      <c r="BB125" s="641" t="e">
        <f>#REF!</f>
        <v>#REF!</v>
      </c>
      <c r="BC125" s="641"/>
      <c r="BD125" s="657"/>
      <c r="BE125" s="152" t="e">
        <f>#REF!</f>
        <v>#REF!</v>
      </c>
      <c r="BF125" s="152"/>
      <c r="BG125" s="152"/>
      <c r="BH125" s="152" t="e">
        <f>#REF!</f>
        <v>#REF!</v>
      </c>
      <c r="BI125" s="152"/>
      <c r="BJ125" s="153"/>
      <c r="BK125"/>
      <c r="BL125"/>
      <c r="BM125"/>
      <c r="BN125"/>
      <c r="BO125"/>
    </row>
    <row r="126" spans="2:67" s="3" customFormat="1" ht="10.5" customHeight="1">
      <c r="B126" s="131">
        <v>4</v>
      </c>
      <c r="C126" s="132"/>
      <c r="D126" s="133">
        <v>60</v>
      </c>
      <c r="E126" s="134"/>
      <c r="F126" s="134"/>
      <c r="G126" s="134"/>
      <c r="H126" s="135"/>
      <c r="I126" s="658" t="e">
        <f>#REF!</f>
        <v>#REF!</v>
      </c>
      <c r="J126" s="641"/>
      <c r="K126" s="641"/>
      <c r="L126" s="229" t="e">
        <f>#REF!</f>
        <v>#REF!</v>
      </c>
      <c r="M126" s="229"/>
      <c r="N126" s="229"/>
      <c r="O126" s="229" t="e">
        <f>#REF!</f>
        <v>#REF!</v>
      </c>
      <c r="P126" s="229"/>
      <c r="Q126" s="229"/>
      <c r="R126" s="229" t="e">
        <f>#REF!</f>
        <v>#REF!</v>
      </c>
      <c r="S126" s="229"/>
      <c r="T126" s="229"/>
      <c r="U126" s="229" t="e">
        <f>#REF!</f>
        <v>#REF!</v>
      </c>
      <c r="V126" s="229"/>
      <c r="W126" s="229"/>
      <c r="X126" s="641" t="e">
        <f>#REF!</f>
        <v>#REF!</v>
      </c>
      <c r="Y126" s="641"/>
      <c r="Z126" s="641"/>
      <c r="AA126" s="229" t="e">
        <f>#REF!</f>
        <v>#REF!</v>
      </c>
      <c r="AB126" s="229"/>
      <c r="AC126" s="229"/>
      <c r="AD126" s="229" t="e">
        <f>#REF!</f>
        <v>#REF!</v>
      </c>
      <c r="AE126" s="229"/>
      <c r="AF126" s="229"/>
      <c r="AG126" s="229" t="e">
        <f>#REF!</f>
        <v>#REF!</v>
      </c>
      <c r="AH126" s="229"/>
      <c r="AI126" s="229"/>
      <c r="AJ126" s="229" t="e">
        <f>#REF!</f>
        <v>#REF!</v>
      </c>
      <c r="AK126" s="229"/>
      <c r="AL126" s="229"/>
      <c r="AM126" s="641" t="e">
        <f>#REF!</f>
        <v>#REF!</v>
      </c>
      <c r="AN126" s="641"/>
      <c r="AO126" s="641"/>
      <c r="AP126" s="229" t="e">
        <f>#REF!</f>
        <v>#REF!</v>
      </c>
      <c r="AQ126" s="229"/>
      <c r="AR126" s="229"/>
      <c r="AS126" s="229" t="e">
        <f>#REF!</f>
        <v>#REF!</v>
      </c>
      <c r="AT126" s="229"/>
      <c r="AU126" s="229"/>
      <c r="AV126" s="229" t="e">
        <f>#REF!</f>
        <v>#REF!</v>
      </c>
      <c r="AW126" s="229"/>
      <c r="AX126" s="229"/>
      <c r="AY126" s="229" t="e">
        <f>#REF!</f>
        <v>#REF!</v>
      </c>
      <c r="AZ126" s="229"/>
      <c r="BA126" s="229"/>
      <c r="BB126" s="641" t="e">
        <f>#REF!</f>
        <v>#REF!</v>
      </c>
      <c r="BC126" s="641"/>
      <c r="BD126" s="657"/>
      <c r="BE126" s="152" t="e">
        <f>#REF!</f>
        <v>#REF!</v>
      </c>
      <c r="BF126" s="152"/>
      <c r="BG126" s="152"/>
      <c r="BH126" s="152" t="e">
        <f>#REF!</f>
        <v>#REF!</v>
      </c>
      <c r="BI126" s="152"/>
      <c r="BJ126" s="153"/>
      <c r="BK126"/>
      <c r="BL126"/>
      <c r="BM126"/>
      <c r="BN126"/>
      <c r="BO126"/>
    </row>
    <row r="127" spans="2:67" s="3" customFormat="1" ht="10.5" customHeight="1">
      <c r="B127" s="131">
        <v>5</v>
      </c>
      <c r="C127" s="132"/>
      <c r="D127" s="118">
        <v>70</v>
      </c>
      <c r="E127" s="119"/>
      <c r="F127" s="119"/>
      <c r="G127" s="119"/>
      <c r="H127" s="120"/>
      <c r="I127" s="658" t="e">
        <f>#REF!</f>
        <v>#REF!</v>
      </c>
      <c r="J127" s="641"/>
      <c r="K127" s="641"/>
      <c r="L127" s="229" t="e">
        <f>#REF!</f>
        <v>#REF!</v>
      </c>
      <c r="M127" s="229"/>
      <c r="N127" s="229"/>
      <c r="O127" s="229" t="e">
        <f>#REF!</f>
        <v>#REF!</v>
      </c>
      <c r="P127" s="229"/>
      <c r="Q127" s="229"/>
      <c r="R127" s="229" t="e">
        <f>#REF!</f>
        <v>#REF!</v>
      </c>
      <c r="S127" s="229"/>
      <c r="T127" s="229"/>
      <c r="U127" s="229" t="e">
        <f>#REF!</f>
        <v>#REF!</v>
      </c>
      <c r="V127" s="229"/>
      <c r="W127" s="229"/>
      <c r="X127" s="641" t="e">
        <f>#REF!</f>
        <v>#REF!</v>
      </c>
      <c r="Y127" s="641"/>
      <c r="Z127" s="641"/>
      <c r="AA127" s="229" t="e">
        <f>#REF!</f>
        <v>#REF!</v>
      </c>
      <c r="AB127" s="229"/>
      <c r="AC127" s="229"/>
      <c r="AD127" s="229" t="e">
        <f>#REF!</f>
        <v>#REF!</v>
      </c>
      <c r="AE127" s="229"/>
      <c r="AF127" s="229"/>
      <c r="AG127" s="229" t="e">
        <f>#REF!</f>
        <v>#REF!</v>
      </c>
      <c r="AH127" s="229"/>
      <c r="AI127" s="229"/>
      <c r="AJ127" s="229" t="e">
        <f>#REF!</f>
        <v>#REF!</v>
      </c>
      <c r="AK127" s="229"/>
      <c r="AL127" s="229"/>
      <c r="AM127" s="641" t="e">
        <f>#REF!</f>
        <v>#REF!</v>
      </c>
      <c r="AN127" s="641"/>
      <c r="AO127" s="641"/>
      <c r="AP127" s="229" t="e">
        <f>#REF!</f>
        <v>#REF!</v>
      </c>
      <c r="AQ127" s="229"/>
      <c r="AR127" s="229"/>
      <c r="AS127" s="229" t="e">
        <f>#REF!</f>
        <v>#REF!</v>
      </c>
      <c r="AT127" s="229"/>
      <c r="AU127" s="229"/>
      <c r="AV127" s="229" t="e">
        <f>#REF!</f>
        <v>#REF!</v>
      </c>
      <c r="AW127" s="229"/>
      <c r="AX127" s="229"/>
      <c r="AY127" s="229" t="e">
        <f>#REF!</f>
        <v>#REF!</v>
      </c>
      <c r="AZ127" s="229"/>
      <c r="BA127" s="229"/>
      <c r="BB127" s="641" t="e">
        <f>#REF!</f>
        <v>#REF!</v>
      </c>
      <c r="BC127" s="641"/>
      <c r="BD127" s="657"/>
      <c r="BE127" s="110" t="e">
        <f>#REF!</f>
        <v>#REF!</v>
      </c>
      <c r="BF127" s="110"/>
      <c r="BG127" s="110"/>
      <c r="BH127" s="110" t="e">
        <f>#REF!</f>
        <v>#REF!</v>
      </c>
      <c r="BI127" s="110"/>
      <c r="BJ127" s="112"/>
      <c r="BK127"/>
      <c r="BL127"/>
      <c r="BM127"/>
      <c r="BN127"/>
      <c r="BO127"/>
    </row>
    <row r="128" spans="2:64" s="3" customFormat="1" ht="10.5" customHeight="1">
      <c r="B128" s="155"/>
      <c r="C128" s="155"/>
      <c r="D128" s="155"/>
      <c r="E128" s="155"/>
      <c r="F128" s="155"/>
      <c r="G128" s="155"/>
      <c r="H128" s="155"/>
      <c r="I128" s="155"/>
      <c r="J128" s="155"/>
      <c r="K128" s="155"/>
      <c r="L128" s="155"/>
      <c r="M128" s="155"/>
      <c r="N128" s="155"/>
      <c r="O128" s="155"/>
      <c r="P128" s="155"/>
      <c r="Q128" s="155"/>
      <c r="R128" s="155"/>
      <c r="S128" s="155"/>
      <c r="T128" s="155"/>
      <c r="U128" s="155"/>
      <c r="V128" s="155"/>
      <c r="W128" s="155"/>
      <c r="X128" s="155"/>
      <c r="Y128" s="155"/>
      <c r="Z128" s="155"/>
      <c r="AA128" s="155"/>
      <c r="AB128" s="155"/>
      <c r="AC128" s="155"/>
      <c r="AD128" s="155"/>
      <c r="AE128" s="155"/>
      <c r="AF128" s="155"/>
      <c r="AG128" s="155"/>
      <c r="AH128" s="155"/>
      <c r="AI128" s="155"/>
      <c r="AJ128" s="155"/>
      <c r="AK128" s="155"/>
      <c r="AL128" s="155"/>
      <c r="AM128" s="155"/>
      <c r="AN128" s="155"/>
      <c r="AO128" s="155"/>
      <c r="AP128" s="155"/>
      <c r="AQ128" s="155"/>
      <c r="AR128" s="155"/>
      <c r="AS128" s="155"/>
      <c r="AT128" s="155"/>
      <c r="AU128" s="155"/>
      <c r="AV128" s="155"/>
      <c r="AW128" s="155"/>
      <c r="AX128" s="155"/>
      <c r="AY128" s="155"/>
      <c r="AZ128" s="155"/>
      <c r="BA128" s="155"/>
      <c r="BB128" s="155"/>
      <c r="BC128" s="155"/>
      <c r="BD128" s="155"/>
      <c r="BE128" s="155"/>
      <c r="BF128" s="155"/>
      <c r="BG128" s="155"/>
      <c r="BH128" s="155"/>
      <c r="BI128" s="155"/>
      <c r="BJ128" s="155"/>
      <c r="BK128"/>
      <c r="BL128"/>
    </row>
    <row r="129" spans="2:63" s="3" customFormat="1" ht="10.5" customHeight="1">
      <c r="B129" s="139" t="s">
        <v>0</v>
      </c>
      <c r="C129" s="140"/>
      <c r="D129" s="143" t="s">
        <v>5</v>
      </c>
      <c r="E129" s="144"/>
      <c r="F129" s="144"/>
      <c r="G129" s="144"/>
      <c r="H129" s="145"/>
      <c r="I129" s="255">
        <v>18</v>
      </c>
      <c r="J129" s="255"/>
      <c r="K129" s="255"/>
      <c r="L129" s="255">
        <v>19</v>
      </c>
      <c r="M129" s="255"/>
      <c r="N129" s="255"/>
      <c r="O129" s="622">
        <v>20</v>
      </c>
      <c r="P129" s="622"/>
      <c r="Q129" s="622"/>
      <c r="R129" s="255">
        <v>21</v>
      </c>
      <c r="S129" s="255"/>
      <c r="T129" s="255"/>
      <c r="U129" s="255">
        <v>22</v>
      </c>
      <c r="V129" s="255"/>
      <c r="W129" s="255"/>
      <c r="X129" s="255">
        <v>23</v>
      </c>
      <c r="Y129" s="255"/>
      <c r="Z129" s="255"/>
      <c r="AA129" s="255">
        <v>24</v>
      </c>
      <c r="AB129" s="255"/>
      <c r="AC129" s="255"/>
      <c r="AD129" s="622">
        <v>25</v>
      </c>
      <c r="AE129" s="622"/>
      <c r="AF129" s="622"/>
      <c r="AG129" s="255">
        <v>26</v>
      </c>
      <c r="AH129" s="255"/>
      <c r="AI129" s="255"/>
      <c r="AJ129" s="255">
        <v>27</v>
      </c>
      <c r="AK129" s="255"/>
      <c r="AL129" s="255"/>
      <c r="AM129" s="255">
        <v>28</v>
      </c>
      <c r="AN129" s="255"/>
      <c r="AO129" s="255"/>
      <c r="AP129" s="255">
        <v>29</v>
      </c>
      <c r="AQ129" s="255"/>
      <c r="AR129" s="255"/>
      <c r="AS129" s="622">
        <v>30</v>
      </c>
      <c r="AT129" s="622"/>
      <c r="AU129" s="622"/>
      <c r="AV129" s="639">
        <v>31</v>
      </c>
      <c r="AW129" s="251"/>
      <c r="AX129" s="252"/>
      <c r="AY129" s="255">
        <v>32</v>
      </c>
      <c r="AZ129" s="255"/>
      <c r="BA129" s="255"/>
      <c r="BB129" s="255">
        <v>33</v>
      </c>
      <c r="BC129" s="255"/>
      <c r="BD129" s="255"/>
      <c r="BE129" s="255">
        <v>34</v>
      </c>
      <c r="BF129" s="255"/>
      <c r="BG129" s="255"/>
      <c r="BH129" s="678">
        <v>35</v>
      </c>
      <c r="BI129" s="622"/>
      <c r="BJ129" s="623"/>
      <c r="BK129" s="10"/>
    </row>
    <row r="130" spans="2:63" s="3" customFormat="1" ht="10.5" customHeight="1" thickBot="1">
      <c r="B130" s="141"/>
      <c r="C130" s="142"/>
      <c r="D130" s="128" t="s">
        <v>6</v>
      </c>
      <c r="E130" s="129"/>
      <c r="F130" s="129"/>
      <c r="G130" s="129"/>
      <c r="H130" s="130"/>
      <c r="I130" s="256"/>
      <c r="J130" s="256"/>
      <c r="K130" s="256"/>
      <c r="L130" s="256"/>
      <c r="M130" s="256"/>
      <c r="N130" s="256"/>
      <c r="O130" s="624"/>
      <c r="P130" s="624"/>
      <c r="Q130" s="624"/>
      <c r="R130" s="255"/>
      <c r="S130" s="255"/>
      <c r="T130" s="255"/>
      <c r="U130" s="255"/>
      <c r="V130" s="255"/>
      <c r="W130" s="255"/>
      <c r="X130" s="255"/>
      <c r="Y130" s="255"/>
      <c r="Z130" s="255"/>
      <c r="AA130" s="255"/>
      <c r="AB130" s="255"/>
      <c r="AC130" s="255"/>
      <c r="AD130" s="624"/>
      <c r="AE130" s="624"/>
      <c r="AF130" s="624"/>
      <c r="AG130" s="256"/>
      <c r="AH130" s="256"/>
      <c r="AI130" s="256"/>
      <c r="AJ130" s="256"/>
      <c r="AK130" s="256"/>
      <c r="AL130" s="256"/>
      <c r="AM130" s="256"/>
      <c r="AN130" s="256"/>
      <c r="AO130" s="256"/>
      <c r="AP130" s="256"/>
      <c r="AQ130" s="256"/>
      <c r="AR130" s="256"/>
      <c r="AS130" s="624"/>
      <c r="AT130" s="624"/>
      <c r="AU130" s="624"/>
      <c r="AV130" s="640"/>
      <c r="AW130" s="254"/>
      <c r="AX130" s="224"/>
      <c r="AY130" s="256"/>
      <c r="AZ130" s="256"/>
      <c r="BA130" s="256"/>
      <c r="BB130" s="256"/>
      <c r="BC130" s="256"/>
      <c r="BD130" s="256"/>
      <c r="BE130" s="256"/>
      <c r="BF130" s="256"/>
      <c r="BG130" s="256"/>
      <c r="BH130" s="679"/>
      <c r="BI130" s="624"/>
      <c r="BJ130" s="625"/>
      <c r="BK130" s="10"/>
    </row>
    <row r="131" spans="2:63" s="3" customFormat="1" ht="10.5" customHeight="1" thickBot="1">
      <c r="B131" s="224">
        <v>1</v>
      </c>
      <c r="C131" s="154"/>
      <c r="D131" s="225">
        <v>20</v>
      </c>
      <c r="E131" s="226"/>
      <c r="F131" s="226"/>
      <c r="G131" s="226"/>
      <c r="H131" s="227"/>
      <c r="I131" s="677" t="e">
        <f>#REF!</f>
        <v>#REF!</v>
      </c>
      <c r="J131" s="627"/>
      <c r="K131" s="627"/>
      <c r="L131" s="236" t="e">
        <f>#REF!</f>
        <v>#REF!</v>
      </c>
      <c r="M131" s="236"/>
      <c r="N131" s="236"/>
      <c r="O131" s="236" t="e">
        <f>#REF!</f>
        <v>#REF!</v>
      </c>
      <c r="P131" s="236"/>
      <c r="Q131" s="674"/>
      <c r="R131" s="675" t="e">
        <f>#REF!</f>
        <v>#REF!</v>
      </c>
      <c r="S131" s="241"/>
      <c r="T131" s="241"/>
      <c r="U131" s="241" t="e">
        <f>#REF!</f>
        <v>#REF!</v>
      </c>
      <c r="V131" s="241"/>
      <c r="W131" s="241"/>
      <c r="X131" s="676" t="e">
        <f>#REF!</f>
        <v>#REF!</v>
      </c>
      <c r="Y131" s="676"/>
      <c r="Z131" s="676"/>
      <c r="AA131" s="670" t="e">
        <f>#REF!</f>
        <v>#REF!</v>
      </c>
      <c r="AB131" s="670"/>
      <c r="AC131" s="670"/>
      <c r="AD131" s="670"/>
      <c r="AE131" s="670"/>
      <c r="AF131" s="670"/>
      <c r="AG131" s="670"/>
      <c r="AH131" s="670"/>
      <c r="AI131" s="670"/>
      <c r="AJ131" s="670"/>
      <c r="AK131" s="670"/>
      <c r="AL131" s="670"/>
      <c r="AM131" s="673"/>
      <c r="AN131" s="673"/>
      <c r="AO131" s="673"/>
      <c r="AP131" s="670"/>
      <c r="AQ131" s="670"/>
      <c r="AR131" s="670"/>
      <c r="AS131" s="670"/>
      <c r="AT131" s="670"/>
      <c r="AU131" s="670"/>
      <c r="AV131" s="670"/>
      <c r="AW131" s="670"/>
      <c r="AX131" s="670"/>
      <c r="AY131" s="670"/>
      <c r="AZ131" s="670"/>
      <c r="BA131" s="670"/>
      <c r="BB131" s="671"/>
      <c r="BC131" s="671"/>
      <c r="BD131" s="671"/>
      <c r="BE131" s="670"/>
      <c r="BF131" s="670"/>
      <c r="BG131" s="670"/>
      <c r="BH131" s="670"/>
      <c r="BI131" s="670"/>
      <c r="BJ131" s="672"/>
      <c r="BK131" s="10"/>
    </row>
    <row r="132" spans="2:63" s="3" customFormat="1" ht="10.5" customHeight="1" thickBot="1" thickTop="1">
      <c r="B132" s="131">
        <v>2</v>
      </c>
      <c r="C132" s="132"/>
      <c r="D132" s="133">
        <v>35</v>
      </c>
      <c r="E132" s="134"/>
      <c r="F132" s="134"/>
      <c r="G132" s="134"/>
      <c r="H132" s="135"/>
      <c r="I132" s="669" t="e">
        <f>#REF!</f>
        <v>#REF!</v>
      </c>
      <c r="J132" s="644"/>
      <c r="K132" s="644"/>
      <c r="L132" s="233" t="e">
        <f>#REF!</f>
        <v>#REF!</v>
      </c>
      <c r="M132" s="233"/>
      <c r="N132" s="233"/>
      <c r="O132" s="233" t="e">
        <f>#REF!</f>
        <v>#REF!</v>
      </c>
      <c r="P132" s="233"/>
      <c r="Q132" s="233"/>
      <c r="R132" s="229" t="e">
        <f>#REF!</f>
        <v>#REF!</v>
      </c>
      <c r="S132" s="229"/>
      <c r="T132" s="229"/>
      <c r="U132" s="229" t="e">
        <f>#REF!</f>
        <v>#REF!</v>
      </c>
      <c r="V132" s="229"/>
      <c r="W132" s="229"/>
      <c r="X132" s="641" t="e">
        <f>#REF!</f>
        <v>#REF!</v>
      </c>
      <c r="Y132" s="641"/>
      <c r="Z132" s="657"/>
      <c r="AA132" s="665" t="e">
        <f>#REF!</f>
        <v>#REF!</v>
      </c>
      <c r="AB132" s="666"/>
      <c r="AC132" s="667"/>
      <c r="AD132" s="668" t="e">
        <f>#REF!</f>
        <v>#REF!</v>
      </c>
      <c r="AE132" s="236"/>
      <c r="AF132" s="236"/>
      <c r="AG132" s="236" t="e">
        <f>#REF!</f>
        <v>#REF!</v>
      </c>
      <c r="AH132" s="236"/>
      <c r="AI132" s="236"/>
      <c r="AJ132" s="236" t="e">
        <f>#REF!</f>
        <v>#REF!</v>
      </c>
      <c r="AK132" s="236"/>
      <c r="AL132" s="236"/>
      <c r="AM132" s="627" t="e">
        <f>#REF!</f>
        <v>#REF!</v>
      </c>
      <c r="AN132" s="627"/>
      <c r="AO132" s="627"/>
      <c r="AP132" s="236" t="e">
        <f>#REF!</f>
        <v>#REF!</v>
      </c>
      <c r="AQ132" s="236"/>
      <c r="AR132" s="236"/>
      <c r="AS132" s="236" t="e">
        <f>#REF!</f>
        <v>#REF!</v>
      </c>
      <c r="AT132" s="236"/>
      <c r="AU132" s="236"/>
      <c r="AV132" s="236" t="e">
        <f>#REF!</f>
        <v>#REF!</v>
      </c>
      <c r="AW132" s="236"/>
      <c r="AX132" s="236"/>
      <c r="AY132" s="236" t="e">
        <f>#REF!</f>
        <v>#REF!</v>
      </c>
      <c r="AZ132" s="236"/>
      <c r="BA132" s="236"/>
      <c r="BB132" s="663" t="e">
        <f>#REF!</f>
        <v>#REF!</v>
      </c>
      <c r="BC132" s="663"/>
      <c r="BD132" s="664"/>
      <c r="BE132" s="156" t="e">
        <f>#REF!</f>
        <v>#REF!</v>
      </c>
      <c r="BF132" s="156"/>
      <c r="BG132" s="156"/>
      <c r="BH132" s="156" t="e">
        <f>#REF!</f>
        <v>#REF!</v>
      </c>
      <c r="BI132" s="156"/>
      <c r="BJ132" s="189"/>
      <c r="BK132" s="9"/>
    </row>
    <row r="133" spans="2:63" s="3" customFormat="1" ht="10.5" customHeight="1" thickBot="1" thickTop="1">
      <c r="B133" s="131">
        <v>3</v>
      </c>
      <c r="C133" s="132"/>
      <c r="D133" s="133">
        <v>48</v>
      </c>
      <c r="E133" s="134"/>
      <c r="F133" s="134"/>
      <c r="G133" s="134"/>
      <c r="H133" s="135"/>
      <c r="I133" s="658" t="e">
        <f>#REF!</f>
        <v>#REF!</v>
      </c>
      <c r="J133" s="641"/>
      <c r="K133" s="641"/>
      <c r="L133" s="229" t="e">
        <f>#REF!</f>
        <v>#REF!</v>
      </c>
      <c r="M133" s="229"/>
      <c r="N133" s="229"/>
      <c r="O133" s="229" t="e">
        <f>#REF!</f>
        <v>#REF!</v>
      </c>
      <c r="P133" s="229"/>
      <c r="Q133" s="229"/>
      <c r="R133" s="229" t="e">
        <f>#REF!</f>
        <v>#REF!</v>
      </c>
      <c r="S133" s="229"/>
      <c r="T133" s="229"/>
      <c r="U133" s="229" t="e">
        <f>#REF!</f>
        <v>#REF!</v>
      </c>
      <c r="V133" s="229"/>
      <c r="W133" s="229"/>
      <c r="X133" s="641" t="e">
        <f>#REF!</f>
        <v>#REF!</v>
      </c>
      <c r="Y133" s="641"/>
      <c r="Z133" s="641"/>
      <c r="AA133" s="233" t="e">
        <f>#REF!</f>
        <v>#REF!</v>
      </c>
      <c r="AB133" s="233"/>
      <c r="AC133" s="233"/>
      <c r="AD133" s="233" t="e">
        <f>#REF!</f>
        <v>#REF!</v>
      </c>
      <c r="AE133" s="233"/>
      <c r="AF133" s="233"/>
      <c r="AG133" s="233" t="e">
        <f>#REF!</f>
        <v>#REF!</v>
      </c>
      <c r="AH133" s="233"/>
      <c r="AI133" s="233"/>
      <c r="AJ133" s="233" t="e">
        <f>#REF!</f>
        <v>#REF!</v>
      </c>
      <c r="AK133" s="233"/>
      <c r="AL133" s="233"/>
      <c r="AM133" s="644" t="e">
        <f>#REF!</f>
        <v>#REF!</v>
      </c>
      <c r="AN133" s="644"/>
      <c r="AO133" s="644"/>
      <c r="AP133" s="233" t="e">
        <f>#REF!</f>
        <v>#REF!</v>
      </c>
      <c r="AQ133" s="233"/>
      <c r="AR133" s="233"/>
      <c r="AS133" s="233" t="e">
        <f>#REF!</f>
        <v>#REF!</v>
      </c>
      <c r="AT133" s="233"/>
      <c r="AU133" s="233"/>
      <c r="AV133" s="233" t="e">
        <f>#REF!</f>
        <v>#REF!</v>
      </c>
      <c r="AW133" s="233"/>
      <c r="AX133" s="233"/>
      <c r="AY133" s="233" t="e">
        <f>#REF!</f>
        <v>#REF!</v>
      </c>
      <c r="AZ133" s="233"/>
      <c r="BA133" s="659"/>
      <c r="BB133" s="660" t="e">
        <f>#REF!</f>
        <v>#REF!</v>
      </c>
      <c r="BC133" s="661"/>
      <c r="BD133" s="662"/>
      <c r="BE133" s="642" t="e">
        <f>#REF!</f>
        <v>#REF!</v>
      </c>
      <c r="BF133" s="156"/>
      <c r="BG133" s="156"/>
      <c r="BH133" s="156" t="e">
        <f>#REF!</f>
        <v>#REF!</v>
      </c>
      <c r="BI133" s="156"/>
      <c r="BJ133" s="189"/>
      <c r="BK133" s="9"/>
    </row>
    <row r="134" spans="2:63" s="3" customFormat="1" ht="10.5" customHeight="1" thickTop="1">
      <c r="B134" s="131">
        <v>4</v>
      </c>
      <c r="C134" s="132"/>
      <c r="D134" s="133">
        <v>60</v>
      </c>
      <c r="E134" s="134"/>
      <c r="F134" s="134"/>
      <c r="G134" s="134"/>
      <c r="H134" s="135"/>
      <c r="I134" s="658" t="e">
        <f>#REF!</f>
        <v>#REF!</v>
      </c>
      <c r="J134" s="641"/>
      <c r="K134" s="641"/>
      <c r="L134" s="229" t="e">
        <f>#REF!</f>
        <v>#REF!</v>
      </c>
      <c r="M134" s="229"/>
      <c r="N134" s="229"/>
      <c r="O134" s="229" t="e">
        <f>#REF!</f>
        <v>#REF!</v>
      </c>
      <c r="P134" s="229"/>
      <c r="Q134" s="229"/>
      <c r="R134" s="229" t="e">
        <f>#REF!</f>
        <v>#REF!</v>
      </c>
      <c r="S134" s="229"/>
      <c r="T134" s="229"/>
      <c r="U134" s="229" t="e">
        <f>#REF!</f>
        <v>#REF!</v>
      </c>
      <c r="V134" s="229"/>
      <c r="W134" s="229"/>
      <c r="X134" s="641" t="e">
        <f>#REF!</f>
        <v>#REF!</v>
      </c>
      <c r="Y134" s="641"/>
      <c r="Z134" s="641"/>
      <c r="AA134" s="229" t="e">
        <f>#REF!</f>
        <v>#REF!</v>
      </c>
      <c r="AB134" s="229"/>
      <c r="AC134" s="229"/>
      <c r="AD134" s="229" t="e">
        <f>#REF!</f>
        <v>#REF!</v>
      </c>
      <c r="AE134" s="229"/>
      <c r="AF134" s="229"/>
      <c r="AG134" s="229" t="e">
        <f>#REF!</f>
        <v>#REF!</v>
      </c>
      <c r="AH134" s="229"/>
      <c r="AI134" s="229"/>
      <c r="AJ134" s="229" t="e">
        <f>#REF!</f>
        <v>#REF!</v>
      </c>
      <c r="AK134" s="229"/>
      <c r="AL134" s="229"/>
      <c r="AM134" s="641" t="e">
        <f>#REF!</f>
        <v>#REF!</v>
      </c>
      <c r="AN134" s="641"/>
      <c r="AO134" s="641"/>
      <c r="AP134" s="229" t="e">
        <f>#REF!</f>
        <v>#REF!</v>
      </c>
      <c r="AQ134" s="229"/>
      <c r="AR134" s="229"/>
      <c r="AS134" s="229" t="e">
        <f>#REF!</f>
        <v>#REF!</v>
      </c>
      <c r="AT134" s="229"/>
      <c r="AU134" s="229"/>
      <c r="AV134" s="229" t="e">
        <f>#REF!</f>
        <v>#REF!</v>
      </c>
      <c r="AW134" s="229"/>
      <c r="AX134" s="229"/>
      <c r="AY134" s="229" t="e">
        <f>#REF!</f>
        <v>#REF!</v>
      </c>
      <c r="AZ134" s="229"/>
      <c r="BA134" s="229"/>
      <c r="BB134" s="644" t="e">
        <f>#REF!</f>
        <v>#REF!</v>
      </c>
      <c r="BC134" s="644"/>
      <c r="BD134" s="645"/>
      <c r="BE134" s="213" t="e">
        <f>#REF!</f>
        <v>#REF!</v>
      </c>
      <c r="BF134" s="213"/>
      <c r="BG134" s="213"/>
      <c r="BH134" s="213" t="e">
        <f>#REF!</f>
        <v>#REF!</v>
      </c>
      <c r="BI134" s="213"/>
      <c r="BJ134" s="235"/>
      <c r="BK134" s="10"/>
    </row>
    <row r="135" spans="2:63" s="3" customFormat="1" ht="10.5" customHeight="1">
      <c r="B135" s="131">
        <v>5</v>
      </c>
      <c r="C135" s="132"/>
      <c r="D135" s="118">
        <v>70</v>
      </c>
      <c r="E135" s="119"/>
      <c r="F135" s="119"/>
      <c r="G135" s="119"/>
      <c r="H135" s="120"/>
      <c r="I135" s="658" t="e">
        <f>#REF!</f>
        <v>#REF!</v>
      </c>
      <c r="J135" s="641"/>
      <c r="K135" s="641"/>
      <c r="L135" s="229" t="e">
        <f>#REF!</f>
        <v>#REF!</v>
      </c>
      <c r="M135" s="229"/>
      <c r="N135" s="229"/>
      <c r="O135" s="229" t="e">
        <f>#REF!</f>
        <v>#REF!</v>
      </c>
      <c r="P135" s="229"/>
      <c r="Q135" s="229"/>
      <c r="R135" s="229" t="e">
        <f>#REF!</f>
        <v>#REF!</v>
      </c>
      <c r="S135" s="229"/>
      <c r="T135" s="229"/>
      <c r="U135" s="229" t="e">
        <f>#REF!</f>
        <v>#REF!</v>
      </c>
      <c r="V135" s="229"/>
      <c r="W135" s="229"/>
      <c r="X135" s="641" t="e">
        <f>#REF!</f>
        <v>#REF!</v>
      </c>
      <c r="Y135" s="641"/>
      <c r="Z135" s="641"/>
      <c r="AA135" s="229" t="e">
        <f>#REF!</f>
        <v>#REF!</v>
      </c>
      <c r="AB135" s="229"/>
      <c r="AC135" s="229"/>
      <c r="AD135" s="229" t="e">
        <f>#REF!</f>
        <v>#REF!</v>
      </c>
      <c r="AE135" s="229"/>
      <c r="AF135" s="229"/>
      <c r="AG135" s="229" t="e">
        <f>#REF!</f>
        <v>#REF!</v>
      </c>
      <c r="AH135" s="229"/>
      <c r="AI135" s="229"/>
      <c r="AJ135" s="229" t="e">
        <f>#REF!</f>
        <v>#REF!</v>
      </c>
      <c r="AK135" s="229"/>
      <c r="AL135" s="229"/>
      <c r="AM135" s="641" t="e">
        <f>#REF!</f>
        <v>#REF!</v>
      </c>
      <c r="AN135" s="641"/>
      <c r="AO135" s="641"/>
      <c r="AP135" s="229" t="e">
        <f>#REF!</f>
        <v>#REF!</v>
      </c>
      <c r="AQ135" s="229"/>
      <c r="AR135" s="229"/>
      <c r="AS135" s="229" t="e">
        <f>#REF!</f>
        <v>#REF!</v>
      </c>
      <c r="AT135" s="229"/>
      <c r="AU135" s="229"/>
      <c r="AV135" s="229" t="e">
        <f>#REF!</f>
        <v>#REF!</v>
      </c>
      <c r="AW135" s="229"/>
      <c r="AX135" s="229"/>
      <c r="AY135" s="229" t="e">
        <f>#REF!</f>
        <v>#REF!</v>
      </c>
      <c r="AZ135" s="229"/>
      <c r="BA135" s="229"/>
      <c r="BB135" s="641" t="e">
        <f>#REF!</f>
        <v>#REF!</v>
      </c>
      <c r="BC135" s="641"/>
      <c r="BD135" s="657"/>
      <c r="BE135" s="110" t="e">
        <f>#REF!</f>
        <v>#REF!</v>
      </c>
      <c r="BF135" s="110"/>
      <c r="BG135" s="110"/>
      <c r="BH135" s="110" t="e">
        <f>#REF!</f>
        <v>#REF!</v>
      </c>
      <c r="BI135" s="110"/>
      <c r="BJ135" s="112"/>
      <c r="BK135" s="10"/>
    </row>
    <row r="136" spans="2:66" s="3" customFormat="1" ht="10.5" customHeight="1">
      <c r="B136" s="155"/>
      <c r="C136" s="155"/>
      <c r="D136" s="155"/>
      <c r="E136" s="155"/>
      <c r="F136" s="155"/>
      <c r="G136" s="155"/>
      <c r="H136" s="155"/>
      <c r="I136" s="155"/>
      <c r="J136" s="155"/>
      <c r="K136" s="155"/>
      <c r="L136" s="155"/>
      <c r="M136" s="155"/>
      <c r="N136" s="155"/>
      <c r="O136" s="155"/>
      <c r="P136" s="155"/>
      <c r="Q136" s="155"/>
      <c r="R136" s="155"/>
      <c r="S136" s="155"/>
      <c r="T136" s="155"/>
      <c r="U136" s="155"/>
      <c r="V136" s="155"/>
      <c r="W136" s="155"/>
      <c r="X136" s="155"/>
      <c r="Y136" s="155"/>
      <c r="Z136" s="155"/>
      <c r="AA136" s="155"/>
      <c r="AB136" s="155"/>
      <c r="AC136" s="155"/>
      <c r="AD136" s="155"/>
      <c r="AE136" s="155"/>
      <c r="AF136" s="155"/>
      <c r="AG136" s="155"/>
      <c r="AH136" s="155"/>
      <c r="AI136" s="155"/>
      <c r="AJ136" s="155"/>
      <c r="AK136" s="155"/>
      <c r="AL136" s="155"/>
      <c r="AM136" s="155"/>
      <c r="AN136" s="155"/>
      <c r="AO136" s="155"/>
      <c r="AP136" s="155"/>
      <c r="AQ136" s="155"/>
      <c r="AR136" s="155"/>
      <c r="AS136" s="155"/>
      <c r="AT136" s="155"/>
      <c r="AU136" s="155"/>
      <c r="AV136" s="155"/>
      <c r="AW136" s="155"/>
      <c r="AX136" s="155"/>
      <c r="AY136" s="155"/>
      <c r="AZ136" s="155"/>
      <c r="BA136" s="155"/>
      <c r="BB136" s="155"/>
      <c r="BC136" s="155"/>
      <c r="BD136" s="155"/>
      <c r="BE136" s="155"/>
      <c r="BF136" s="155"/>
      <c r="BG136" s="155"/>
      <c r="BH136" s="155"/>
      <c r="BI136" s="155"/>
      <c r="BJ136" s="155"/>
      <c r="BK136"/>
      <c r="BL136"/>
      <c r="BM136"/>
      <c r="BN136"/>
    </row>
    <row r="137" spans="2:64" s="3" customFormat="1" ht="10.5" customHeight="1">
      <c r="B137" s="139" t="s">
        <v>0</v>
      </c>
      <c r="C137" s="140"/>
      <c r="D137" s="143" t="s">
        <v>5</v>
      </c>
      <c r="E137" s="144"/>
      <c r="F137" s="144"/>
      <c r="G137" s="144"/>
      <c r="H137" s="145"/>
      <c r="I137" s="255">
        <v>36</v>
      </c>
      <c r="J137" s="255"/>
      <c r="K137" s="255"/>
      <c r="L137" s="255">
        <v>37</v>
      </c>
      <c r="M137" s="255"/>
      <c r="N137" s="255"/>
      <c r="O137" s="255">
        <v>38</v>
      </c>
      <c r="P137" s="255"/>
      <c r="Q137" s="255"/>
      <c r="R137" s="255">
        <v>39</v>
      </c>
      <c r="S137" s="255"/>
      <c r="T137" s="255"/>
      <c r="U137" s="622">
        <v>40</v>
      </c>
      <c r="V137" s="622"/>
      <c r="W137" s="622"/>
      <c r="X137" s="255">
        <v>41</v>
      </c>
      <c r="Y137" s="255"/>
      <c r="Z137" s="255"/>
      <c r="AA137" s="255">
        <v>42</v>
      </c>
      <c r="AB137" s="255"/>
      <c r="AC137" s="255"/>
      <c r="AD137" s="255">
        <v>43</v>
      </c>
      <c r="AE137" s="255"/>
      <c r="AF137" s="255"/>
      <c r="AG137" s="255">
        <v>44</v>
      </c>
      <c r="AH137" s="255"/>
      <c r="AI137" s="255"/>
      <c r="AJ137" s="622">
        <v>45</v>
      </c>
      <c r="AK137" s="622"/>
      <c r="AL137" s="622"/>
      <c r="AM137" s="255">
        <v>46</v>
      </c>
      <c r="AN137" s="255"/>
      <c r="AO137" s="255"/>
      <c r="AP137" s="639">
        <v>47</v>
      </c>
      <c r="AQ137" s="251"/>
      <c r="AR137" s="252"/>
      <c r="AS137" s="255">
        <v>48</v>
      </c>
      <c r="AT137" s="255"/>
      <c r="AU137" s="255"/>
      <c r="AV137" s="255">
        <v>49</v>
      </c>
      <c r="AW137" s="255"/>
      <c r="AX137" s="255"/>
      <c r="AY137" s="622">
        <v>50</v>
      </c>
      <c r="AZ137" s="622"/>
      <c r="BA137" s="622"/>
      <c r="BB137" s="255">
        <v>51</v>
      </c>
      <c r="BC137" s="255"/>
      <c r="BD137" s="255"/>
      <c r="BE137" s="255">
        <v>52</v>
      </c>
      <c r="BF137" s="255"/>
      <c r="BG137" s="255"/>
      <c r="BH137" s="255">
        <v>53</v>
      </c>
      <c r="BI137" s="255"/>
      <c r="BJ137" s="250"/>
      <c r="BK137" s="10"/>
      <c r="BL137" s="9"/>
    </row>
    <row r="138" spans="2:64" s="3" customFormat="1" ht="10.5" customHeight="1">
      <c r="B138" s="141"/>
      <c r="C138" s="142"/>
      <c r="D138" s="128" t="s">
        <v>6</v>
      </c>
      <c r="E138" s="129"/>
      <c r="F138" s="129"/>
      <c r="G138" s="129"/>
      <c r="H138" s="130"/>
      <c r="I138" s="256"/>
      <c r="J138" s="256"/>
      <c r="K138" s="256"/>
      <c r="L138" s="256"/>
      <c r="M138" s="256"/>
      <c r="N138" s="256"/>
      <c r="O138" s="256"/>
      <c r="P138" s="256"/>
      <c r="Q138" s="256"/>
      <c r="R138" s="256"/>
      <c r="S138" s="256"/>
      <c r="T138" s="256"/>
      <c r="U138" s="624"/>
      <c r="V138" s="624"/>
      <c r="W138" s="624"/>
      <c r="X138" s="256"/>
      <c r="Y138" s="256"/>
      <c r="Z138" s="256"/>
      <c r="AA138" s="256"/>
      <c r="AB138" s="256"/>
      <c r="AC138" s="256"/>
      <c r="AD138" s="255"/>
      <c r="AE138" s="255"/>
      <c r="AF138" s="255"/>
      <c r="AG138" s="255"/>
      <c r="AH138" s="255"/>
      <c r="AI138" s="255"/>
      <c r="AJ138" s="622"/>
      <c r="AK138" s="622"/>
      <c r="AL138" s="622"/>
      <c r="AM138" s="255"/>
      <c r="AN138" s="255"/>
      <c r="AO138" s="255"/>
      <c r="AP138" s="639"/>
      <c r="AQ138" s="251"/>
      <c r="AR138" s="252"/>
      <c r="AS138" s="255"/>
      <c r="AT138" s="255"/>
      <c r="AU138" s="255"/>
      <c r="AV138" s="255"/>
      <c r="AW138" s="255"/>
      <c r="AX138" s="255"/>
      <c r="AY138" s="622"/>
      <c r="AZ138" s="622"/>
      <c r="BA138" s="622"/>
      <c r="BB138" s="255"/>
      <c r="BC138" s="255"/>
      <c r="BD138" s="255"/>
      <c r="BE138" s="255"/>
      <c r="BF138" s="255"/>
      <c r="BG138" s="255"/>
      <c r="BH138" s="255"/>
      <c r="BI138" s="255"/>
      <c r="BJ138" s="250"/>
      <c r="BK138" s="10"/>
      <c r="BL138" s="9"/>
    </row>
    <row r="139" spans="2:64" s="3" customFormat="1" ht="10.5" customHeight="1" thickBot="1">
      <c r="B139" s="131">
        <v>2</v>
      </c>
      <c r="C139" s="132"/>
      <c r="D139" s="133">
        <v>35</v>
      </c>
      <c r="E139" s="134"/>
      <c r="F139" s="134"/>
      <c r="G139" s="134"/>
      <c r="H139" s="134"/>
      <c r="I139" s="181" t="e">
        <f>#REF!</f>
        <v>#REF!</v>
      </c>
      <c r="J139" s="171"/>
      <c r="K139" s="171"/>
      <c r="L139" s="171" t="e">
        <f>#REF!</f>
        <v>#REF!</v>
      </c>
      <c r="M139" s="171"/>
      <c r="N139" s="171"/>
      <c r="O139" s="171" t="e">
        <f>#REF!</f>
        <v>#REF!</v>
      </c>
      <c r="P139" s="171"/>
      <c r="Q139" s="171"/>
      <c r="R139" s="171" t="e">
        <f>#REF!</f>
        <v>#REF!</v>
      </c>
      <c r="S139" s="171"/>
      <c r="T139" s="171"/>
      <c r="U139" s="649" t="e">
        <f>#REF!</f>
        <v>#REF!</v>
      </c>
      <c r="V139" s="649"/>
      <c r="W139" s="649"/>
      <c r="X139" s="171" t="e">
        <f>#REF!</f>
        <v>#REF!</v>
      </c>
      <c r="Y139" s="171"/>
      <c r="Z139" s="171"/>
      <c r="AA139" s="171" t="e">
        <f>#REF!</f>
        <v>#REF!</v>
      </c>
      <c r="AB139" s="171"/>
      <c r="AC139" s="171"/>
      <c r="AD139" s="651"/>
      <c r="AE139" s="652"/>
      <c r="AF139" s="653"/>
      <c r="AG139" s="651"/>
      <c r="AH139" s="652"/>
      <c r="AI139" s="653"/>
      <c r="AJ139" s="654"/>
      <c r="AK139" s="655"/>
      <c r="AL139" s="656"/>
      <c r="AM139" s="651"/>
      <c r="AN139" s="652"/>
      <c r="AO139" s="653"/>
      <c r="AP139" s="651"/>
      <c r="AQ139" s="652"/>
      <c r="AR139" s="653"/>
      <c r="AS139" s="651"/>
      <c r="AT139" s="652"/>
      <c r="AU139" s="653"/>
      <c r="AV139" s="352"/>
      <c r="AW139" s="365"/>
      <c r="AX139" s="367"/>
      <c r="AY139" s="629"/>
      <c r="AZ139" s="630"/>
      <c r="BA139" s="631"/>
      <c r="BB139" s="352"/>
      <c r="BC139" s="365"/>
      <c r="BD139" s="367"/>
      <c r="BE139" s="352"/>
      <c r="BF139" s="365"/>
      <c r="BG139" s="367"/>
      <c r="BH139" s="352"/>
      <c r="BI139" s="365"/>
      <c r="BJ139" s="366"/>
      <c r="BK139" s="10"/>
      <c r="BL139" s="9"/>
    </row>
    <row r="140" spans="2:64" s="3" customFormat="1" ht="10.5" customHeight="1" thickBot="1">
      <c r="B140" s="131">
        <v>3</v>
      </c>
      <c r="C140" s="132"/>
      <c r="D140" s="133">
        <v>48</v>
      </c>
      <c r="E140" s="134"/>
      <c r="F140" s="134"/>
      <c r="G140" s="134"/>
      <c r="H140" s="135"/>
      <c r="I140" s="169" t="e">
        <f>#REF!</f>
        <v>#REF!</v>
      </c>
      <c r="J140" s="156"/>
      <c r="K140" s="228"/>
      <c r="L140" s="156" t="e">
        <f>#REF!</f>
        <v>#REF!</v>
      </c>
      <c r="M140" s="156"/>
      <c r="N140" s="156"/>
      <c r="O140" s="156" t="e">
        <f>#REF!</f>
        <v>#REF!</v>
      </c>
      <c r="P140" s="156"/>
      <c r="Q140" s="156"/>
      <c r="R140" s="156" t="e">
        <f>#REF!</f>
        <v>#REF!</v>
      </c>
      <c r="S140" s="156"/>
      <c r="T140" s="156"/>
      <c r="U140" s="627" t="e">
        <f>#REF!</f>
        <v>#REF!</v>
      </c>
      <c r="V140" s="627"/>
      <c r="W140" s="627"/>
      <c r="X140" s="156" t="e">
        <f>#REF!</f>
        <v>#REF!</v>
      </c>
      <c r="Y140" s="156"/>
      <c r="Z140" s="156"/>
      <c r="AA140" s="156" t="e">
        <f>#REF!</f>
        <v>#REF!</v>
      </c>
      <c r="AB140" s="156"/>
      <c r="AC140" s="156"/>
      <c r="AD140" s="156" t="e">
        <f>#REF!</f>
        <v>#REF!</v>
      </c>
      <c r="AE140" s="156"/>
      <c r="AF140" s="156"/>
      <c r="AG140" s="156" t="e">
        <f>#REF!</f>
        <v>#REF!</v>
      </c>
      <c r="AH140" s="156"/>
      <c r="AI140" s="156"/>
      <c r="AJ140" s="627" t="e">
        <f>#REF!</f>
        <v>#REF!</v>
      </c>
      <c r="AK140" s="627"/>
      <c r="AL140" s="627"/>
      <c r="AM140" s="156" t="e">
        <f>#REF!</f>
        <v>#REF!</v>
      </c>
      <c r="AN140" s="156"/>
      <c r="AO140" s="156"/>
      <c r="AP140" s="156" t="e">
        <f>#REF!</f>
        <v>#REF!</v>
      </c>
      <c r="AQ140" s="156"/>
      <c r="AR140" s="156"/>
      <c r="AS140" s="156" t="e">
        <f>#REF!</f>
        <v>#REF!</v>
      </c>
      <c r="AT140" s="156"/>
      <c r="AU140" s="650"/>
      <c r="AV140" s="181" t="e">
        <f>#REF!</f>
        <v>#REF!</v>
      </c>
      <c r="AW140" s="171"/>
      <c r="AX140" s="204"/>
      <c r="AY140" s="649" t="e">
        <f>#REF!</f>
        <v>#REF!</v>
      </c>
      <c r="AZ140" s="649"/>
      <c r="BA140" s="649"/>
      <c r="BB140" s="171" t="e">
        <f>#REF!</f>
        <v>#REF!</v>
      </c>
      <c r="BC140" s="171"/>
      <c r="BD140" s="171"/>
      <c r="BE140" s="171" t="e">
        <f>#REF!</f>
        <v>#REF!</v>
      </c>
      <c r="BF140" s="171"/>
      <c r="BG140" s="171"/>
      <c r="BH140" s="200" t="e">
        <f>#REF!</f>
        <v>#REF!</v>
      </c>
      <c r="BI140" s="171"/>
      <c r="BJ140" s="204"/>
      <c r="BK140" s="10"/>
      <c r="BL140" s="9"/>
    </row>
    <row r="141" spans="2:64" s="3" customFormat="1" ht="10.5" customHeight="1" thickBot="1" thickTop="1">
      <c r="B141" s="131">
        <v>4</v>
      </c>
      <c r="C141" s="132"/>
      <c r="D141" s="133">
        <v>60</v>
      </c>
      <c r="E141" s="134"/>
      <c r="F141" s="134"/>
      <c r="G141" s="134"/>
      <c r="H141" s="135"/>
      <c r="I141" s="213" t="e">
        <f>#REF!</f>
        <v>#REF!</v>
      </c>
      <c r="J141" s="213"/>
      <c r="K141" s="213"/>
      <c r="L141" s="213" t="e">
        <f>#REF!</f>
        <v>#REF!</v>
      </c>
      <c r="M141" s="213"/>
      <c r="N141" s="213"/>
      <c r="O141" s="213" t="e">
        <f>#REF!</f>
        <v>#REF!</v>
      </c>
      <c r="P141" s="213"/>
      <c r="Q141" s="213"/>
      <c r="R141" s="213" t="e">
        <f>#REF!</f>
        <v>#REF!</v>
      </c>
      <c r="S141" s="213"/>
      <c r="T141" s="213"/>
      <c r="U141" s="644" t="e">
        <f>#REF!</f>
        <v>#REF!</v>
      </c>
      <c r="V141" s="644"/>
      <c r="W141" s="645"/>
      <c r="X141" s="646" t="e">
        <f>#REF!</f>
        <v>#REF!</v>
      </c>
      <c r="Y141" s="647"/>
      <c r="Z141" s="648"/>
      <c r="AA141" s="642" t="e">
        <f>#REF!</f>
        <v>#REF!</v>
      </c>
      <c r="AB141" s="156"/>
      <c r="AC141" s="228"/>
      <c r="AD141" s="156" t="e">
        <f>#REF!</f>
        <v>#REF!</v>
      </c>
      <c r="AE141" s="156"/>
      <c r="AF141" s="156"/>
      <c r="AG141" s="156" t="e">
        <f>#REF!</f>
        <v>#REF!</v>
      </c>
      <c r="AH141" s="156"/>
      <c r="AI141" s="156"/>
      <c r="AJ141" s="627" t="e">
        <f>#REF!</f>
        <v>#REF!</v>
      </c>
      <c r="AK141" s="627"/>
      <c r="AL141" s="627"/>
      <c r="AM141" s="156" t="e">
        <f>#REF!</f>
        <v>#REF!</v>
      </c>
      <c r="AN141" s="156"/>
      <c r="AO141" s="156"/>
      <c r="AP141" s="156" t="e">
        <f>#REF!</f>
        <v>#REF!</v>
      </c>
      <c r="AQ141" s="156"/>
      <c r="AR141" s="156"/>
      <c r="AS141" s="156" t="e">
        <f>#REF!</f>
        <v>#REF!</v>
      </c>
      <c r="AT141" s="156"/>
      <c r="AU141" s="156"/>
      <c r="AV141" s="156" t="e">
        <f>#REF!</f>
        <v>#REF!</v>
      </c>
      <c r="AW141" s="156"/>
      <c r="AX141" s="156"/>
      <c r="AY141" s="627" t="e">
        <f>#REF!</f>
        <v>#REF!</v>
      </c>
      <c r="AZ141" s="627"/>
      <c r="BA141" s="627"/>
      <c r="BB141" s="156" t="e">
        <f>#REF!</f>
        <v>#REF!</v>
      </c>
      <c r="BC141" s="156"/>
      <c r="BD141" s="156"/>
      <c r="BE141" s="156" t="e">
        <f>#REF!</f>
        <v>#REF!</v>
      </c>
      <c r="BF141" s="156"/>
      <c r="BG141" s="156"/>
      <c r="BH141" s="643" t="e">
        <f>#REF!</f>
        <v>#REF!</v>
      </c>
      <c r="BI141" s="156"/>
      <c r="BJ141" s="189"/>
      <c r="BK141" s="9"/>
      <c r="BL141" s="9"/>
    </row>
    <row r="142" spans="2:63" s="3" customFormat="1" ht="10.5" customHeight="1" thickBot="1" thickTop="1">
      <c r="B142" s="131">
        <v>5</v>
      </c>
      <c r="C142" s="132"/>
      <c r="D142" s="118">
        <v>70</v>
      </c>
      <c r="E142" s="119"/>
      <c r="F142" s="119"/>
      <c r="G142" s="119"/>
      <c r="H142" s="120"/>
      <c r="I142" s="152" t="e">
        <f>#REF!</f>
        <v>#REF!</v>
      </c>
      <c r="J142" s="152"/>
      <c r="K142" s="152"/>
      <c r="L142" s="152" t="e">
        <f>#REF!</f>
        <v>#REF!</v>
      </c>
      <c r="M142" s="152"/>
      <c r="N142" s="152"/>
      <c r="O142" s="152" t="e">
        <f>#REF!</f>
        <v>#REF!</v>
      </c>
      <c r="P142" s="152"/>
      <c r="Q142" s="152"/>
      <c r="R142" s="152" t="e">
        <f>#REF!</f>
        <v>#REF!</v>
      </c>
      <c r="S142" s="152"/>
      <c r="T142" s="152"/>
      <c r="U142" s="641" t="e">
        <f>#REF!</f>
        <v>#REF!</v>
      </c>
      <c r="V142" s="641"/>
      <c r="W142" s="641"/>
      <c r="X142" s="213" t="e">
        <f>#REF!</f>
        <v>#REF!</v>
      </c>
      <c r="Y142" s="213"/>
      <c r="Z142" s="213"/>
      <c r="AA142" s="213" t="e">
        <f>#REF!</f>
        <v>#REF!</v>
      </c>
      <c r="AB142" s="213"/>
      <c r="AC142" s="213"/>
      <c r="AD142" s="213" t="e">
        <f>#REF!</f>
        <v>#REF!</v>
      </c>
      <c r="AE142" s="213"/>
      <c r="AF142" s="213"/>
      <c r="AG142" s="213" t="e">
        <f>#REF!</f>
        <v>#REF!</v>
      </c>
      <c r="AH142" s="213"/>
      <c r="AI142" s="213"/>
      <c r="AJ142" s="644" t="e">
        <f>#REF!</f>
        <v>#REF!</v>
      </c>
      <c r="AK142" s="644"/>
      <c r="AL142" s="644"/>
      <c r="AM142" s="213" t="e">
        <f>#REF!</f>
        <v>#REF!</v>
      </c>
      <c r="AN142" s="213"/>
      <c r="AO142" s="213"/>
      <c r="AP142" s="213" t="e">
        <f>#REF!</f>
        <v>#REF!</v>
      </c>
      <c r="AQ142" s="213"/>
      <c r="AR142" s="713"/>
      <c r="AS142" s="646" t="e">
        <f>#REF!</f>
        <v>#REF!</v>
      </c>
      <c r="AT142" s="647"/>
      <c r="AU142" s="648"/>
      <c r="AV142" s="642" t="e">
        <f>#REF!</f>
        <v>#REF!</v>
      </c>
      <c r="AW142" s="156"/>
      <c r="AX142" s="228"/>
      <c r="AY142" s="627" t="e">
        <f>#REF!</f>
        <v>#REF!</v>
      </c>
      <c r="AZ142" s="627"/>
      <c r="BA142" s="627"/>
      <c r="BB142" s="156" t="e">
        <f>#REF!</f>
        <v>#REF!</v>
      </c>
      <c r="BC142" s="156"/>
      <c r="BD142" s="156"/>
      <c r="BE142" s="156" t="e">
        <f>#REF!</f>
        <v>#REF!</v>
      </c>
      <c r="BF142" s="156"/>
      <c r="BG142" s="156"/>
      <c r="BH142" s="643" t="e">
        <f>#REF!</f>
        <v>#REF!</v>
      </c>
      <c r="BI142" s="156"/>
      <c r="BJ142" s="189"/>
      <c r="BK142" s="9"/>
    </row>
    <row r="143" spans="2:62" s="3" customFormat="1" ht="10.5" customHeight="1" thickTop="1">
      <c r="B143" s="155"/>
      <c r="C143" s="155"/>
      <c r="D143" s="155"/>
      <c r="E143" s="155"/>
      <c r="F143" s="155"/>
      <c r="G143" s="155"/>
      <c r="H143" s="155"/>
      <c r="I143" s="155"/>
      <c r="J143" s="155"/>
      <c r="K143" s="155"/>
      <c r="L143" s="155"/>
      <c r="M143" s="155"/>
      <c r="N143" s="155"/>
      <c r="O143" s="155"/>
      <c r="P143" s="155"/>
      <c r="Q143" s="155"/>
      <c r="R143" s="155"/>
      <c r="S143" s="155"/>
      <c r="T143" s="155"/>
      <c r="U143" s="155"/>
      <c r="V143" s="155"/>
      <c r="W143" s="155"/>
      <c r="X143" s="155"/>
      <c r="Y143" s="155"/>
      <c r="Z143" s="155"/>
      <c r="AA143" s="155"/>
      <c r="AB143" s="155"/>
      <c r="AC143" s="155"/>
      <c r="AD143" s="155"/>
      <c r="AE143" s="155"/>
      <c r="AF143" s="155"/>
      <c r="AG143" s="155"/>
      <c r="AH143" s="155"/>
      <c r="AI143" s="155"/>
      <c r="AJ143" s="155"/>
      <c r="AK143" s="155"/>
      <c r="AL143" s="155"/>
      <c r="AM143" s="155"/>
      <c r="AN143" s="155"/>
      <c r="AO143" s="155"/>
      <c r="AP143" s="155"/>
      <c r="AQ143" s="155"/>
      <c r="AR143" s="155"/>
      <c r="AS143" s="155"/>
      <c r="AT143" s="155"/>
      <c r="AU143" s="155"/>
      <c r="AV143" s="155"/>
      <c r="AW143" s="155"/>
      <c r="AX143" s="155"/>
      <c r="AY143" s="155"/>
      <c r="AZ143" s="155"/>
      <c r="BA143" s="155"/>
      <c r="BB143" s="155"/>
      <c r="BC143" s="155"/>
      <c r="BD143" s="155"/>
      <c r="BE143" s="155"/>
      <c r="BF143" s="155"/>
      <c r="BG143" s="155"/>
      <c r="BH143" s="155"/>
      <c r="BI143" s="155"/>
      <c r="BJ143" s="155"/>
    </row>
    <row r="144" spans="2:62" s="3" customFormat="1" ht="10.5" customHeight="1">
      <c r="B144" s="139" t="s">
        <v>0</v>
      </c>
      <c r="C144" s="140"/>
      <c r="D144" s="143" t="s">
        <v>5</v>
      </c>
      <c r="E144" s="144"/>
      <c r="F144" s="144"/>
      <c r="G144" s="144"/>
      <c r="H144" s="145"/>
      <c r="I144" s="255">
        <v>54</v>
      </c>
      <c r="J144" s="255"/>
      <c r="K144" s="255"/>
      <c r="L144" s="622">
        <v>55</v>
      </c>
      <c r="M144" s="622"/>
      <c r="N144" s="622"/>
      <c r="O144" s="255">
        <v>56</v>
      </c>
      <c r="P144" s="255"/>
      <c r="Q144" s="255"/>
      <c r="R144" s="255">
        <v>57</v>
      </c>
      <c r="S144" s="255"/>
      <c r="T144" s="255"/>
      <c r="U144" s="255">
        <v>58</v>
      </c>
      <c r="V144" s="255"/>
      <c r="W144" s="255"/>
      <c r="X144" s="255">
        <v>59</v>
      </c>
      <c r="Y144" s="255"/>
      <c r="Z144" s="255"/>
      <c r="AA144" s="622">
        <v>60</v>
      </c>
      <c r="AB144" s="622"/>
      <c r="AC144" s="622"/>
      <c r="AD144" s="255">
        <v>61</v>
      </c>
      <c r="AE144" s="255"/>
      <c r="AF144" s="255"/>
      <c r="AG144" s="255">
        <v>62</v>
      </c>
      <c r="AH144" s="255"/>
      <c r="AI144" s="255"/>
      <c r="AJ144" s="639">
        <v>63</v>
      </c>
      <c r="AK144" s="251"/>
      <c r="AL144" s="252"/>
      <c r="AM144" s="255">
        <v>64</v>
      </c>
      <c r="AN144" s="255"/>
      <c r="AO144" s="255"/>
      <c r="AP144" s="622">
        <v>65</v>
      </c>
      <c r="AQ144" s="622"/>
      <c r="AR144" s="622"/>
      <c r="AS144" s="255">
        <v>66</v>
      </c>
      <c r="AT144" s="255"/>
      <c r="AU144" s="255"/>
      <c r="AV144" s="255">
        <v>67</v>
      </c>
      <c r="AW144" s="255"/>
      <c r="AX144" s="255"/>
      <c r="AY144" s="255">
        <v>68</v>
      </c>
      <c r="AZ144" s="255"/>
      <c r="BA144" s="255"/>
      <c r="BB144" s="255">
        <v>69</v>
      </c>
      <c r="BC144" s="255"/>
      <c r="BD144" s="255"/>
      <c r="BE144" s="622">
        <v>70</v>
      </c>
      <c r="BF144" s="622"/>
      <c r="BG144" s="623"/>
      <c r="BH144" s="125">
        <v>71</v>
      </c>
      <c r="BI144" s="125"/>
      <c r="BJ144" s="126"/>
    </row>
    <row r="145" spans="2:62" s="3" customFormat="1" ht="10.5" customHeight="1">
      <c r="B145" s="141"/>
      <c r="C145" s="142"/>
      <c r="D145" s="128" t="s">
        <v>6</v>
      </c>
      <c r="E145" s="129"/>
      <c r="F145" s="129"/>
      <c r="G145" s="129"/>
      <c r="H145" s="130"/>
      <c r="I145" s="256"/>
      <c r="J145" s="256"/>
      <c r="K145" s="256"/>
      <c r="L145" s="624"/>
      <c r="M145" s="624"/>
      <c r="N145" s="624"/>
      <c r="O145" s="256"/>
      <c r="P145" s="256"/>
      <c r="Q145" s="256"/>
      <c r="R145" s="256"/>
      <c r="S145" s="256"/>
      <c r="T145" s="256"/>
      <c r="U145" s="256"/>
      <c r="V145" s="256"/>
      <c r="W145" s="256"/>
      <c r="X145" s="256"/>
      <c r="Y145" s="256"/>
      <c r="Z145" s="256"/>
      <c r="AA145" s="624"/>
      <c r="AB145" s="624"/>
      <c r="AC145" s="624"/>
      <c r="AD145" s="256"/>
      <c r="AE145" s="256"/>
      <c r="AF145" s="256"/>
      <c r="AG145" s="256"/>
      <c r="AH145" s="256"/>
      <c r="AI145" s="256"/>
      <c r="AJ145" s="640"/>
      <c r="AK145" s="254"/>
      <c r="AL145" s="224"/>
      <c r="AM145" s="256"/>
      <c r="AN145" s="256"/>
      <c r="AO145" s="256"/>
      <c r="AP145" s="624"/>
      <c r="AQ145" s="624"/>
      <c r="AR145" s="624"/>
      <c r="AS145" s="256"/>
      <c r="AT145" s="256"/>
      <c r="AU145" s="256"/>
      <c r="AV145" s="256"/>
      <c r="AW145" s="256"/>
      <c r="AX145" s="256"/>
      <c r="AY145" s="256"/>
      <c r="AZ145" s="256"/>
      <c r="BA145" s="256"/>
      <c r="BB145" s="256"/>
      <c r="BC145" s="256"/>
      <c r="BD145" s="256"/>
      <c r="BE145" s="624"/>
      <c r="BF145" s="624"/>
      <c r="BG145" s="625"/>
      <c r="BH145" s="125"/>
      <c r="BI145" s="125"/>
      <c r="BJ145" s="126"/>
    </row>
    <row r="146" spans="2:62" s="3" customFormat="1" ht="9.75" customHeight="1" thickBot="1">
      <c r="B146" s="131">
        <v>3</v>
      </c>
      <c r="C146" s="132"/>
      <c r="D146" s="133">
        <v>48</v>
      </c>
      <c r="E146" s="134"/>
      <c r="F146" s="134"/>
      <c r="G146" s="134"/>
      <c r="H146" s="135"/>
      <c r="I146" s="633" t="e">
        <f>#REF!</f>
        <v>#REF!</v>
      </c>
      <c r="J146" s="216"/>
      <c r="K146" s="216"/>
      <c r="L146" s="634" t="e">
        <f>#REF!</f>
        <v>#REF!</v>
      </c>
      <c r="M146" s="635"/>
      <c r="N146" s="636"/>
      <c r="O146" s="216" t="e">
        <f>#REF!</f>
        <v>#REF!</v>
      </c>
      <c r="P146" s="216"/>
      <c r="Q146" s="216"/>
      <c r="R146" s="216" t="e">
        <f>#REF!</f>
        <v>#REF!</v>
      </c>
      <c r="S146" s="216"/>
      <c r="T146" s="216"/>
      <c r="U146" s="637" t="e">
        <f>#REF!</f>
        <v>#REF!</v>
      </c>
      <c r="V146" s="637"/>
      <c r="W146" s="637"/>
      <c r="X146" s="637"/>
      <c r="Y146" s="637"/>
      <c r="Z146" s="637"/>
      <c r="AA146" s="638"/>
      <c r="AB146" s="638"/>
      <c r="AC146" s="638"/>
      <c r="AD146" s="352"/>
      <c r="AE146" s="365"/>
      <c r="AF146" s="367"/>
      <c r="AG146" s="352"/>
      <c r="AH146" s="365"/>
      <c r="AI146" s="367"/>
      <c r="AJ146" s="352"/>
      <c r="AK146" s="365"/>
      <c r="AL146" s="367"/>
      <c r="AM146" s="352"/>
      <c r="AN146" s="365"/>
      <c r="AO146" s="367"/>
      <c r="AP146" s="629"/>
      <c r="AQ146" s="630"/>
      <c r="AR146" s="631"/>
      <c r="AS146" s="352"/>
      <c r="AT146" s="365"/>
      <c r="AU146" s="367"/>
      <c r="AV146" s="352"/>
      <c r="AW146" s="365"/>
      <c r="AX146" s="367"/>
      <c r="AY146" s="352"/>
      <c r="AZ146" s="365"/>
      <c r="BA146" s="367"/>
      <c r="BB146" s="352"/>
      <c r="BC146" s="365"/>
      <c r="BD146" s="367"/>
      <c r="BE146" s="629"/>
      <c r="BF146" s="630"/>
      <c r="BG146" s="631"/>
      <c r="BH146" s="166"/>
      <c r="BI146" s="167"/>
      <c r="BJ146" s="168"/>
    </row>
    <row r="147" spans="2:62" s="3" customFormat="1" ht="9.75" customHeight="1" thickBot="1">
      <c r="B147" s="131">
        <v>4</v>
      </c>
      <c r="C147" s="132"/>
      <c r="D147" s="133">
        <v>60</v>
      </c>
      <c r="E147" s="134"/>
      <c r="F147" s="134"/>
      <c r="G147" s="134"/>
      <c r="H147" s="135"/>
      <c r="I147" s="169" t="e">
        <f>#REF!</f>
        <v>#REF!</v>
      </c>
      <c r="J147" s="156"/>
      <c r="K147" s="156"/>
      <c r="L147" s="627" t="e">
        <f>#REF!</f>
        <v>#REF!</v>
      </c>
      <c r="M147" s="627"/>
      <c r="N147" s="627"/>
      <c r="O147" s="156" t="e">
        <f>#REF!</f>
        <v>#REF!</v>
      </c>
      <c r="P147" s="156"/>
      <c r="Q147" s="156"/>
      <c r="R147" s="156" t="e">
        <f>#REF!</f>
        <v>#REF!</v>
      </c>
      <c r="S147" s="156"/>
      <c r="T147" s="156"/>
      <c r="U147" s="156" t="e">
        <f>#REF!</f>
        <v>#REF!</v>
      </c>
      <c r="V147" s="156"/>
      <c r="W147" s="156"/>
      <c r="X147" s="156" t="e">
        <f>#REF!</f>
        <v>#REF!</v>
      </c>
      <c r="Y147" s="156"/>
      <c r="Z147" s="156"/>
      <c r="AA147" s="627" t="e">
        <f>#REF!</f>
        <v>#REF!</v>
      </c>
      <c r="AB147" s="627"/>
      <c r="AC147" s="628"/>
      <c r="AD147" s="206" t="e">
        <f>#REF!</f>
        <v>#REF!</v>
      </c>
      <c r="AE147" s="206"/>
      <c r="AF147" s="206"/>
      <c r="AG147" s="206" t="e">
        <f>#REF!</f>
        <v>#REF!</v>
      </c>
      <c r="AH147" s="206"/>
      <c r="AI147" s="206"/>
      <c r="AJ147" s="206" t="e">
        <f>#REF!</f>
        <v>#REF!</v>
      </c>
      <c r="AK147" s="206"/>
      <c r="AL147" s="206"/>
      <c r="AM147" s="206" t="e">
        <f>#REF!</f>
        <v>#REF!</v>
      </c>
      <c r="AN147" s="206"/>
      <c r="AO147" s="206"/>
      <c r="AP147" s="632" t="e">
        <f>#REF!</f>
        <v>#REF!</v>
      </c>
      <c r="AQ147" s="632"/>
      <c r="AR147" s="632"/>
      <c r="AS147" s="206" t="e">
        <f>#REF!</f>
        <v>#REF!</v>
      </c>
      <c r="AT147" s="206"/>
      <c r="AU147" s="206"/>
      <c r="AV147" s="206" t="e">
        <f>#REF!</f>
        <v>#REF!</v>
      </c>
      <c r="AW147" s="206"/>
      <c r="AX147" s="206"/>
      <c r="AY147" s="206" t="e">
        <f>#REF!</f>
        <v>#REF!</v>
      </c>
      <c r="AZ147" s="206"/>
      <c r="BA147" s="206"/>
      <c r="BB147" s="206" t="e">
        <f>#REF!</f>
        <v>#REF!</v>
      </c>
      <c r="BC147" s="206"/>
      <c r="BD147" s="206"/>
      <c r="BE147" s="632" t="e">
        <f>#REF!</f>
        <v>#REF!</v>
      </c>
      <c r="BF147" s="632"/>
      <c r="BG147" s="632"/>
      <c r="BH147" s="206" t="e">
        <f>#REF!</f>
        <v>#REF!</v>
      </c>
      <c r="BI147" s="206"/>
      <c r="BJ147" s="714"/>
    </row>
    <row r="148" spans="1:63" s="4" customFormat="1" ht="9.75" customHeight="1" thickBot="1">
      <c r="A148" s="3"/>
      <c r="B148" s="131">
        <v>5</v>
      </c>
      <c r="C148" s="132"/>
      <c r="D148" s="118">
        <v>70</v>
      </c>
      <c r="E148" s="119"/>
      <c r="F148" s="119"/>
      <c r="G148" s="119"/>
      <c r="H148" s="120"/>
      <c r="I148" s="169" t="e">
        <f>#REF!</f>
        <v>#REF!</v>
      </c>
      <c r="J148" s="156"/>
      <c r="K148" s="156"/>
      <c r="L148" s="627" t="e">
        <f>#REF!</f>
        <v>#REF!</v>
      </c>
      <c r="M148" s="627"/>
      <c r="N148" s="627"/>
      <c r="O148" s="156" t="e">
        <f>#REF!</f>
        <v>#REF!</v>
      </c>
      <c r="P148" s="156"/>
      <c r="Q148" s="156"/>
      <c r="R148" s="156" t="e">
        <f>#REF!</f>
        <v>#REF!</v>
      </c>
      <c r="S148" s="156"/>
      <c r="T148" s="156"/>
      <c r="U148" s="156" t="e">
        <f>#REF!</f>
        <v>#REF!</v>
      </c>
      <c r="V148" s="156"/>
      <c r="W148" s="156"/>
      <c r="X148" s="156" t="e">
        <f>#REF!</f>
        <v>#REF!</v>
      </c>
      <c r="Y148" s="156"/>
      <c r="Z148" s="156"/>
      <c r="AA148" s="627" t="e">
        <f>#REF!</f>
        <v>#REF!</v>
      </c>
      <c r="AB148" s="627"/>
      <c r="AC148" s="627"/>
      <c r="AD148" s="156" t="e">
        <f>#REF!</f>
        <v>#REF!</v>
      </c>
      <c r="AE148" s="156"/>
      <c r="AF148" s="156"/>
      <c r="AG148" s="156" t="e">
        <f>#REF!</f>
        <v>#REF!</v>
      </c>
      <c r="AH148" s="156"/>
      <c r="AI148" s="156"/>
      <c r="AJ148" s="156" t="e">
        <f>#REF!</f>
        <v>#REF!</v>
      </c>
      <c r="AK148" s="156"/>
      <c r="AL148" s="156"/>
      <c r="AM148" s="156" t="e">
        <f>#REF!</f>
        <v>#REF!</v>
      </c>
      <c r="AN148" s="156"/>
      <c r="AO148" s="156"/>
      <c r="AP148" s="627" t="e">
        <f>#REF!</f>
        <v>#REF!</v>
      </c>
      <c r="AQ148" s="627"/>
      <c r="AR148" s="627"/>
      <c r="AS148" s="156" t="e">
        <f>#REF!</f>
        <v>#REF!</v>
      </c>
      <c r="AT148" s="156"/>
      <c r="AU148" s="156"/>
      <c r="AV148" s="156" t="e">
        <f>#REF!</f>
        <v>#REF!</v>
      </c>
      <c r="AW148" s="156"/>
      <c r="AX148" s="156"/>
      <c r="AY148" s="156" t="e">
        <f>#REF!</f>
        <v>#REF!</v>
      </c>
      <c r="AZ148" s="156"/>
      <c r="BA148" s="156"/>
      <c r="BB148" s="156" t="e">
        <f>#REF!</f>
        <v>#REF!</v>
      </c>
      <c r="BC148" s="156"/>
      <c r="BD148" s="156"/>
      <c r="BE148" s="627" t="e">
        <f>#REF!</f>
        <v>#REF!</v>
      </c>
      <c r="BF148" s="627"/>
      <c r="BG148" s="628"/>
      <c r="BH148" s="111" t="e">
        <f>#REF!</f>
        <v>#REF!</v>
      </c>
      <c r="BI148" s="110"/>
      <c r="BJ148" s="112"/>
      <c r="BK148" s="3"/>
    </row>
    <row r="149" spans="1:63" s="4" customFormat="1" ht="9.75" customHeight="1">
      <c r="A149" s="3"/>
      <c r="B149" s="154"/>
      <c r="C149" s="154"/>
      <c r="D149" s="155"/>
      <c r="E149" s="155"/>
      <c r="F149" s="155"/>
      <c r="G149" s="155"/>
      <c r="H149" s="155"/>
      <c r="I149" s="155"/>
      <c r="J149" s="155"/>
      <c r="K149" s="155"/>
      <c r="L149" s="155"/>
      <c r="M149" s="155"/>
      <c r="N149" s="155"/>
      <c r="O149" s="155"/>
      <c r="P149" s="155"/>
      <c r="Q149" s="155"/>
      <c r="R149" s="155"/>
      <c r="S149" s="155"/>
      <c r="T149" s="155"/>
      <c r="U149" s="155"/>
      <c r="V149" s="155"/>
      <c r="W149" s="155"/>
      <c r="X149" s="155"/>
      <c r="Y149" s="155"/>
      <c r="Z149" s="155"/>
      <c r="AA149" s="155"/>
      <c r="AB149" s="155"/>
      <c r="AC149" s="155"/>
      <c r="AD149" s="155"/>
      <c r="AE149" s="155"/>
      <c r="AF149" s="155"/>
      <c r="AG149" s="155"/>
      <c r="AH149" s="155"/>
      <c r="AI149" s="155"/>
      <c r="AJ149" s="155"/>
      <c r="AK149" s="155"/>
      <c r="AL149" s="155"/>
      <c r="AM149" s="155"/>
      <c r="AN149" s="155"/>
      <c r="AO149" s="155"/>
      <c r="AP149" s="155"/>
      <c r="AQ149" s="155"/>
      <c r="AR149" s="155"/>
      <c r="AS149" s="155"/>
      <c r="AT149" s="155"/>
      <c r="AU149" s="155"/>
      <c r="AV149" s="154"/>
      <c r="AW149" s="154"/>
      <c r="AX149" s="154"/>
      <c r="AY149" s="154"/>
      <c r="AZ149" s="154"/>
      <c r="BA149" s="154"/>
      <c r="BB149" s="154"/>
      <c r="BC149" s="154"/>
      <c r="BD149" s="154"/>
      <c r="BE149" s="154"/>
      <c r="BF149" s="154"/>
      <c r="BG149" s="154"/>
      <c r="BH149" s="154"/>
      <c r="BI149" s="154"/>
      <c r="BJ149" s="154"/>
      <c r="BK149" s="9"/>
    </row>
    <row r="150" spans="2:63" s="4" customFormat="1" ht="9.75" customHeight="1">
      <c r="B150" s="139" t="s">
        <v>0</v>
      </c>
      <c r="C150" s="140"/>
      <c r="D150" s="143" t="s">
        <v>5</v>
      </c>
      <c r="E150" s="144"/>
      <c r="F150" s="144"/>
      <c r="G150" s="144"/>
      <c r="H150" s="145"/>
      <c r="I150" s="125">
        <v>72</v>
      </c>
      <c r="J150" s="125"/>
      <c r="K150" s="125"/>
      <c r="L150" s="125">
        <v>73</v>
      </c>
      <c r="M150" s="125"/>
      <c r="N150" s="125"/>
      <c r="O150" s="125">
        <v>74</v>
      </c>
      <c r="P150" s="125"/>
      <c r="Q150" s="125"/>
      <c r="R150" s="622">
        <v>75</v>
      </c>
      <c r="S150" s="622"/>
      <c r="T150" s="622"/>
      <c r="U150" s="125">
        <v>76</v>
      </c>
      <c r="V150" s="125"/>
      <c r="W150" s="125"/>
      <c r="X150" s="125">
        <v>77</v>
      </c>
      <c r="Y150" s="125"/>
      <c r="Z150" s="125"/>
      <c r="AA150" s="125">
        <v>78</v>
      </c>
      <c r="AB150" s="125"/>
      <c r="AC150" s="125"/>
      <c r="AD150" s="125">
        <v>79</v>
      </c>
      <c r="AE150" s="125"/>
      <c r="AF150" s="125"/>
      <c r="AG150" s="622">
        <v>80</v>
      </c>
      <c r="AH150" s="622"/>
      <c r="AI150" s="622"/>
      <c r="AJ150" s="125">
        <v>81</v>
      </c>
      <c r="AK150" s="125"/>
      <c r="AL150" s="125"/>
      <c r="AM150" s="125">
        <v>82</v>
      </c>
      <c r="AN150" s="125"/>
      <c r="AO150" s="125"/>
      <c r="AP150" s="125">
        <v>83</v>
      </c>
      <c r="AQ150" s="125"/>
      <c r="AR150" s="125"/>
      <c r="AS150" s="125">
        <v>84</v>
      </c>
      <c r="AT150" s="125"/>
      <c r="AU150" s="126"/>
      <c r="AV150" s="9"/>
      <c r="AW150" s="715" t="s">
        <v>224</v>
      </c>
      <c r="AX150" s="715"/>
      <c r="AY150" s="715"/>
      <c r="AZ150" s="715"/>
      <c r="BA150" s="715"/>
      <c r="BB150" s="715"/>
      <c r="BC150" s="715"/>
      <c r="BD150" s="715"/>
      <c r="BE150" s="715"/>
      <c r="BF150" s="715"/>
      <c r="BG150" s="715"/>
      <c r="BH150" s="715"/>
      <c r="BI150" s="715"/>
      <c r="BJ150" s="715"/>
      <c r="BK150" s="715"/>
    </row>
    <row r="151" spans="1:63" ht="9.75" customHeight="1">
      <c r="A151" s="4"/>
      <c r="B151" s="141"/>
      <c r="C151" s="142"/>
      <c r="D151" s="128" t="s">
        <v>6</v>
      </c>
      <c r="E151" s="129"/>
      <c r="F151" s="129"/>
      <c r="G151" s="129"/>
      <c r="H151" s="130"/>
      <c r="I151" s="137"/>
      <c r="J151" s="137"/>
      <c r="K151" s="137"/>
      <c r="L151" s="137"/>
      <c r="M151" s="137"/>
      <c r="N151" s="137"/>
      <c r="O151" s="137"/>
      <c r="P151" s="137"/>
      <c r="Q151" s="137"/>
      <c r="R151" s="624"/>
      <c r="S151" s="624"/>
      <c r="T151" s="624"/>
      <c r="U151" s="137"/>
      <c r="V151" s="137"/>
      <c r="W151" s="137"/>
      <c r="X151" s="137"/>
      <c r="Y151" s="137"/>
      <c r="Z151" s="137"/>
      <c r="AA151" s="137"/>
      <c r="AB151" s="137"/>
      <c r="AC151" s="137"/>
      <c r="AD151" s="125"/>
      <c r="AE151" s="125"/>
      <c r="AF151" s="125"/>
      <c r="AG151" s="622"/>
      <c r="AH151" s="622"/>
      <c r="AI151" s="622"/>
      <c r="AJ151" s="125"/>
      <c r="AK151" s="125"/>
      <c r="AL151" s="125"/>
      <c r="AM151" s="125"/>
      <c r="AN151" s="125"/>
      <c r="AO151" s="125"/>
      <c r="AP151" s="125"/>
      <c r="AQ151" s="125"/>
      <c r="AR151" s="125"/>
      <c r="AS151" s="125"/>
      <c r="AT151" s="125"/>
      <c r="AU151" s="126"/>
      <c r="AV151" s="9"/>
      <c r="AW151" s="715"/>
      <c r="AX151" s="715"/>
      <c r="AY151" s="715"/>
      <c r="AZ151" s="715"/>
      <c r="BA151" s="715"/>
      <c r="BB151" s="715"/>
      <c r="BC151" s="715"/>
      <c r="BD151" s="715"/>
      <c r="BE151" s="715"/>
      <c r="BF151" s="715"/>
      <c r="BG151" s="715"/>
      <c r="BH151" s="715"/>
      <c r="BI151" s="715"/>
      <c r="BJ151" s="715"/>
      <c r="BK151" s="715"/>
    </row>
    <row r="152" spans="1:63" ht="9.75" customHeight="1">
      <c r="A152" s="4"/>
      <c r="B152" s="131">
        <v>4</v>
      </c>
      <c r="C152" s="132"/>
      <c r="D152" s="133">
        <v>60</v>
      </c>
      <c r="E152" s="134"/>
      <c r="F152" s="134"/>
      <c r="G152" s="134"/>
      <c r="H152" s="135"/>
      <c r="I152" s="716" t="e">
        <f>#REF!</f>
        <v>#REF!</v>
      </c>
      <c r="J152" s="717"/>
      <c r="K152" s="717"/>
      <c r="L152" s="717"/>
      <c r="M152" s="717"/>
      <c r="N152" s="717"/>
      <c r="O152" s="717"/>
      <c r="P152" s="717"/>
      <c r="Q152" s="717"/>
      <c r="R152" s="718"/>
      <c r="S152" s="718"/>
      <c r="T152" s="718"/>
      <c r="U152" s="717"/>
      <c r="V152" s="717"/>
      <c r="W152" s="717"/>
      <c r="X152" s="717"/>
      <c r="Y152" s="717"/>
      <c r="Z152" s="717"/>
      <c r="AA152" s="717"/>
      <c r="AB152" s="717"/>
      <c r="AC152" s="717"/>
      <c r="AD152" s="222"/>
      <c r="AE152" s="719"/>
      <c r="AF152" s="719"/>
      <c r="AG152" s="720"/>
      <c r="AH152" s="720"/>
      <c r="AI152" s="720"/>
      <c r="AJ152" s="719"/>
      <c r="AK152" s="719"/>
      <c r="AL152" s="719"/>
      <c r="AM152" s="719"/>
      <c r="AN152" s="719"/>
      <c r="AO152" s="719"/>
      <c r="AP152" s="719"/>
      <c r="AQ152" s="719"/>
      <c r="AR152" s="719"/>
      <c r="AS152" s="719"/>
      <c r="AT152" s="719"/>
      <c r="AU152" s="721"/>
      <c r="AV152" s="9"/>
      <c r="AW152" s="715" t="s">
        <v>225</v>
      </c>
      <c r="AX152" s="715"/>
      <c r="AY152" s="715"/>
      <c r="AZ152" s="715"/>
      <c r="BA152" s="715"/>
      <c r="BB152" s="715"/>
      <c r="BC152" s="715"/>
      <c r="BD152" s="715"/>
      <c r="BE152" s="715"/>
      <c r="BF152" s="715"/>
      <c r="BG152" s="715"/>
      <c r="BH152" s="715"/>
      <c r="BI152" s="715"/>
      <c r="BJ152" s="715"/>
      <c r="BK152" s="715"/>
    </row>
    <row r="153" spans="2:63" ht="9.75" customHeight="1">
      <c r="B153" s="116">
        <v>5</v>
      </c>
      <c r="C153" s="117"/>
      <c r="D153" s="118">
        <v>70</v>
      </c>
      <c r="E153" s="119"/>
      <c r="F153" s="119"/>
      <c r="G153" s="119"/>
      <c r="H153" s="120"/>
      <c r="I153" s="723" t="e">
        <f>#REF!</f>
        <v>#REF!</v>
      </c>
      <c r="J153" s="724"/>
      <c r="K153" s="725"/>
      <c r="L153" s="717" t="e">
        <f>#REF!</f>
        <v>#REF!</v>
      </c>
      <c r="M153" s="717"/>
      <c r="N153" s="717"/>
      <c r="O153" s="717" t="e">
        <f>#REF!</f>
        <v>#REF!</v>
      </c>
      <c r="P153" s="717"/>
      <c r="Q153" s="717"/>
      <c r="R153" s="718" t="e">
        <f>#REF!</f>
        <v>#REF!</v>
      </c>
      <c r="S153" s="718"/>
      <c r="T153" s="718"/>
      <c r="U153" s="717" t="e">
        <f>#REF!</f>
        <v>#REF!</v>
      </c>
      <c r="V153" s="717"/>
      <c r="W153" s="717"/>
      <c r="X153" s="717" t="e">
        <f>#REF!</f>
        <v>#REF!</v>
      </c>
      <c r="Y153" s="717"/>
      <c r="Z153" s="717"/>
      <c r="AA153" s="717" t="e">
        <f>#REF!</f>
        <v>#REF!</v>
      </c>
      <c r="AB153" s="717"/>
      <c r="AC153" s="717"/>
      <c r="AD153" s="717" t="e">
        <f>#REF!</f>
        <v>#REF!</v>
      </c>
      <c r="AE153" s="717"/>
      <c r="AF153" s="717"/>
      <c r="AG153" s="718" t="e">
        <f>#REF!</f>
        <v>#REF!</v>
      </c>
      <c r="AH153" s="718"/>
      <c r="AI153" s="718"/>
      <c r="AJ153" s="717" t="e">
        <f>#REF!</f>
        <v>#REF!</v>
      </c>
      <c r="AK153" s="717"/>
      <c r="AL153" s="717"/>
      <c r="AM153" s="717" t="e">
        <f>#REF!</f>
        <v>#REF!</v>
      </c>
      <c r="AN153" s="717"/>
      <c r="AO153" s="717"/>
      <c r="AP153" s="717" t="e">
        <f>#REF!</f>
        <v>#REF!</v>
      </c>
      <c r="AQ153" s="717"/>
      <c r="AR153" s="717"/>
      <c r="AS153" s="717" t="e">
        <f>#REF!</f>
        <v>#REF!</v>
      </c>
      <c r="AT153" s="717"/>
      <c r="AU153" s="722"/>
      <c r="AV153" s="9"/>
      <c r="AW153" s="715"/>
      <c r="AX153" s="715"/>
      <c r="AY153" s="715"/>
      <c r="AZ153" s="715"/>
      <c r="BA153" s="715"/>
      <c r="BB153" s="715"/>
      <c r="BC153" s="715"/>
      <c r="BD153" s="715"/>
      <c r="BE153" s="715"/>
      <c r="BF153" s="715"/>
      <c r="BG153" s="715"/>
      <c r="BH153" s="715"/>
      <c r="BI153" s="715"/>
      <c r="BJ153" s="715"/>
      <c r="BK153" s="715"/>
    </row>
    <row r="154" ht="3" customHeight="1"/>
  </sheetData>
  <sheetProtection/>
  <mergeCells count="1093">
    <mergeCell ref="BI5:BJ5"/>
    <mergeCell ref="B5:Q5"/>
    <mergeCell ref="S5:AN5"/>
    <mergeCell ref="AO5:AX5"/>
    <mergeCell ref="AY5:BH5"/>
    <mergeCell ref="AE22:AF22"/>
    <mergeCell ref="AG22:AS22"/>
    <mergeCell ref="AA22:AB22"/>
    <mergeCell ref="AC22:AD22"/>
    <mergeCell ref="AW22:BC22"/>
    <mergeCell ref="BF23:BG23"/>
    <mergeCell ref="BH23:BJ23"/>
    <mergeCell ref="S31:T31"/>
    <mergeCell ref="X31:Y31"/>
    <mergeCell ref="AC31:AP31"/>
    <mergeCell ref="AQ31:AR31"/>
    <mergeCell ref="AS31:AU31"/>
    <mergeCell ref="AV31:AW31"/>
    <mergeCell ref="AW23:BD23"/>
    <mergeCell ref="S25:T25"/>
    <mergeCell ref="B23:Q23"/>
    <mergeCell ref="S23:T23"/>
    <mergeCell ref="AH23:AI23"/>
    <mergeCell ref="U23:AG23"/>
    <mergeCell ref="AJ23:AT23"/>
    <mergeCell ref="AU23:AV23"/>
    <mergeCell ref="B21:Q21"/>
    <mergeCell ref="S21:U21"/>
    <mergeCell ref="V21:X21"/>
    <mergeCell ref="Y21:Z21"/>
    <mergeCell ref="S22:U22"/>
    <mergeCell ref="V22:Z22"/>
    <mergeCell ref="BA20:BB20"/>
    <mergeCell ref="AB20:AZ20"/>
    <mergeCell ref="AE21:AF21"/>
    <mergeCell ref="AG21:AH21"/>
    <mergeCell ref="AJ21:AK21"/>
    <mergeCell ref="AL21:AQ21"/>
    <mergeCell ref="AR21:AS21"/>
    <mergeCell ref="AA21:AB21"/>
    <mergeCell ref="AC21:AD21"/>
    <mergeCell ref="B19:Q19"/>
    <mergeCell ref="BG19:BJ19"/>
    <mergeCell ref="BE19:BF19"/>
    <mergeCell ref="AV19:BD19"/>
    <mergeCell ref="AT19:AU19"/>
    <mergeCell ref="AQ19:AS19"/>
    <mergeCell ref="AL19:AP19"/>
    <mergeCell ref="S19:U19"/>
    <mergeCell ref="V19:X19"/>
    <mergeCell ref="Y19:Z19"/>
    <mergeCell ref="AG17:AJ17"/>
    <mergeCell ref="AK17:AL17"/>
    <mergeCell ref="AA18:AD18"/>
    <mergeCell ref="AE18:AF18"/>
    <mergeCell ref="AG18:AJ18"/>
    <mergeCell ref="AK18:AL18"/>
    <mergeCell ref="BI18:BJ18"/>
    <mergeCell ref="AY17:BC17"/>
    <mergeCell ref="BD17:BH17"/>
    <mergeCell ref="AY18:BC18"/>
    <mergeCell ref="BD18:BH18"/>
    <mergeCell ref="BI17:BJ17"/>
    <mergeCell ref="BH15:BJ15"/>
    <mergeCell ref="BC12:BE12"/>
    <mergeCell ref="BF12:BG12"/>
    <mergeCell ref="AM18:AQ18"/>
    <mergeCell ref="AR18:AV18"/>
    <mergeCell ref="AW18:AX18"/>
    <mergeCell ref="BA12:BB12"/>
    <mergeCell ref="AM17:AQ17"/>
    <mergeCell ref="AR17:AV17"/>
    <mergeCell ref="AW17:AX17"/>
    <mergeCell ref="S11:W11"/>
    <mergeCell ref="X11:AO11"/>
    <mergeCell ref="B10:Q11"/>
    <mergeCell ref="B13:Q13"/>
    <mergeCell ref="AA12:AB12"/>
    <mergeCell ref="S13:T13"/>
    <mergeCell ref="U13:Y13"/>
    <mergeCell ref="Z13:AA13"/>
    <mergeCell ref="AB13:AF13"/>
    <mergeCell ref="AG10:AK10"/>
    <mergeCell ref="BI6:BJ6"/>
    <mergeCell ref="S8:AN8"/>
    <mergeCell ref="AO8:BJ8"/>
    <mergeCell ref="S9:AN9"/>
    <mergeCell ref="AO9:BJ9"/>
    <mergeCell ref="AY6:BH6"/>
    <mergeCell ref="AY7:BH7"/>
    <mergeCell ref="BI7:BJ7"/>
    <mergeCell ref="AL10:AP10"/>
    <mergeCell ref="AQ10:AR10"/>
    <mergeCell ref="AT10:AX10"/>
    <mergeCell ref="S10:T10"/>
    <mergeCell ref="U10:Y10"/>
    <mergeCell ref="AA10:AB10"/>
    <mergeCell ref="AC10:AE10"/>
    <mergeCell ref="U153:W153"/>
    <mergeCell ref="X153:Z153"/>
    <mergeCell ref="AA153:AC153"/>
    <mergeCell ref="AD153:AF153"/>
    <mergeCell ref="AG153:AI153"/>
    <mergeCell ref="AJ153:AL153"/>
    <mergeCell ref="B153:C153"/>
    <mergeCell ref="D153:H153"/>
    <mergeCell ref="I153:K153"/>
    <mergeCell ref="L153:N153"/>
    <mergeCell ref="O153:Q153"/>
    <mergeCell ref="R153:T153"/>
    <mergeCell ref="AJ152:AL152"/>
    <mergeCell ref="AM152:AO152"/>
    <mergeCell ref="AP152:AR152"/>
    <mergeCell ref="AS152:AU152"/>
    <mergeCell ref="AW152:BK153"/>
    <mergeCell ref="AM153:AO153"/>
    <mergeCell ref="AP153:AR153"/>
    <mergeCell ref="AS153:AU153"/>
    <mergeCell ref="R152:T152"/>
    <mergeCell ref="U152:W152"/>
    <mergeCell ref="X152:Z152"/>
    <mergeCell ref="AA152:AC152"/>
    <mergeCell ref="AD152:AF152"/>
    <mergeCell ref="AG152:AI152"/>
    <mergeCell ref="AJ150:AL151"/>
    <mergeCell ref="AM150:AO151"/>
    <mergeCell ref="AP150:AR151"/>
    <mergeCell ref="AS150:AU151"/>
    <mergeCell ref="AW150:BK151"/>
    <mergeCell ref="B152:C152"/>
    <mergeCell ref="D152:H152"/>
    <mergeCell ref="I152:K152"/>
    <mergeCell ref="L152:N152"/>
    <mergeCell ref="O152:Q152"/>
    <mergeCell ref="R150:T151"/>
    <mergeCell ref="U150:W151"/>
    <mergeCell ref="X150:Z151"/>
    <mergeCell ref="AA150:AC151"/>
    <mergeCell ref="AD150:AF151"/>
    <mergeCell ref="AG150:AI151"/>
    <mergeCell ref="B150:C151"/>
    <mergeCell ref="D150:H150"/>
    <mergeCell ref="I150:K151"/>
    <mergeCell ref="L150:N151"/>
    <mergeCell ref="D151:H151"/>
    <mergeCell ref="O150:Q151"/>
    <mergeCell ref="AS149:AU149"/>
    <mergeCell ref="AV149:AX149"/>
    <mergeCell ref="AY149:BA149"/>
    <mergeCell ref="BB149:BD149"/>
    <mergeCell ref="BE149:BG149"/>
    <mergeCell ref="BH149:BJ149"/>
    <mergeCell ref="AA149:AC149"/>
    <mergeCell ref="AD149:AF149"/>
    <mergeCell ref="AG149:AI149"/>
    <mergeCell ref="AJ149:AL149"/>
    <mergeCell ref="AM149:AO149"/>
    <mergeCell ref="AP149:AR149"/>
    <mergeCell ref="BE148:BG148"/>
    <mergeCell ref="BH148:BJ148"/>
    <mergeCell ref="B149:C149"/>
    <mergeCell ref="D149:H149"/>
    <mergeCell ref="I149:K149"/>
    <mergeCell ref="L149:N149"/>
    <mergeCell ref="O149:Q149"/>
    <mergeCell ref="R149:T149"/>
    <mergeCell ref="U149:W149"/>
    <mergeCell ref="X149:Z149"/>
    <mergeCell ref="AM148:AO148"/>
    <mergeCell ref="AP148:AR148"/>
    <mergeCell ref="AS148:AU148"/>
    <mergeCell ref="AV148:AX148"/>
    <mergeCell ref="AY148:BA148"/>
    <mergeCell ref="BB148:BD148"/>
    <mergeCell ref="U148:W148"/>
    <mergeCell ref="X148:Z148"/>
    <mergeCell ref="AA148:AC148"/>
    <mergeCell ref="AD148:AF148"/>
    <mergeCell ref="AG148:AI148"/>
    <mergeCell ref="AJ148:AL148"/>
    <mergeCell ref="B148:C148"/>
    <mergeCell ref="D148:H148"/>
    <mergeCell ref="I148:K148"/>
    <mergeCell ref="L148:N148"/>
    <mergeCell ref="O148:Q148"/>
    <mergeCell ref="R148:T148"/>
    <mergeCell ref="AS147:AU147"/>
    <mergeCell ref="AV147:AX147"/>
    <mergeCell ref="AY147:BA147"/>
    <mergeCell ref="BB147:BD147"/>
    <mergeCell ref="BE147:BG147"/>
    <mergeCell ref="BH147:BJ147"/>
    <mergeCell ref="BH144:BJ145"/>
    <mergeCell ref="AA143:AC143"/>
    <mergeCell ref="BH146:BJ146"/>
    <mergeCell ref="D147:H147"/>
    <mergeCell ref="I147:K147"/>
    <mergeCell ref="L147:N147"/>
    <mergeCell ref="O147:Q147"/>
    <mergeCell ref="R147:T147"/>
    <mergeCell ref="U147:W147"/>
    <mergeCell ref="X147:Z147"/>
    <mergeCell ref="AG142:AI142"/>
    <mergeCell ref="AJ142:AL142"/>
    <mergeCell ref="BH143:BJ143"/>
    <mergeCell ref="B144:C145"/>
    <mergeCell ref="I144:K145"/>
    <mergeCell ref="L144:N145"/>
    <mergeCell ref="O144:Q145"/>
    <mergeCell ref="R144:T145"/>
    <mergeCell ref="U144:W145"/>
    <mergeCell ref="X144:Z145"/>
    <mergeCell ref="BB143:BD143"/>
    <mergeCell ref="BE143:BG143"/>
    <mergeCell ref="AV142:AX142"/>
    <mergeCell ref="AY142:BA142"/>
    <mergeCell ref="AV143:AX143"/>
    <mergeCell ref="AY143:BA143"/>
    <mergeCell ref="BH142:BJ142"/>
    <mergeCell ref="B143:C143"/>
    <mergeCell ref="I143:K143"/>
    <mergeCell ref="L143:N143"/>
    <mergeCell ref="O143:Q143"/>
    <mergeCell ref="R143:T143"/>
    <mergeCell ref="U143:W143"/>
    <mergeCell ref="X143:Z143"/>
    <mergeCell ref="B142:C142"/>
    <mergeCell ref="AD142:AF142"/>
    <mergeCell ref="BB136:BD136"/>
    <mergeCell ref="BE136:BG136"/>
    <mergeCell ref="BH136:BJ136"/>
    <mergeCell ref="X142:Z142"/>
    <mergeCell ref="AA142:AC142"/>
    <mergeCell ref="BB142:BD142"/>
    <mergeCell ref="BE142:BG142"/>
    <mergeCell ref="AM142:AO142"/>
    <mergeCell ref="AP142:AR142"/>
    <mergeCell ref="AS142:AU142"/>
    <mergeCell ref="BH128:BJ128"/>
    <mergeCell ref="D136:H136"/>
    <mergeCell ref="I136:K136"/>
    <mergeCell ref="L136:N136"/>
    <mergeCell ref="O136:Q136"/>
    <mergeCell ref="R136:T136"/>
    <mergeCell ref="U136:W136"/>
    <mergeCell ref="X136:Z136"/>
    <mergeCell ref="AA136:AC136"/>
    <mergeCell ref="AY136:BA136"/>
    <mergeCell ref="AO4:AX4"/>
    <mergeCell ref="B1:BJ1"/>
    <mergeCell ref="B2:BJ2"/>
    <mergeCell ref="B3:V3"/>
    <mergeCell ref="W3:BJ3"/>
    <mergeCell ref="B4:Q4"/>
    <mergeCell ref="BI4:BJ4"/>
    <mergeCell ref="AY4:BH4"/>
    <mergeCell ref="S4:AN4"/>
    <mergeCell ref="B6:Q6"/>
    <mergeCell ref="B8:Q8"/>
    <mergeCell ref="S6:AN6"/>
    <mergeCell ref="AO6:AX6"/>
    <mergeCell ref="B7:Q7"/>
    <mergeCell ref="S7:AN7"/>
    <mergeCell ref="AO7:AX7"/>
    <mergeCell ref="B9:Q9"/>
    <mergeCell ref="AY10:BC10"/>
    <mergeCell ref="BD10:BE10"/>
    <mergeCell ref="B18:Q18"/>
    <mergeCell ref="B17:Q17"/>
    <mergeCell ref="U17:X17"/>
    <mergeCell ref="Y17:Z17"/>
    <mergeCell ref="S17:T17"/>
    <mergeCell ref="B14:Q14"/>
    <mergeCell ref="BD15:BE15"/>
    <mergeCell ref="BH11:BI11"/>
    <mergeCell ref="BE11:BG11"/>
    <mergeCell ref="AZ11:BD11"/>
    <mergeCell ref="AP11:AT11"/>
    <mergeCell ref="AU11:AW11"/>
    <mergeCell ref="AX11:AY11"/>
    <mergeCell ref="B12:Q12"/>
    <mergeCell ref="S12:T12"/>
    <mergeCell ref="U12:Z12"/>
    <mergeCell ref="B16:Q16"/>
    <mergeCell ref="B15:Q15"/>
    <mergeCell ref="S15:T15"/>
    <mergeCell ref="U15:W15"/>
    <mergeCell ref="X15:BC15"/>
    <mergeCell ref="AM12:AZ12"/>
    <mergeCell ref="AG16:AK16"/>
    <mergeCell ref="BH12:BJ12"/>
    <mergeCell ref="S18:T18"/>
    <mergeCell ref="U18:X18"/>
    <mergeCell ref="Y18:Z18"/>
    <mergeCell ref="AG13:AJ13"/>
    <mergeCell ref="AG14:AJ14"/>
    <mergeCell ref="AK13:BJ13"/>
    <mergeCell ref="AK14:BJ14"/>
    <mergeCell ref="S14:AF14"/>
    <mergeCell ref="BF15:BG15"/>
    <mergeCell ref="B20:Q20"/>
    <mergeCell ref="B22:Q22"/>
    <mergeCell ref="BD22:BJ22"/>
    <mergeCell ref="BH20:BJ20"/>
    <mergeCell ref="S20:T20"/>
    <mergeCell ref="U20:W20"/>
    <mergeCell ref="X20:Y20"/>
    <mergeCell ref="Z20:AA20"/>
    <mergeCell ref="BF20:BG20"/>
    <mergeCell ref="BC20:BE20"/>
    <mergeCell ref="B24:Q24"/>
    <mergeCell ref="S24:X24"/>
    <mergeCell ref="Y24:AC24"/>
    <mergeCell ref="AD24:AK24"/>
    <mergeCell ref="AL24:AP24"/>
    <mergeCell ref="AQ24:BC24"/>
    <mergeCell ref="BD26:BF26"/>
    <mergeCell ref="BG26:BJ26"/>
    <mergeCell ref="BD24:BG24"/>
    <mergeCell ref="BH24:BJ24"/>
    <mergeCell ref="AZ25:BG25"/>
    <mergeCell ref="S26:T26"/>
    <mergeCell ref="BH25:BJ25"/>
    <mergeCell ref="AL25:AM25"/>
    <mergeCell ref="AT26:AV26"/>
    <mergeCell ref="AX28:AY28"/>
    <mergeCell ref="AZ28:BF28"/>
    <mergeCell ref="AN25:AO25"/>
    <mergeCell ref="B25:Q27"/>
    <mergeCell ref="AD25:AK25"/>
    <mergeCell ref="AA27:BG27"/>
    <mergeCell ref="S27:T27"/>
    <mergeCell ref="AH26:AJ26"/>
    <mergeCell ref="AK26:AS26"/>
    <mergeCell ref="AW26:BC26"/>
    <mergeCell ref="BH27:BJ27"/>
    <mergeCell ref="B28:K30"/>
    <mergeCell ref="L28:Q29"/>
    <mergeCell ref="S28:U28"/>
    <mergeCell ref="V28:AA28"/>
    <mergeCell ref="AB28:AD28"/>
    <mergeCell ref="AE28:AI28"/>
    <mergeCell ref="AJ28:AL28"/>
    <mergeCell ref="BG28:BH28"/>
    <mergeCell ref="BI28:BJ28"/>
    <mergeCell ref="BB29:BH29"/>
    <mergeCell ref="BI29:BJ29"/>
    <mergeCell ref="AR28:AU28"/>
    <mergeCell ref="AV28:AW28"/>
    <mergeCell ref="S29:Z29"/>
    <mergeCell ref="AA29:AI29"/>
    <mergeCell ref="AJ29:AP29"/>
    <mergeCell ref="AS29:BA29"/>
    <mergeCell ref="AM28:AN28"/>
    <mergeCell ref="AO28:AQ28"/>
    <mergeCell ref="AN30:AP30"/>
    <mergeCell ref="AQ30:BJ30"/>
    <mergeCell ref="B31:Q31"/>
    <mergeCell ref="L30:Q30"/>
    <mergeCell ref="S30:Z30"/>
    <mergeCell ref="AA30:AK30"/>
    <mergeCell ref="AL30:AM30"/>
    <mergeCell ref="AX31:AZ31"/>
    <mergeCell ref="U31:W31"/>
    <mergeCell ref="Z31:AB31"/>
    <mergeCell ref="M34:AW34"/>
    <mergeCell ref="B35:D36"/>
    <mergeCell ref="E35:I36"/>
    <mergeCell ref="J35:M36"/>
    <mergeCell ref="N35:AC36"/>
    <mergeCell ref="AD35:BJ36"/>
    <mergeCell ref="B37:D40"/>
    <mergeCell ref="E37:I40"/>
    <mergeCell ref="J37:M40"/>
    <mergeCell ref="B41:D44"/>
    <mergeCell ref="E41:I44"/>
    <mergeCell ref="J41:M44"/>
    <mergeCell ref="B45:D48"/>
    <mergeCell ref="E45:I48"/>
    <mergeCell ref="J45:M48"/>
    <mergeCell ref="B49:D52"/>
    <mergeCell ref="E49:I52"/>
    <mergeCell ref="J49:M52"/>
    <mergeCell ref="B58:E58"/>
    <mergeCell ref="F58:J58"/>
    <mergeCell ref="K58:O58"/>
    <mergeCell ref="P58:T58"/>
    <mergeCell ref="B53:D54"/>
    <mergeCell ref="E53:I54"/>
    <mergeCell ref="J53:M54"/>
    <mergeCell ref="B55:BJ55"/>
    <mergeCell ref="AP58:AU58"/>
    <mergeCell ref="AV58:AZ58"/>
    <mergeCell ref="BA58:BE58"/>
    <mergeCell ref="BF58:BJ58"/>
    <mergeCell ref="U58:Y58"/>
    <mergeCell ref="Z58:AD58"/>
    <mergeCell ref="AE58:AI58"/>
    <mergeCell ref="AJ58:AN58"/>
    <mergeCell ref="B59:E60"/>
    <mergeCell ref="F59:J59"/>
    <mergeCell ref="K59:O59"/>
    <mergeCell ref="P59:T59"/>
    <mergeCell ref="F60:J60"/>
    <mergeCell ref="K60:O60"/>
    <mergeCell ref="P60:T60"/>
    <mergeCell ref="AE61:AI61"/>
    <mergeCell ref="Z60:AD60"/>
    <mergeCell ref="AE60:AI60"/>
    <mergeCell ref="AJ60:AN60"/>
    <mergeCell ref="U59:Y59"/>
    <mergeCell ref="Z59:AD59"/>
    <mergeCell ref="AE59:AI59"/>
    <mergeCell ref="AJ59:AN59"/>
    <mergeCell ref="U60:Y60"/>
    <mergeCell ref="BF59:BJ59"/>
    <mergeCell ref="AV60:AZ60"/>
    <mergeCell ref="BA60:BE60"/>
    <mergeCell ref="BF60:BJ60"/>
    <mergeCell ref="B61:E61"/>
    <mergeCell ref="F61:J61"/>
    <mergeCell ref="K61:O61"/>
    <mergeCell ref="P61:T61"/>
    <mergeCell ref="U61:Y61"/>
    <mergeCell ref="Z61:AD61"/>
    <mergeCell ref="AP62:AU62"/>
    <mergeCell ref="AV62:AZ62"/>
    <mergeCell ref="BA62:BE62"/>
    <mergeCell ref="BF62:BJ62"/>
    <mergeCell ref="AJ61:AN61"/>
    <mergeCell ref="AV61:AZ61"/>
    <mergeCell ref="BA61:BE61"/>
    <mergeCell ref="BF61:BJ61"/>
    <mergeCell ref="AP59:AU61"/>
    <mergeCell ref="AV59:AZ59"/>
    <mergeCell ref="R66:T66"/>
    <mergeCell ref="U66:W66"/>
    <mergeCell ref="X66:Z66"/>
    <mergeCell ref="AA66:AC66"/>
    <mergeCell ref="B66:H66"/>
    <mergeCell ref="I66:K66"/>
    <mergeCell ref="L66:N66"/>
    <mergeCell ref="O66:Q66"/>
    <mergeCell ref="AP66:AR66"/>
    <mergeCell ref="AS66:AU66"/>
    <mergeCell ref="AV66:AX66"/>
    <mergeCell ref="AY66:BA66"/>
    <mergeCell ref="AD66:AF66"/>
    <mergeCell ref="AG66:AI66"/>
    <mergeCell ref="AJ66:AL66"/>
    <mergeCell ref="AM66:AO66"/>
    <mergeCell ref="BB66:BD66"/>
    <mergeCell ref="BE66:BG66"/>
    <mergeCell ref="BH66:BJ66"/>
    <mergeCell ref="B67:H67"/>
    <mergeCell ref="I67:K67"/>
    <mergeCell ref="L67:N67"/>
    <mergeCell ref="O67:Q67"/>
    <mergeCell ref="R67:T67"/>
    <mergeCell ref="U67:W67"/>
    <mergeCell ref="X67:Z67"/>
    <mergeCell ref="BE67:BG67"/>
    <mergeCell ref="BH67:BJ67"/>
    <mergeCell ref="AM67:AO67"/>
    <mergeCell ref="AP67:AR67"/>
    <mergeCell ref="AS67:AU67"/>
    <mergeCell ref="AV67:AX67"/>
    <mergeCell ref="B68:E68"/>
    <mergeCell ref="F68:H68"/>
    <mergeCell ref="I68:K68"/>
    <mergeCell ref="L68:N68"/>
    <mergeCell ref="AY67:BA67"/>
    <mergeCell ref="BB67:BD67"/>
    <mergeCell ref="AA67:AC67"/>
    <mergeCell ref="AD67:AF67"/>
    <mergeCell ref="AG67:AI67"/>
    <mergeCell ref="AJ67:AL67"/>
    <mergeCell ref="AA68:AC68"/>
    <mergeCell ref="AD68:AF68"/>
    <mergeCell ref="AG68:AI68"/>
    <mergeCell ref="AJ68:AL68"/>
    <mergeCell ref="O68:Q68"/>
    <mergeCell ref="R68:T68"/>
    <mergeCell ref="U68:W68"/>
    <mergeCell ref="X68:Z68"/>
    <mergeCell ref="AY68:BA68"/>
    <mergeCell ref="BB68:BD68"/>
    <mergeCell ref="BE68:BG68"/>
    <mergeCell ref="BH68:BJ68"/>
    <mergeCell ref="AM68:AO68"/>
    <mergeCell ref="AP68:AR68"/>
    <mergeCell ref="AS68:AU68"/>
    <mergeCell ref="AV68:AX68"/>
    <mergeCell ref="O69:Q69"/>
    <mergeCell ref="R69:T69"/>
    <mergeCell ref="U69:W69"/>
    <mergeCell ref="X69:Z69"/>
    <mergeCell ref="B69:E69"/>
    <mergeCell ref="F69:H69"/>
    <mergeCell ref="I69:K69"/>
    <mergeCell ref="L69:N69"/>
    <mergeCell ref="BE69:BG69"/>
    <mergeCell ref="BH69:BJ69"/>
    <mergeCell ref="AM69:AO69"/>
    <mergeCell ref="AP69:AR69"/>
    <mergeCell ref="AS69:AU69"/>
    <mergeCell ref="AV69:AX69"/>
    <mergeCell ref="B70:E70"/>
    <mergeCell ref="F70:H70"/>
    <mergeCell ref="I70:K70"/>
    <mergeCell ref="L70:N70"/>
    <mergeCell ref="AY69:BA69"/>
    <mergeCell ref="BB69:BD69"/>
    <mergeCell ref="AA69:AC69"/>
    <mergeCell ref="AD69:AF69"/>
    <mergeCell ref="AG69:AI69"/>
    <mergeCell ref="AJ69:AL69"/>
    <mergeCell ref="AA70:AC70"/>
    <mergeCell ref="AD70:AF70"/>
    <mergeCell ref="AG70:AI70"/>
    <mergeCell ref="AJ70:AL70"/>
    <mergeCell ref="O70:Q70"/>
    <mergeCell ref="R70:T70"/>
    <mergeCell ref="U70:W70"/>
    <mergeCell ref="X70:Z70"/>
    <mergeCell ref="AY70:BA70"/>
    <mergeCell ref="BB70:BD70"/>
    <mergeCell ref="BE70:BG70"/>
    <mergeCell ref="BH70:BJ70"/>
    <mergeCell ref="AM70:AO70"/>
    <mergeCell ref="AP70:AR70"/>
    <mergeCell ref="AS70:AU70"/>
    <mergeCell ref="AV70:AX70"/>
    <mergeCell ref="O71:Q71"/>
    <mergeCell ref="R71:T71"/>
    <mergeCell ref="U71:W71"/>
    <mergeCell ref="X71:Z71"/>
    <mergeCell ref="B71:E71"/>
    <mergeCell ref="F71:H71"/>
    <mergeCell ref="I71:K71"/>
    <mergeCell ref="L71:N71"/>
    <mergeCell ref="BE71:BG71"/>
    <mergeCell ref="BH71:BJ71"/>
    <mergeCell ref="AM71:AO71"/>
    <mergeCell ref="AP71:AR71"/>
    <mergeCell ref="AS71:AU71"/>
    <mergeCell ref="AV71:AX71"/>
    <mergeCell ref="B72:E72"/>
    <mergeCell ref="F72:H72"/>
    <mergeCell ref="I72:K72"/>
    <mergeCell ref="L72:N72"/>
    <mergeCell ref="AY71:BA71"/>
    <mergeCell ref="BB71:BD71"/>
    <mergeCell ref="AA71:AC71"/>
    <mergeCell ref="AD71:AF71"/>
    <mergeCell ref="AG71:AI71"/>
    <mergeCell ref="AJ71:AL71"/>
    <mergeCell ref="AA72:AC72"/>
    <mergeCell ref="AD72:AF72"/>
    <mergeCell ref="AG72:AI72"/>
    <mergeCell ref="AJ72:AL72"/>
    <mergeCell ref="O72:Q72"/>
    <mergeCell ref="R72:T72"/>
    <mergeCell ref="U72:W72"/>
    <mergeCell ref="X72:Z72"/>
    <mergeCell ref="AY72:BA72"/>
    <mergeCell ref="BB72:BD72"/>
    <mergeCell ref="BE72:BG72"/>
    <mergeCell ref="BH72:BJ72"/>
    <mergeCell ref="AM72:AO72"/>
    <mergeCell ref="AP72:AR72"/>
    <mergeCell ref="AS72:AU72"/>
    <mergeCell ref="AV72:AX72"/>
    <mergeCell ref="O73:Q73"/>
    <mergeCell ref="R73:T73"/>
    <mergeCell ref="U73:W73"/>
    <mergeCell ref="X73:Z73"/>
    <mergeCell ref="B73:E73"/>
    <mergeCell ref="F73:H73"/>
    <mergeCell ref="I73:K73"/>
    <mergeCell ref="L73:N73"/>
    <mergeCell ref="BE73:BG73"/>
    <mergeCell ref="BH73:BJ73"/>
    <mergeCell ref="AM73:AO73"/>
    <mergeCell ref="AP73:AR73"/>
    <mergeCell ref="AS73:AU73"/>
    <mergeCell ref="AV73:AX73"/>
    <mergeCell ref="B74:E74"/>
    <mergeCell ref="F74:H74"/>
    <mergeCell ref="I74:K74"/>
    <mergeCell ref="L74:N74"/>
    <mergeCell ref="AY73:BA73"/>
    <mergeCell ref="BB73:BD73"/>
    <mergeCell ref="AA73:AC73"/>
    <mergeCell ref="AD73:AF73"/>
    <mergeCell ref="AG73:AI73"/>
    <mergeCell ref="AJ73:AL73"/>
    <mergeCell ref="AA74:AC74"/>
    <mergeCell ref="AD74:AF74"/>
    <mergeCell ref="AG74:AI74"/>
    <mergeCell ref="AJ74:AL74"/>
    <mergeCell ref="O74:Q74"/>
    <mergeCell ref="R74:T74"/>
    <mergeCell ref="U74:W74"/>
    <mergeCell ref="X74:Z74"/>
    <mergeCell ref="AY74:BA74"/>
    <mergeCell ref="BB74:BD74"/>
    <mergeCell ref="BE74:BG74"/>
    <mergeCell ref="BH74:BJ74"/>
    <mergeCell ref="AM74:AO74"/>
    <mergeCell ref="AP74:AR74"/>
    <mergeCell ref="AS74:AU74"/>
    <mergeCell ref="AV74:AX74"/>
    <mergeCell ref="O75:Q75"/>
    <mergeCell ref="R75:T75"/>
    <mergeCell ref="U75:W75"/>
    <mergeCell ref="X75:Z75"/>
    <mergeCell ref="B75:E75"/>
    <mergeCell ref="F75:H75"/>
    <mergeCell ref="I75:K75"/>
    <mergeCell ref="L75:N75"/>
    <mergeCell ref="BB75:BD75"/>
    <mergeCell ref="BE75:BG75"/>
    <mergeCell ref="BH75:BJ75"/>
    <mergeCell ref="AM75:AO75"/>
    <mergeCell ref="AP75:AR75"/>
    <mergeCell ref="AS75:AU75"/>
    <mergeCell ref="AV75:AX75"/>
    <mergeCell ref="X76:Z76"/>
    <mergeCell ref="B76:E76"/>
    <mergeCell ref="F76:H76"/>
    <mergeCell ref="I76:K76"/>
    <mergeCell ref="L76:N76"/>
    <mergeCell ref="AY75:BA75"/>
    <mergeCell ref="AA75:AC75"/>
    <mergeCell ref="AD75:AF75"/>
    <mergeCell ref="AG75:AI75"/>
    <mergeCell ref="AJ75:AL75"/>
    <mergeCell ref="BH76:BJ76"/>
    <mergeCell ref="AM76:AO76"/>
    <mergeCell ref="AP76:AR76"/>
    <mergeCell ref="AS76:AU76"/>
    <mergeCell ref="AV76:AX76"/>
    <mergeCell ref="AA76:AC76"/>
    <mergeCell ref="AD76:AF76"/>
    <mergeCell ref="AG76:AI76"/>
    <mergeCell ref="AJ76:AL76"/>
    <mergeCell ref="B79:E80"/>
    <mergeCell ref="F79:AE80"/>
    <mergeCell ref="AH79:BG81"/>
    <mergeCell ref="B81:E82"/>
    <mergeCell ref="AY76:BA76"/>
    <mergeCell ref="BB76:BD76"/>
    <mergeCell ref="BE76:BG76"/>
    <mergeCell ref="O76:Q76"/>
    <mergeCell ref="R76:T76"/>
    <mergeCell ref="U76:W76"/>
    <mergeCell ref="B83:E84"/>
    <mergeCell ref="AH83:AM84"/>
    <mergeCell ref="AN83:BJ84"/>
    <mergeCell ref="B85:E86"/>
    <mergeCell ref="AH85:AM86"/>
    <mergeCell ref="AN85:BJ86"/>
    <mergeCell ref="B93:E94"/>
    <mergeCell ref="F93:Z94"/>
    <mergeCell ref="AA93:AR94"/>
    <mergeCell ref="AS93:BJ94"/>
    <mergeCell ref="B87:E88"/>
    <mergeCell ref="AH87:AM88"/>
    <mergeCell ref="AN87:BJ88"/>
    <mergeCell ref="B89:E90"/>
    <mergeCell ref="AH89:AM90"/>
    <mergeCell ref="AN89:BJ90"/>
    <mergeCell ref="B114:E118"/>
    <mergeCell ref="K120:AT120"/>
    <mergeCell ref="AU120:AW120"/>
    <mergeCell ref="AX120:AZ120"/>
    <mergeCell ref="B95:E99"/>
    <mergeCell ref="B100:E101"/>
    <mergeCell ref="B102:E111"/>
    <mergeCell ref="B112:E113"/>
    <mergeCell ref="R121:T122"/>
    <mergeCell ref="U121:W122"/>
    <mergeCell ref="X121:Z122"/>
    <mergeCell ref="B121:C122"/>
    <mergeCell ref="D121:H121"/>
    <mergeCell ref="I121:K122"/>
    <mergeCell ref="L121:N122"/>
    <mergeCell ref="D122:H122"/>
    <mergeCell ref="R123:T123"/>
    <mergeCell ref="U123:W123"/>
    <mergeCell ref="AY121:BA122"/>
    <mergeCell ref="BB121:BD122"/>
    <mergeCell ref="BE121:BG122"/>
    <mergeCell ref="BH121:BJ122"/>
    <mergeCell ref="AM121:AO122"/>
    <mergeCell ref="AP121:AR122"/>
    <mergeCell ref="AS121:AU122"/>
    <mergeCell ref="AV121:AX122"/>
    <mergeCell ref="B123:C123"/>
    <mergeCell ref="D123:H123"/>
    <mergeCell ref="I123:K123"/>
    <mergeCell ref="L123:N123"/>
    <mergeCell ref="O123:Q123"/>
    <mergeCell ref="O121:Q122"/>
    <mergeCell ref="X123:Z123"/>
    <mergeCell ref="AA123:AC123"/>
    <mergeCell ref="AD123:AF123"/>
    <mergeCell ref="AG123:AI123"/>
    <mergeCell ref="BG120:BI120"/>
    <mergeCell ref="BC120:BF120"/>
    <mergeCell ref="AA121:AC122"/>
    <mergeCell ref="AD121:AF122"/>
    <mergeCell ref="AG121:AI122"/>
    <mergeCell ref="AJ121:AL122"/>
    <mergeCell ref="X124:Z124"/>
    <mergeCell ref="AA124:AC124"/>
    <mergeCell ref="AV123:AX123"/>
    <mergeCell ref="AY123:BA123"/>
    <mergeCell ref="BB123:BD123"/>
    <mergeCell ref="BE123:BG123"/>
    <mergeCell ref="AJ123:AL123"/>
    <mergeCell ref="AM123:AO123"/>
    <mergeCell ref="AP123:AR123"/>
    <mergeCell ref="AS123:AU123"/>
    <mergeCell ref="AJ124:AL124"/>
    <mergeCell ref="AM124:AO124"/>
    <mergeCell ref="BH123:BJ123"/>
    <mergeCell ref="B124:C124"/>
    <mergeCell ref="D124:H124"/>
    <mergeCell ref="I124:K124"/>
    <mergeCell ref="L124:N124"/>
    <mergeCell ref="O124:Q124"/>
    <mergeCell ref="R124:T124"/>
    <mergeCell ref="U124:W124"/>
    <mergeCell ref="BH124:BJ124"/>
    <mergeCell ref="B125:C125"/>
    <mergeCell ref="D125:H125"/>
    <mergeCell ref="I125:K125"/>
    <mergeCell ref="L125:N125"/>
    <mergeCell ref="O125:Q125"/>
    <mergeCell ref="R125:T125"/>
    <mergeCell ref="U125:W125"/>
    <mergeCell ref="AP124:AR124"/>
    <mergeCell ref="AS124:AU124"/>
    <mergeCell ref="X125:Z125"/>
    <mergeCell ref="AA125:AC125"/>
    <mergeCell ref="AD125:AF125"/>
    <mergeCell ref="AG125:AI125"/>
    <mergeCell ref="BB124:BD124"/>
    <mergeCell ref="BE124:BG124"/>
    <mergeCell ref="AV124:AX124"/>
    <mergeCell ref="AY124:BA124"/>
    <mergeCell ref="AD124:AF124"/>
    <mergeCell ref="AG124:AI124"/>
    <mergeCell ref="AV125:AX125"/>
    <mergeCell ref="AY125:BA125"/>
    <mergeCell ref="BB125:BD125"/>
    <mergeCell ref="BE125:BG125"/>
    <mergeCell ref="AJ125:AL125"/>
    <mergeCell ref="AM125:AO125"/>
    <mergeCell ref="AP125:AR125"/>
    <mergeCell ref="AS125:AU125"/>
    <mergeCell ref="BH125:BJ125"/>
    <mergeCell ref="B126:C126"/>
    <mergeCell ref="D126:H126"/>
    <mergeCell ref="I126:K126"/>
    <mergeCell ref="L126:N126"/>
    <mergeCell ref="O126:Q126"/>
    <mergeCell ref="R126:T126"/>
    <mergeCell ref="U126:W126"/>
    <mergeCell ref="X126:Z126"/>
    <mergeCell ref="AA126:AC126"/>
    <mergeCell ref="AP126:AR126"/>
    <mergeCell ref="AS126:AU126"/>
    <mergeCell ref="AV126:AX126"/>
    <mergeCell ref="AY126:BA126"/>
    <mergeCell ref="AD126:AF126"/>
    <mergeCell ref="AG126:AI126"/>
    <mergeCell ref="AJ126:AL126"/>
    <mergeCell ref="AM126:AO126"/>
    <mergeCell ref="BB126:BD126"/>
    <mergeCell ref="BE126:BG126"/>
    <mergeCell ref="BH126:BJ126"/>
    <mergeCell ref="B127:C127"/>
    <mergeCell ref="D127:H127"/>
    <mergeCell ref="I127:K127"/>
    <mergeCell ref="L127:N127"/>
    <mergeCell ref="O127:Q127"/>
    <mergeCell ref="R127:T127"/>
    <mergeCell ref="U127:W127"/>
    <mergeCell ref="AS128:AU128"/>
    <mergeCell ref="BB127:BD127"/>
    <mergeCell ref="BE127:BG127"/>
    <mergeCell ref="AJ127:AL127"/>
    <mergeCell ref="AM127:AO127"/>
    <mergeCell ref="AP127:AR127"/>
    <mergeCell ref="AS127:AU127"/>
    <mergeCell ref="BE128:BG128"/>
    <mergeCell ref="AV127:AX127"/>
    <mergeCell ref="AY127:BA127"/>
    <mergeCell ref="O128:Q128"/>
    <mergeCell ref="R128:T128"/>
    <mergeCell ref="U128:W128"/>
    <mergeCell ref="AD128:AF128"/>
    <mergeCell ref="AG128:AI128"/>
    <mergeCell ref="X127:Z127"/>
    <mergeCell ref="AA127:AC127"/>
    <mergeCell ref="AD127:AF127"/>
    <mergeCell ref="AG127:AI127"/>
    <mergeCell ref="B129:C130"/>
    <mergeCell ref="D129:H129"/>
    <mergeCell ref="I129:K130"/>
    <mergeCell ref="L129:N130"/>
    <mergeCell ref="D130:H130"/>
    <mergeCell ref="BH127:BJ127"/>
    <mergeCell ref="B128:C128"/>
    <mergeCell ref="D128:H128"/>
    <mergeCell ref="I128:K128"/>
    <mergeCell ref="L128:N128"/>
    <mergeCell ref="AV128:AX128"/>
    <mergeCell ref="AY128:BA128"/>
    <mergeCell ref="BB129:BD130"/>
    <mergeCell ref="X129:Z130"/>
    <mergeCell ref="AJ128:AL128"/>
    <mergeCell ref="AM128:AO128"/>
    <mergeCell ref="BB128:BD128"/>
    <mergeCell ref="X128:Z128"/>
    <mergeCell ref="AA128:AC128"/>
    <mergeCell ref="AP128:AR128"/>
    <mergeCell ref="BE129:BG130"/>
    <mergeCell ref="BH129:BJ130"/>
    <mergeCell ref="AY129:BA130"/>
    <mergeCell ref="AJ129:AL130"/>
    <mergeCell ref="AM129:AO130"/>
    <mergeCell ref="AP129:AR130"/>
    <mergeCell ref="AS129:AU130"/>
    <mergeCell ref="AV129:AX130"/>
    <mergeCell ref="B131:C131"/>
    <mergeCell ref="D131:H131"/>
    <mergeCell ref="I131:K131"/>
    <mergeCell ref="L131:N131"/>
    <mergeCell ref="AD129:AF130"/>
    <mergeCell ref="AG129:AI130"/>
    <mergeCell ref="AA129:AC130"/>
    <mergeCell ref="O129:Q130"/>
    <mergeCell ref="R129:T130"/>
    <mergeCell ref="U129:W130"/>
    <mergeCell ref="AA131:AC131"/>
    <mergeCell ref="AD131:AF131"/>
    <mergeCell ref="AG131:AI131"/>
    <mergeCell ref="AJ131:AL131"/>
    <mergeCell ref="O131:Q131"/>
    <mergeCell ref="R131:T131"/>
    <mergeCell ref="U131:W131"/>
    <mergeCell ref="X131:Z131"/>
    <mergeCell ref="AY131:BA131"/>
    <mergeCell ref="BB131:BD131"/>
    <mergeCell ref="BE131:BG131"/>
    <mergeCell ref="BH131:BJ131"/>
    <mergeCell ref="AM131:AO131"/>
    <mergeCell ref="AP131:AR131"/>
    <mergeCell ref="AS131:AU131"/>
    <mergeCell ref="AV131:AX131"/>
    <mergeCell ref="O132:Q132"/>
    <mergeCell ref="R132:T132"/>
    <mergeCell ref="U132:W132"/>
    <mergeCell ref="X132:Z132"/>
    <mergeCell ref="B132:C132"/>
    <mergeCell ref="D132:H132"/>
    <mergeCell ref="I132:K132"/>
    <mergeCell ref="L132:N132"/>
    <mergeCell ref="BE132:BG132"/>
    <mergeCell ref="BH132:BJ132"/>
    <mergeCell ref="AM132:AO132"/>
    <mergeCell ref="AP132:AR132"/>
    <mergeCell ref="AS132:AU132"/>
    <mergeCell ref="AV132:AX132"/>
    <mergeCell ref="B133:C133"/>
    <mergeCell ref="D133:H133"/>
    <mergeCell ref="I133:K133"/>
    <mergeCell ref="L133:N133"/>
    <mergeCell ref="AY132:BA132"/>
    <mergeCell ref="BB132:BD132"/>
    <mergeCell ref="AA132:AC132"/>
    <mergeCell ref="AD132:AF132"/>
    <mergeCell ref="AG132:AI132"/>
    <mergeCell ref="AJ132:AL132"/>
    <mergeCell ref="AA133:AC133"/>
    <mergeCell ref="AD133:AF133"/>
    <mergeCell ref="AG133:AI133"/>
    <mergeCell ref="AJ133:AL133"/>
    <mergeCell ref="O133:Q133"/>
    <mergeCell ref="R133:T133"/>
    <mergeCell ref="U133:W133"/>
    <mergeCell ref="X133:Z133"/>
    <mergeCell ref="AY133:BA133"/>
    <mergeCell ref="BB133:BD133"/>
    <mergeCell ref="BE133:BG133"/>
    <mergeCell ref="BH133:BJ133"/>
    <mergeCell ref="AM133:AO133"/>
    <mergeCell ref="AP133:AR133"/>
    <mergeCell ref="AS133:AU133"/>
    <mergeCell ref="AV133:AX133"/>
    <mergeCell ref="O134:Q134"/>
    <mergeCell ref="R134:T134"/>
    <mergeCell ref="U134:W134"/>
    <mergeCell ref="X134:Z134"/>
    <mergeCell ref="B134:C134"/>
    <mergeCell ref="D134:H134"/>
    <mergeCell ref="I134:K134"/>
    <mergeCell ref="L134:N134"/>
    <mergeCell ref="BE134:BG134"/>
    <mergeCell ref="BH134:BJ134"/>
    <mergeCell ref="AM134:AO134"/>
    <mergeCell ref="AP134:AR134"/>
    <mergeCell ref="AS134:AU134"/>
    <mergeCell ref="AV134:AX134"/>
    <mergeCell ref="B135:C135"/>
    <mergeCell ref="D135:H135"/>
    <mergeCell ref="I135:K135"/>
    <mergeCell ref="L135:N135"/>
    <mergeCell ref="AY134:BA134"/>
    <mergeCell ref="BB134:BD134"/>
    <mergeCell ref="AA134:AC134"/>
    <mergeCell ref="AD134:AF134"/>
    <mergeCell ref="AG134:AI134"/>
    <mergeCell ref="AJ134:AL134"/>
    <mergeCell ref="AA135:AC135"/>
    <mergeCell ref="AD135:AF135"/>
    <mergeCell ref="AG135:AI135"/>
    <mergeCell ref="AJ135:AL135"/>
    <mergeCell ref="O135:Q135"/>
    <mergeCell ref="R135:T135"/>
    <mergeCell ref="U135:W135"/>
    <mergeCell ref="X135:Z135"/>
    <mergeCell ref="AY135:BA135"/>
    <mergeCell ref="BB135:BD135"/>
    <mergeCell ref="BE135:BG135"/>
    <mergeCell ref="BH135:BJ135"/>
    <mergeCell ref="AM135:AO135"/>
    <mergeCell ref="AP135:AR135"/>
    <mergeCell ref="AS135:AU135"/>
    <mergeCell ref="AV135:AX135"/>
    <mergeCell ref="AP136:AR136"/>
    <mergeCell ref="AS136:AU136"/>
    <mergeCell ref="AV136:AX136"/>
    <mergeCell ref="B136:C136"/>
    <mergeCell ref="AD136:AF136"/>
    <mergeCell ref="AG136:AI136"/>
    <mergeCell ref="AJ136:AL136"/>
    <mergeCell ref="B137:C138"/>
    <mergeCell ref="D137:H137"/>
    <mergeCell ref="I137:K138"/>
    <mergeCell ref="L137:N138"/>
    <mergeCell ref="D138:H138"/>
    <mergeCell ref="AM136:AO136"/>
    <mergeCell ref="AA137:AC138"/>
    <mergeCell ref="AD137:AF138"/>
    <mergeCell ref="AG137:AI138"/>
    <mergeCell ref="AJ137:AL138"/>
    <mergeCell ref="O137:Q138"/>
    <mergeCell ref="R137:T138"/>
    <mergeCell ref="U137:W138"/>
    <mergeCell ref="X137:Z138"/>
    <mergeCell ref="AY137:BA138"/>
    <mergeCell ref="BB137:BD138"/>
    <mergeCell ref="BE137:BG138"/>
    <mergeCell ref="BH137:BJ138"/>
    <mergeCell ref="AM137:AO138"/>
    <mergeCell ref="AP137:AR138"/>
    <mergeCell ref="AS137:AU138"/>
    <mergeCell ref="AV137:AX138"/>
    <mergeCell ref="O139:Q139"/>
    <mergeCell ref="R139:T139"/>
    <mergeCell ref="U139:W139"/>
    <mergeCell ref="X139:Z139"/>
    <mergeCell ref="B139:C139"/>
    <mergeCell ref="D139:H139"/>
    <mergeCell ref="I139:K139"/>
    <mergeCell ref="L139:N139"/>
    <mergeCell ref="BE139:BG139"/>
    <mergeCell ref="BH139:BJ139"/>
    <mergeCell ref="AM139:AO139"/>
    <mergeCell ref="AP139:AR139"/>
    <mergeCell ref="AS139:AU139"/>
    <mergeCell ref="AV139:AX139"/>
    <mergeCell ref="B140:C140"/>
    <mergeCell ref="D140:H140"/>
    <mergeCell ref="I140:K140"/>
    <mergeCell ref="L140:N140"/>
    <mergeCell ref="AY139:BA139"/>
    <mergeCell ref="BB139:BD139"/>
    <mergeCell ref="AA139:AC139"/>
    <mergeCell ref="AD139:AF139"/>
    <mergeCell ref="AG139:AI139"/>
    <mergeCell ref="AJ139:AL139"/>
    <mergeCell ref="AA140:AC140"/>
    <mergeCell ref="AD140:AF140"/>
    <mergeCell ref="AG140:AI140"/>
    <mergeCell ref="AJ140:AL140"/>
    <mergeCell ref="O140:Q140"/>
    <mergeCell ref="R140:T140"/>
    <mergeCell ref="U140:W140"/>
    <mergeCell ref="X140:Z140"/>
    <mergeCell ref="AY140:BA140"/>
    <mergeCell ref="BB140:BD140"/>
    <mergeCell ref="BE140:BG140"/>
    <mergeCell ref="BH140:BJ140"/>
    <mergeCell ref="AM140:AO140"/>
    <mergeCell ref="AP140:AR140"/>
    <mergeCell ref="AS140:AU140"/>
    <mergeCell ref="AV140:AX140"/>
    <mergeCell ref="U141:W141"/>
    <mergeCell ref="X141:Z141"/>
    <mergeCell ref="B141:C141"/>
    <mergeCell ref="D141:H141"/>
    <mergeCell ref="I141:K141"/>
    <mergeCell ref="L141:N141"/>
    <mergeCell ref="BE141:BG141"/>
    <mergeCell ref="BH141:BJ141"/>
    <mergeCell ref="AM141:AO141"/>
    <mergeCell ref="AP141:AR141"/>
    <mergeCell ref="AS141:AU141"/>
    <mergeCell ref="AV141:AX141"/>
    <mergeCell ref="L142:N142"/>
    <mergeCell ref="D143:H143"/>
    <mergeCell ref="AY141:BA141"/>
    <mergeCell ref="BB141:BD141"/>
    <mergeCell ref="AA141:AC141"/>
    <mergeCell ref="AD141:AF141"/>
    <mergeCell ref="AG141:AI141"/>
    <mergeCell ref="AJ141:AL141"/>
    <mergeCell ref="O141:Q141"/>
    <mergeCell ref="R141:T141"/>
    <mergeCell ref="AD143:AF143"/>
    <mergeCell ref="R142:T142"/>
    <mergeCell ref="U142:W142"/>
    <mergeCell ref="D144:H144"/>
    <mergeCell ref="O142:Q142"/>
    <mergeCell ref="AA144:AC145"/>
    <mergeCell ref="AD144:AF145"/>
    <mergeCell ref="D145:H145"/>
    <mergeCell ref="D142:H142"/>
    <mergeCell ref="I142:K142"/>
    <mergeCell ref="AP143:AR143"/>
    <mergeCell ref="AG143:AI143"/>
    <mergeCell ref="AJ143:AL143"/>
    <mergeCell ref="AP144:AR145"/>
    <mergeCell ref="AM143:AO143"/>
    <mergeCell ref="AG144:AI145"/>
    <mergeCell ref="AJ144:AL145"/>
    <mergeCell ref="AM144:AO145"/>
    <mergeCell ref="AS144:AU145"/>
    <mergeCell ref="AS143:AU143"/>
    <mergeCell ref="O146:Q146"/>
    <mergeCell ref="R146:T146"/>
    <mergeCell ref="U146:W146"/>
    <mergeCell ref="X146:Z146"/>
    <mergeCell ref="AA146:AC146"/>
    <mergeCell ref="AD146:AF146"/>
    <mergeCell ref="AG146:AI146"/>
    <mergeCell ref="AJ146:AL146"/>
    <mergeCell ref="AP147:AR147"/>
    <mergeCell ref="AM146:AO146"/>
    <mergeCell ref="AP146:AR146"/>
    <mergeCell ref="B146:C146"/>
    <mergeCell ref="D146:H146"/>
    <mergeCell ref="I146:K146"/>
    <mergeCell ref="L146:N146"/>
    <mergeCell ref="B147:C147"/>
    <mergeCell ref="AD147:AF147"/>
    <mergeCell ref="AG147:AI147"/>
    <mergeCell ref="AJ147:AL147"/>
    <mergeCell ref="AA147:AC147"/>
    <mergeCell ref="AM147:AO147"/>
    <mergeCell ref="AL16:BJ16"/>
    <mergeCell ref="AY146:BA146"/>
    <mergeCell ref="BB146:BD146"/>
    <mergeCell ref="BE146:BG146"/>
    <mergeCell ref="AS146:AU146"/>
    <mergeCell ref="AV146:AX146"/>
    <mergeCell ref="BB144:BD145"/>
    <mergeCell ref="BE144:BG145"/>
    <mergeCell ref="AV144:AX145"/>
    <mergeCell ref="AY144:BA145"/>
    <mergeCell ref="AA19:AC19"/>
    <mergeCell ref="AD19:AE19"/>
    <mergeCell ref="S16:X16"/>
    <mergeCell ref="Y16:AB16"/>
    <mergeCell ref="AC16:AE16"/>
    <mergeCell ref="AA17:AD17"/>
    <mergeCell ref="AE17:AF17"/>
  </mergeCells>
  <dataValidations count="2">
    <dataValidation type="list" allowBlank="1" showInputMessage="1" showErrorMessage="1" sqref="S10:T10 AA10:AB10 S12:T13 AA12:AB12 BA12:BB12 BF12:BG12 BF20:BG21 BA20:BB21 AJ21:AK21 AR21:AS21 S23:T23 AH23:AI23 AU23:AV23 BF23:BG23 S31:T31 X31:Y31 AQ31:AR31 AV31:AW31 S25:T27 AN25:AO25 S15:T15 BF15:BG15 Z13:AA13">
      <formula1>"□,☑"</formula1>
    </dataValidation>
    <dataValidation type="list" allowBlank="1" showInputMessage="1" showErrorMessage="1" sqref="S21:U21">
      <formula1>"西暦,昭和,平成"</formula1>
    </dataValidation>
  </dataValidations>
  <printOptions/>
  <pageMargins left="0.82" right="0.1968503937007874" top="0.3937007874015748" bottom="0.1968503937007874" header="0" footer="0"/>
  <pageSetup horizontalDpi="300" verticalDpi="300" orientation="portrait" paperSize="9" scale="95" r:id="rId2"/>
  <rowBreaks count="1" manualBreakCount="1">
    <brk id="63" max="6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2022-03-18T05:16:21Z</cp:lastPrinted>
  <dcterms:created xsi:type="dcterms:W3CDTF">2003-04-02T23:43:38Z</dcterms:created>
  <dcterms:modified xsi:type="dcterms:W3CDTF">2022-03-18T05:16:34Z</dcterms:modified>
  <cp:category/>
  <cp:version/>
  <cp:contentType/>
  <cp:contentStatus/>
</cp:coreProperties>
</file>