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80" windowHeight="9450" activeTab="0"/>
  </bookViews>
  <sheets>
    <sheet name="目次" sheetId="1" r:id="rId1"/>
    <sheet name="20-1" sheetId="2" r:id="rId2"/>
    <sheet name="20-2(1)" sheetId="3" r:id="rId3"/>
    <sheet name="20-2(2)" sheetId="4" r:id="rId4"/>
    <sheet name="20-2(3)" sheetId="5" r:id="rId5"/>
    <sheet name="20-2(4)" sheetId="6" r:id="rId6"/>
    <sheet name="20-3" sheetId="7" r:id="rId7"/>
    <sheet name="20-4" sheetId="8" r:id="rId8"/>
    <sheet name="20-5(1)" sheetId="9" r:id="rId9"/>
    <sheet name="20-5(2)" sheetId="10" r:id="rId10"/>
    <sheet name="20-5(3)" sheetId="11" r:id="rId11"/>
    <sheet name="20-5(4)" sheetId="12" r:id="rId12"/>
    <sheet name="20-5(5)" sheetId="13" r:id="rId13"/>
    <sheet name="20-5(6)" sheetId="14" r:id="rId14"/>
    <sheet name="20-5(7)" sheetId="15" r:id="rId15"/>
  </sheets>
  <definedNames>
    <definedName name="_xlnm.Print_Area" localSheetId="11">'20-5(4)'!$A$1:$P$64</definedName>
    <definedName name="_xlnm.Print_Area" localSheetId="13">'20-5(6)'!$A$1:$S$43</definedName>
  </definedNames>
  <calcPr fullCalcOnLoad="1"/>
</workbook>
</file>

<file path=xl/sharedStrings.xml><?xml version="1.0" encoding="utf-8"?>
<sst xmlns="http://schemas.openxmlformats.org/spreadsheetml/2006/main" count="835" uniqueCount="557">
  <si>
    <t>総数</t>
  </si>
  <si>
    <t xml:space="preserve">死者  </t>
  </si>
  <si>
    <t>行方不明者</t>
  </si>
  <si>
    <t>(人)</t>
  </si>
  <si>
    <t>全壊</t>
  </si>
  <si>
    <t>半壊</t>
  </si>
  <si>
    <t>(棟)</t>
  </si>
  <si>
    <t>(世帯)</t>
  </si>
  <si>
    <t>一部破損</t>
  </si>
  <si>
    <t>床上浸水</t>
  </si>
  <si>
    <t>床下浸水</t>
  </si>
  <si>
    <t>公共建物</t>
  </si>
  <si>
    <t>その他</t>
  </si>
  <si>
    <t>田</t>
  </si>
  <si>
    <t>流失・埋没</t>
  </si>
  <si>
    <t>冠水</t>
  </si>
  <si>
    <t>(ｈａ)</t>
  </si>
  <si>
    <t>畑</t>
  </si>
  <si>
    <t>文教施設</t>
  </si>
  <si>
    <t>病院</t>
  </si>
  <si>
    <t>(箇所)</t>
  </si>
  <si>
    <t>道路</t>
  </si>
  <si>
    <t>河川</t>
  </si>
  <si>
    <t>港湾</t>
  </si>
  <si>
    <t>砂防</t>
  </si>
  <si>
    <t>清掃施設</t>
  </si>
  <si>
    <t>がけ崩れ</t>
  </si>
  <si>
    <t>鉄道不通</t>
  </si>
  <si>
    <t>被害船舶</t>
  </si>
  <si>
    <t>水道</t>
  </si>
  <si>
    <t>電話</t>
  </si>
  <si>
    <t>電気</t>
  </si>
  <si>
    <t>(戸)</t>
  </si>
  <si>
    <t>ガス</t>
  </si>
  <si>
    <t>ブロック塀</t>
  </si>
  <si>
    <t>建物</t>
  </si>
  <si>
    <t>危険物</t>
  </si>
  <si>
    <t>(件)</t>
  </si>
  <si>
    <t>り災世帯数</t>
  </si>
  <si>
    <t>り災者数</t>
  </si>
  <si>
    <t>公立文教施設</t>
  </si>
  <si>
    <t>農林水産業施設</t>
  </si>
  <si>
    <t>(千円)</t>
  </si>
  <si>
    <t>公共土木施設</t>
  </si>
  <si>
    <t>その他の公共施設</t>
  </si>
  <si>
    <t>小計</t>
  </si>
  <si>
    <t>公共施設被害市町村数</t>
  </si>
  <si>
    <t>農産被害</t>
  </si>
  <si>
    <t>林産被害</t>
  </si>
  <si>
    <t>畜産被害</t>
  </si>
  <si>
    <t>水産被害</t>
  </si>
  <si>
    <t>商工被害</t>
  </si>
  <si>
    <t>商工建物被害</t>
  </si>
  <si>
    <t>鉄道施設被害</t>
  </si>
  <si>
    <t>電信電話施設被害</t>
  </si>
  <si>
    <t>電力施設</t>
  </si>
  <si>
    <t>被害総額</t>
  </si>
  <si>
    <r>
      <t xml:space="preserve">　　　　　　　　　　　　　災　害　名
</t>
    </r>
    <r>
      <rPr>
        <sz val="6"/>
        <rFont val="ＭＳ 明朝"/>
        <family val="1"/>
      </rPr>
      <t xml:space="preserve">
</t>
    </r>
    <r>
      <rPr>
        <sz val="10"/>
        <rFont val="ＭＳ 明朝"/>
        <family val="1"/>
      </rPr>
      <t>　区　　　分</t>
    </r>
  </si>
  <si>
    <t>台風</t>
  </si>
  <si>
    <t>大雨</t>
  </si>
  <si>
    <t>強風</t>
  </si>
  <si>
    <t>雪害</t>
  </si>
  <si>
    <t>その他</t>
  </si>
  <si>
    <t>人的被害</t>
  </si>
  <si>
    <t>重　傷</t>
  </si>
  <si>
    <t>軽　傷</t>
  </si>
  <si>
    <t>住家被害</t>
  </si>
  <si>
    <t>非住家</t>
  </si>
  <si>
    <t>橋梁</t>
  </si>
  <si>
    <t>火災発生</t>
  </si>
  <si>
    <t>資料：県総合防災課</t>
  </si>
  <si>
    <t>４月１日現在</t>
  </si>
  <si>
    <t>年別</t>
  </si>
  <si>
    <t>実員</t>
  </si>
  <si>
    <t>消防ポンプ自動車等</t>
  </si>
  <si>
    <t>消防職員
(吏員+職員)</t>
  </si>
  <si>
    <t>消防団員</t>
  </si>
  <si>
    <t>水槽付</t>
  </si>
  <si>
    <t>普通</t>
  </si>
  <si>
    <t>はしご付</t>
  </si>
  <si>
    <t>化学消防</t>
  </si>
  <si>
    <t>救急車</t>
  </si>
  <si>
    <t>指揮車</t>
  </si>
  <si>
    <t>固定局</t>
  </si>
  <si>
    <t>移動局</t>
  </si>
  <si>
    <t>消防電話</t>
  </si>
  <si>
    <t>加入電話</t>
  </si>
  <si>
    <t>防火水槽</t>
  </si>
  <si>
    <t>消火栓</t>
  </si>
  <si>
    <t>資料：県総合防災課　（２）～（４）について同じ</t>
  </si>
  <si>
    <t>単位：建物面積＝㎡、林野面積＝ａ、損害額＝千円</t>
  </si>
  <si>
    <t xml:space="preserve">   項目
年別
月別</t>
  </si>
  <si>
    <t>火災件数</t>
  </si>
  <si>
    <t>合計</t>
  </si>
  <si>
    <t>林野</t>
  </si>
  <si>
    <t>車両</t>
  </si>
  <si>
    <t>船舶</t>
  </si>
  <si>
    <t>航空機</t>
  </si>
  <si>
    <t>建物
床面積</t>
  </si>
  <si>
    <t>建物
表面積</t>
  </si>
  <si>
    <t>船舶・
航空機</t>
  </si>
  <si>
    <t>爆発</t>
  </si>
  <si>
    <t>平成17年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</si>
  <si>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</si>
  <si>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</si>
  <si>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</si>
  <si>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</si>
  <si>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</si>
  <si>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</si>
  <si>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</si>
  <si>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</si>
  <si>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</si>
  <si>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</si>
  <si>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</si>
  <si>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</si>
  <si>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爆発の
損害数</t>
  </si>
  <si>
    <t>り災
人員</t>
  </si>
  <si>
    <t>負傷者</t>
  </si>
  <si>
    <t>全死者</t>
  </si>
  <si>
    <t>全損</t>
  </si>
  <si>
    <t>半損</t>
  </si>
  <si>
    <t>小損</t>
  </si>
  <si>
    <t>自殺
心中</t>
  </si>
  <si>
    <t>総数</t>
  </si>
  <si>
    <t>全焼</t>
  </si>
  <si>
    <t>半焼</t>
  </si>
  <si>
    <t>部分焼</t>
  </si>
  <si>
    <t>ぼや</t>
  </si>
  <si>
    <t>　　出火原
　　　因別
月別</t>
  </si>
  <si>
    <t>たばこ</t>
  </si>
  <si>
    <t>こんろ</t>
  </si>
  <si>
    <t>ストーブ</t>
  </si>
  <si>
    <t>電気
機器</t>
  </si>
  <si>
    <t>電灯
電話
配線</t>
  </si>
  <si>
    <t>配線
器具</t>
  </si>
  <si>
    <t>火遊び</t>
  </si>
  <si>
    <t>たき火</t>
  </si>
  <si>
    <t>溶接機
・
切断機</t>
  </si>
  <si>
    <t>放火</t>
  </si>
  <si>
    <t>放火の
疑い</t>
  </si>
  <si>
    <t>不明
調査中</t>
  </si>
  <si>
    <t>　　１月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</si>
  <si>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</si>
  <si>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</si>
  <si>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</si>
  <si>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</si>
  <si>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</si>
  <si>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</si>
  <si>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</si>
  <si>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</si>
  <si>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</si>
  <si>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</si>
  <si>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</si>
  <si>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単位：面積＝㎡</t>
  </si>
  <si>
    <t>覚 知 方 法 別</t>
  </si>
  <si>
    <t>件　　数</t>
  </si>
  <si>
    <t>床 面 積</t>
  </si>
  <si>
    <t>1件当たり
焼損面積</t>
  </si>
  <si>
    <t>総        数</t>
  </si>
  <si>
    <t>望楼発見</t>
  </si>
  <si>
    <t>火災報知器</t>
  </si>
  <si>
    <t>駆付け通報</t>
  </si>
  <si>
    <t>火災報知専用電話</t>
  </si>
  <si>
    <t>事後聞知</t>
  </si>
  <si>
    <t>一般加入電話</t>
  </si>
  <si>
    <t>救急出場件数</t>
  </si>
  <si>
    <t>搬送人員</t>
  </si>
  <si>
    <t>交通
事故</t>
  </si>
  <si>
    <t>その他</t>
  </si>
  <si>
    <t>単位：率＝％</t>
  </si>
  <si>
    <t>区分</t>
  </si>
  <si>
    <t>発　　生　　件　　数</t>
  </si>
  <si>
    <t>人口</t>
  </si>
  <si>
    <t>警察署</t>
  </si>
  <si>
    <t>増減数</t>
  </si>
  <si>
    <t>増減率</t>
  </si>
  <si>
    <t>発生件数</t>
  </si>
  <si>
    <t>村山地域</t>
  </si>
  <si>
    <t>最北地域</t>
  </si>
  <si>
    <t>庄内地域</t>
  </si>
  <si>
    <t>置賜地域</t>
  </si>
  <si>
    <t>山形</t>
  </si>
  <si>
    <t xml:space="preserve"> 山 形 市</t>
  </si>
  <si>
    <t xml:space="preserve"> 山 辺 町</t>
  </si>
  <si>
    <t xml:space="preserve"> 中 山 町</t>
  </si>
  <si>
    <t>上山</t>
  </si>
  <si>
    <t>天童</t>
  </si>
  <si>
    <t>寒河江</t>
  </si>
  <si>
    <t xml:space="preserve"> 寒河江市</t>
  </si>
  <si>
    <t xml:space="preserve"> 河 北 町</t>
  </si>
  <si>
    <t xml:space="preserve"> 西 川 町</t>
  </si>
  <si>
    <t xml:space="preserve"> 朝 日 町</t>
  </si>
  <si>
    <t xml:space="preserve"> 大 江 町</t>
  </si>
  <si>
    <t>村山</t>
  </si>
  <si>
    <t xml:space="preserve"> 村 山 市</t>
  </si>
  <si>
    <t xml:space="preserve"> 東 根 市</t>
  </si>
  <si>
    <t>尾花沢</t>
  </si>
  <si>
    <t xml:space="preserve"> 尾花沢市</t>
  </si>
  <si>
    <t xml:space="preserve"> 大石田町</t>
  </si>
  <si>
    <t>新庄</t>
  </si>
  <si>
    <t xml:space="preserve"> 新 庄 市</t>
  </si>
  <si>
    <t xml:space="preserve"> 金 山 町</t>
  </si>
  <si>
    <t xml:space="preserve"> 最 上 町</t>
  </si>
  <si>
    <t xml:space="preserve"> 舟 形 町</t>
  </si>
  <si>
    <t xml:space="preserve"> 真室川町</t>
  </si>
  <si>
    <t xml:space="preserve"> 大 蔵 村</t>
  </si>
  <si>
    <t xml:space="preserve"> 鮭 川 村</t>
  </si>
  <si>
    <t xml:space="preserve"> 戸 沢 村</t>
  </si>
  <si>
    <t>酒田</t>
  </si>
  <si>
    <t xml:space="preserve"> 酒 田 市</t>
  </si>
  <si>
    <t xml:space="preserve"> 遊 佐 町</t>
  </si>
  <si>
    <t>鶴岡</t>
  </si>
  <si>
    <t xml:space="preserve"> 鶴 岡 市</t>
  </si>
  <si>
    <t xml:space="preserve"> 三 川 町</t>
  </si>
  <si>
    <t>長井</t>
  </si>
  <si>
    <t xml:space="preserve"> 長 井 市</t>
  </si>
  <si>
    <t xml:space="preserve"> 白 鷹 町</t>
  </si>
  <si>
    <t xml:space="preserve"> 飯 豊 町</t>
  </si>
  <si>
    <t>小国</t>
  </si>
  <si>
    <t>南陽</t>
  </si>
  <si>
    <t xml:space="preserve"> 南 陽 市</t>
  </si>
  <si>
    <t xml:space="preserve"> 高 畠 町</t>
  </si>
  <si>
    <t>米沢</t>
  </si>
  <si>
    <t xml:space="preserve"> 米 沢 市</t>
  </si>
  <si>
    <t xml:space="preserve"> 川 西 町</t>
  </si>
  <si>
    <t>高速隊</t>
  </si>
  <si>
    <t>…</t>
  </si>
  <si>
    <t>注：１）最北地域は、新庄、村山、尾花沢署の所管区域である。２）地域計には高速隊を含まず、総数には高速隊を含む。</t>
  </si>
  <si>
    <t>資料：県警察本部「交通年鑑」　（２）～（６）についても同じ</t>
  </si>
  <si>
    <t>区　　分</t>
  </si>
  <si>
    <t>総　数</t>
  </si>
  <si>
    <t>1月</t>
  </si>
  <si>
    <t>2月</t>
  </si>
  <si>
    <t>3月</t>
  </si>
  <si>
    <t xml:space="preserve">4月 </t>
  </si>
  <si>
    <t>5月</t>
  </si>
  <si>
    <t>6月</t>
  </si>
  <si>
    <t>7月</t>
  </si>
  <si>
    <t>8月</t>
  </si>
  <si>
    <t xml:space="preserve">9月 </t>
  </si>
  <si>
    <t>10月</t>
  </si>
  <si>
    <t>11月</t>
  </si>
  <si>
    <t>12月</t>
  </si>
  <si>
    <t>　発生件数</t>
  </si>
  <si>
    <t>　死 者 数</t>
  </si>
  <si>
    <t>　負傷者数</t>
  </si>
  <si>
    <t>区　分</t>
  </si>
  <si>
    <t>死 者 数</t>
  </si>
  <si>
    <t>負傷者数</t>
  </si>
  <si>
    <t>国道計</t>
  </si>
  <si>
    <t>　　７号</t>
  </si>
  <si>
    <t>　１３号</t>
  </si>
  <si>
    <t>　４７号</t>
  </si>
  <si>
    <t>　４８号</t>
  </si>
  <si>
    <t>１１２号</t>
  </si>
  <si>
    <t>１１３号</t>
  </si>
  <si>
    <t>１２１号</t>
  </si>
  <si>
    <t>２８６号</t>
  </si>
  <si>
    <t>２８７号</t>
  </si>
  <si>
    <t>３４４号</t>
  </si>
  <si>
    <t>３４５号</t>
  </si>
  <si>
    <t>３４７号</t>
  </si>
  <si>
    <t>３４８号</t>
  </si>
  <si>
    <t>３９９号</t>
  </si>
  <si>
    <t>４５８号</t>
  </si>
  <si>
    <t>県道計</t>
  </si>
  <si>
    <t>主要県道</t>
  </si>
  <si>
    <t>一般県道</t>
  </si>
  <si>
    <t>市町村道</t>
  </si>
  <si>
    <t>高速道</t>
  </si>
  <si>
    <t>当事者種別</t>
  </si>
  <si>
    <t>歩行者</t>
  </si>
  <si>
    <t>自転車</t>
  </si>
  <si>
    <t>二輪車</t>
  </si>
  <si>
    <t>自動二輪車</t>
  </si>
  <si>
    <t>その他車両</t>
  </si>
  <si>
    <t>16～19歳</t>
  </si>
  <si>
    <t>20～24歳</t>
  </si>
  <si>
    <t>25～29歳</t>
  </si>
  <si>
    <t>女性</t>
  </si>
  <si>
    <t>高校生</t>
  </si>
  <si>
    <t>安管選任事業所</t>
  </si>
  <si>
    <t>初心</t>
  </si>
  <si>
    <t>自動車計</t>
  </si>
  <si>
    <t>信号無視</t>
  </si>
  <si>
    <t>通行区分</t>
  </si>
  <si>
    <t>最高速度</t>
  </si>
  <si>
    <t>横断・転回等</t>
  </si>
  <si>
    <t>車間距離</t>
  </si>
  <si>
    <t>追越し方法</t>
  </si>
  <si>
    <t>右・左折不適</t>
  </si>
  <si>
    <t>優先通行妨害</t>
  </si>
  <si>
    <t>一時不停止</t>
  </si>
  <si>
    <t>過労等</t>
  </si>
  <si>
    <t>運転操作</t>
  </si>
  <si>
    <t>前方不注意</t>
  </si>
  <si>
    <t>安全速度</t>
  </si>
  <si>
    <t>酒飲み(内数）</t>
  </si>
  <si>
    <t>自転車計</t>
  </si>
  <si>
    <t>酒飲み（内数）</t>
  </si>
  <si>
    <t>歩行者計</t>
  </si>
  <si>
    <t>直前横断</t>
  </si>
  <si>
    <t>飛び出し</t>
  </si>
  <si>
    <t>不　明</t>
  </si>
  <si>
    <t>経 験 年 数</t>
  </si>
  <si>
    <t>１年未満</t>
  </si>
  <si>
    <t>２年未満</t>
  </si>
  <si>
    <t>３年未満</t>
  </si>
  <si>
    <t>５年未満</t>
  </si>
  <si>
    <t>１０年未満</t>
  </si>
  <si>
    <t>１０年以上</t>
  </si>
  <si>
    <t>調査不能</t>
  </si>
  <si>
    <t>歩　　行　　者</t>
  </si>
  <si>
    <t>自　　転　　車</t>
  </si>
  <si>
    <t>その他軽車両等</t>
  </si>
  <si>
    <t>不　　　　　明</t>
  </si>
  <si>
    <t>子供</t>
  </si>
  <si>
    <t>不明</t>
  </si>
  <si>
    <t>幼児</t>
  </si>
  <si>
    <t>小学生</t>
  </si>
  <si>
    <t>中学生</t>
  </si>
  <si>
    <t>死者</t>
  </si>
  <si>
    <t>歩行中</t>
  </si>
  <si>
    <t>道路横断中</t>
  </si>
  <si>
    <t>その他歩行</t>
  </si>
  <si>
    <t>右・左折</t>
  </si>
  <si>
    <t>直進（その他）</t>
  </si>
  <si>
    <t>運</t>
  </si>
  <si>
    <t>ﾍﾙﾒｯﾄ　着</t>
  </si>
  <si>
    <t>転</t>
  </si>
  <si>
    <t>同</t>
  </si>
  <si>
    <t>乗</t>
  </si>
  <si>
    <t>ｼｰﾄﾍﾞﾙﾄ着</t>
  </si>
  <si>
    <t>直進(その他)</t>
  </si>
  <si>
    <t>死　　　　者　　　　数</t>
  </si>
  <si>
    <t>負　 傷 　者　　数</t>
  </si>
  <si>
    <t>１万人当たりの
発生件数</t>
  </si>
  <si>
    <t>庄内</t>
  </si>
  <si>
    <t>　　３）上山、天童、庄内、小国の各警察署は単独の市町を管轄</t>
  </si>
  <si>
    <t>　死 者 数</t>
  </si>
  <si>
    <t>　負傷者数</t>
  </si>
  <si>
    <t>道  路</t>
  </si>
  <si>
    <t>ドライバー種別</t>
  </si>
  <si>
    <t>青年(30歳未満)</t>
  </si>
  <si>
    <t>高齢者(65歳以上)</t>
  </si>
  <si>
    <t>携帯電話使用中（内数）</t>
  </si>
  <si>
    <t>　　２）｢初心｣とは免許取得後1年未満のものをいう。</t>
  </si>
  <si>
    <t>子供</t>
  </si>
  <si>
    <t>30歳代</t>
  </si>
  <si>
    <t>40歳代</t>
  </si>
  <si>
    <t>50歳代</t>
  </si>
  <si>
    <t>幼児</t>
  </si>
  <si>
    <t>小学生</t>
  </si>
  <si>
    <t>中学生</t>
  </si>
  <si>
    <t>合　　　　計</t>
  </si>
  <si>
    <t>計</t>
  </si>
  <si>
    <t>四輪車</t>
  </si>
  <si>
    <t>単位：面積＝㎡、見積額＝万円</t>
  </si>
  <si>
    <t>総　　　　　　　数</t>
  </si>
  <si>
    <t>う　　ち　　居　　住　　住　　宅</t>
  </si>
  <si>
    <t>年　別</t>
  </si>
  <si>
    <t>床　　面　　積</t>
  </si>
  <si>
    <t>建築物</t>
  </si>
  <si>
    <t>戸　　　　　数</t>
  </si>
  <si>
    <t>月　別</t>
  </si>
  <si>
    <t>全</t>
  </si>
  <si>
    <t>半</t>
  </si>
  <si>
    <t>の損害</t>
  </si>
  <si>
    <t>（焼・壊）</t>
  </si>
  <si>
    <t>見積額</t>
  </si>
  <si>
    <t>資料：(財）建設物価調査会 ｢建設統計月報」</t>
  </si>
  <si>
    <t>都道府県別</t>
  </si>
  <si>
    <t>平成16年</t>
  </si>
  <si>
    <t>北海道</t>
  </si>
  <si>
    <t>青森</t>
  </si>
  <si>
    <t>岩手</t>
  </si>
  <si>
    <t>宮城</t>
  </si>
  <si>
    <t>秋田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</si>
  <si>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</si>
  <si>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</si>
  <si>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</si>
  <si>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</si>
  <si>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</si>
  <si>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</si>
  <si>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</si>
  <si>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</si>
  <si>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</si>
  <si>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</si>
  <si>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</si>
  <si>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</si>
  <si>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</si>
  <si>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</si>
  <si>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</si>
  <si>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</si>
  <si>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</si>
  <si>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</si>
  <si>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</si>
  <si>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</si>
  <si>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</si>
  <si>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</si>
  <si>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</si>
  <si>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</si>
  <si>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</si>
  <si>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</si>
  <si>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</si>
  <si>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</si>
  <si>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</si>
  <si>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</si>
  <si>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</si>
  <si>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</si>
  <si>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</si>
  <si>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</si>
  <si>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</si>
  <si>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</si>
  <si>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</si>
  <si>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</si>
  <si>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</si>
  <si>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</si>
  <si>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</si>
  <si>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発生件数</t>
  </si>
  <si>
    <t>資料：警察庁</t>
  </si>
  <si>
    <t>(人)</t>
  </si>
  <si>
    <t>負傷者</t>
  </si>
  <si>
    <t>(棟)</t>
  </si>
  <si>
    <t>(世帯)</t>
  </si>
  <si>
    <t>(ｈａ)</t>
  </si>
  <si>
    <t>(箇所)</t>
  </si>
  <si>
    <t>(隻)</t>
  </si>
  <si>
    <t>(戸)</t>
  </si>
  <si>
    <t>(回線)</t>
  </si>
  <si>
    <t>(箇所)</t>
  </si>
  <si>
    <t>(件)</t>
  </si>
  <si>
    <t>(千円)</t>
  </si>
  <si>
    <t>(団体)</t>
  </si>
  <si>
    <t>（１）消防力の現状(平成17、18年）</t>
  </si>
  <si>
    <t>救助
工作車</t>
  </si>
  <si>
    <t>小型動力
ポンプ積載車</t>
  </si>
  <si>
    <t>平成17年</t>
  </si>
  <si>
    <t>平成18年</t>
  </si>
  <si>
    <t>小型動力
ポンプ</t>
  </si>
  <si>
    <t>消防・救急業務用無線局</t>
  </si>
  <si>
    <t>電話（消防機関にあるもの）</t>
  </si>
  <si>
    <t>消防水利</t>
  </si>
  <si>
    <t>基地局</t>
  </si>
  <si>
    <t>火災専用
電話
（119）</t>
  </si>
  <si>
    <t>井戸</t>
  </si>
  <si>
    <t>プール
その他</t>
  </si>
  <si>
    <t>（２）月別火災発生件数及び損害額（平成17、18年）</t>
  </si>
  <si>
    <t>焼損面積</t>
  </si>
  <si>
    <t>損害額</t>
  </si>
  <si>
    <t>平成18年</t>
  </si>
  <si>
    <t>焼損数</t>
  </si>
  <si>
    <t>り災世帯数</t>
  </si>
  <si>
    <t>建　　物　　(棟）</t>
  </si>
  <si>
    <t>平成18年</t>
  </si>
  <si>
    <t>（３）出火原因別出火件数（平成18年）</t>
  </si>
  <si>
    <t>（４）覚知方法別建物火災件数及び焼損面積（平成18年）</t>
  </si>
  <si>
    <t>警察電話</t>
  </si>
  <si>
    <t>区分</t>
  </si>
  <si>
    <t>総数</t>
  </si>
  <si>
    <t>救急事故種別</t>
  </si>
  <si>
    <t>火災</t>
  </si>
  <si>
    <t>自然
災害</t>
  </si>
  <si>
    <t>水難</t>
  </si>
  <si>
    <t>労働
災害</t>
  </si>
  <si>
    <t>運動
競技</t>
  </si>
  <si>
    <t>一般
負傷</t>
  </si>
  <si>
    <t>加害</t>
  </si>
  <si>
    <t>自損</t>
  </si>
  <si>
    <t>急病</t>
  </si>
  <si>
    <t>転院
搬送</t>
  </si>
  <si>
    <t>医師
搬送</t>
  </si>
  <si>
    <t>資器材
等搬送</t>
  </si>
  <si>
    <t>その他</t>
  </si>
  <si>
    <t>平成18年</t>
  </si>
  <si>
    <t>（１）警察署別市町村別発生状況（平成17、18年）</t>
  </si>
  <si>
    <t>第１当事者の居住地別</t>
  </si>
  <si>
    <t>平成18年</t>
  </si>
  <si>
    <t>１万人当たりの
発生件数</t>
  </si>
  <si>
    <t>H18.10.1現在</t>
  </si>
  <si>
    <t>…</t>
  </si>
  <si>
    <t>（２）月別発生状況（平成17、18年）</t>
  </si>
  <si>
    <t>平成18年</t>
  </si>
  <si>
    <t>（３）道路別発生状況（平成17、18年）</t>
  </si>
  <si>
    <t>平成18年</t>
  </si>
  <si>
    <t>（４）第1当事者別・原因別発生状況（平成17、18年）</t>
  </si>
  <si>
    <t>発 生 件 数</t>
  </si>
  <si>
    <t>死  者  数</t>
  </si>
  <si>
    <t>負 傷 者 数</t>
  </si>
  <si>
    <t>総　　  　　      数</t>
  </si>
  <si>
    <t>第  １  当   事   者</t>
  </si>
  <si>
    <t>原   付   車</t>
  </si>
  <si>
    <t>第1当事者の法令違反</t>
  </si>
  <si>
    <t>歩行者妨害</t>
  </si>
  <si>
    <t>酒酔い</t>
  </si>
  <si>
    <t>無免許（内数）</t>
  </si>
  <si>
    <t>横断・転回等</t>
  </si>
  <si>
    <t>注：１）ひき逃げ等で第１当事者が不明の場合を除く。</t>
  </si>
  <si>
    <t>　　３）｢安管選任事業所｣とは、安全運転管理者選任事業所に所属する運転手が自動車・二輪車を運転していて第１当事者となった交通事故をいう。</t>
  </si>
  <si>
    <t>（５）死亡事故の第1当事者の運転経験年数と年齢別発生状況（平成18年）</t>
  </si>
  <si>
    <t>年  齢  層</t>
  </si>
  <si>
    <t>20歳</t>
  </si>
  <si>
    <t>20～</t>
  </si>
  <si>
    <t>25～</t>
  </si>
  <si>
    <t>60～</t>
  </si>
  <si>
    <t>65～</t>
  </si>
  <si>
    <t>70～</t>
  </si>
  <si>
    <t>75歳</t>
  </si>
  <si>
    <t>未満</t>
  </si>
  <si>
    <t>24歳</t>
  </si>
  <si>
    <t>29歳</t>
  </si>
  <si>
    <t>64歳</t>
  </si>
  <si>
    <t>69歳</t>
  </si>
  <si>
    <t>74歳</t>
  </si>
  <si>
    <t>以上</t>
  </si>
  <si>
    <t>運転者の経験年数</t>
  </si>
  <si>
    <t>無 免 許</t>
  </si>
  <si>
    <t>（６）死傷者の状態と年齢別発生状況（平成18年）</t>
  </si>
  <si>
    <t>20歳</t>
  </si>
  <si>
    <t>20～</t>
  </si>
  <si>
    <t>25～</t>
  </si>
  <si>
    <t>40歳代</t>
  </si>
  <si>
    <t>50歳代</t>
  </si>
  <si>
    <t>60～</t>
  </si>
  <si>
    <t>65～</t>
  </si>
  <si>
    <t>70～</t>
  </si>
  <si>
    <t>75歳</t>
  </si>
  <si>
    <t>未満</t>
  </si>
  <si>
    <t>24歳</t>
  </si>
  <si>
    <t>29歳</t>
  </si>
  <si>
    <t>64歳</t>
  </si>
  <si>
    <t>69歳</t>
  </si>
  <si>
    <t>74歳</t>
  </si>
  <si>
    <t>以上</t>
  </si>
  <si>
    <t xml:space="preserve">    〃    非着</t>
  </si>
  <si>
    <t xml:space="preserve">    〃    非着</t>
  </si>
  <si>
    <t>（７）都道府県別発生状況(平成16～18年）</t>
  </si>
  <si>
    <t>死者数</t>
  </si>
  <si>
    <t>負傷者数</t>
  </si>
  <si>
    <t>第20章　災害・事故</t>
  </si>
  <si>
    <t>（５）死亡事故の第1当事者の運転経験年数と年齢別発生状況（平成18年）</t>
  </si>
  <si>
    <t>（６）死傷者の状態と年齢別発生状況（平成18年）</t>
  </si>
  <si>
    <t>（７）都道府県別発生状況(平成16～18年）</t>
  </si>
  <si>
    <t>（１）消防力の現状(平成17、18年）</t>
  </si>
  <si>
    <t>（３）出火原因別出火件数（平成18年）</t>
  </si>
  <si>
    <t>（４）覚知方法別建物火災件数及び焼損面積（平成18年）</t>
  </si>
  <si>
    <t xml:space="preserve">20－１．災害(平成18年） </t>
  </si>
  <si>
    <t>20－２．火災</t>
  </si>
  <si>
    <t>20－３．救急事故種別出場件数及び搬送人員（平成18年）</t>
  </si>
  <si>
    <t>20－５．交通事故発生状況及び死傷者数</t>
  </si>
  <si>
    <t xml:space="preserve">20 － 1．災害(平成18年） </t>
  </si>
  <si>
    <t>20－２．火災</t>
  </si>
  <si>
    <t>20－３．救急事故種別出場件数及び搬送人員（平成18年）</t>
  </si>
  <si>
    <t>20－４．災害建築物の床面積及び損害見積額(平成17、18年）</t>
  </si>
  <si>
    <t>20－５．交通事故発生状況及び死傷者数</t>
  </si>
  <si>
    <t>平成19年３月31日　現在</t>
  </si>
  <si>
    <t>注：平成18年10月１日現在の人口は、県統計企画課「山形県の人口と世帯数(推計)」等による。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</si>
</sst>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#,##0_ ;[Red]\-#,##0\ "/>
    <numFmt numFmtId="179" formatCode="* #,##0;* \-#,##0;* &quot;-&quot;;@"/>
    <numFmt numFmtId="180" formatCode="#,##0;&quot;△ &quot;#,##0"/>
    <numFmt numFmtId="181" formatCode="#,##0.0;&quot;△ &quot;#,##0.0"/>
    <numFmt numFmtId="182" formatCode="#,##0.0;[Red]\-#,##0.0"/>
    <numFmt numFmtId="183" formatCode="#,##0.0_ ;[Red]\-#,##0.0\ "/>
    <numFmt numFmtId="184" formatCode="0.0;&quot;△ &quot;0.0"/>
    <numFmt numFmtId="185" formatCode="#,##0\ ;\-#,##0\ ;&quot;-&quot;;"/>
    <numFmt numFmtId="186" formatCode="[$-411]ggge&quot;年&quot;m&quot;月&quot;d&quot;日&quot;;@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b/>
      <sz val="10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hair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15">
    <xf numFmtId="0" fontId="0" fillId="0" borderId="0" xfId="0" applyAlignment="1">
      <alignment vertical="center"/>
    </xf>
    <xf numFmtId="38" fontId="2" fillId="0" borderId="0" xfId="16" applyFont="1" applyFill="1" applyAlignment="1">
      <alignment vertical="center"/>
    </xf>
    <xf numFmtId="38" fontId="3" fillId="0" borderId="0" xfId="16" applyFont="1" applyFill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 shrinkToFit="1"/>
    </xf>
    <xf numFmtId="38" fontId="3" fillId="0" borderId="0" xfId="16" applyFont="1" applyAlignment="1">
      <alignment horizontal="center" vertical="center" shrinkToFit="1"/>
    </xf>
    <xf numFmtId="38" fontId="3" fillId="0" borderId="0" xfId="16" applyFont="1" applyAlignment="1">
      <alignment vertical="center"/>
    </xf>
    <xf numFmtId="38" fontId="3" fillId="0" borderId="0" xfId="16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vertical="center" shrinkToFit="1"/>
    </xf>
    <xf numFmtId="38" fontId="3" fillId="0" borderId="0" xfId="16" applyFont="1" applyBorder="1" applyAlignment="1">
      <alignment horizontal="center" vertical="center" shrinkToFit="1"/>
    </xf>
    <xf numFmtId="38" fontId="6" fillId="0" borderId="1" xfId="16" applyFont="1" applyBorder="1" applyAlignment="1">
      <alignment horizontal="distributed" vertical="center"/>
    </xf>
    <xf numFmtId="41" fontId="5" fillId="0" borderId="2" xfId="16" applyNumberFormat="1" applyFont="1" applyBorder="1" applyAlignment="1">
      <alignment horizontal="center" vertical="center"/>
    </xf>
    <xf numFmtId="41" fontId="3" fillId="0" borderId="2" xfId="16" applyNumberFormat="1" applyFont="1" applyBorder="1" applyAlignment="1">
      <alignment horizontal="right" vertical="center"/>
    </xf>
    <xf numFmtId="41" fontId="3" fillId="0" borderId="0" xfId="16" applyNumberFormat="1" applyFont="1" applyBorder="1" applyAlignment="1">
      <alignment horizontal="center" vertical="center" shrinkToFit="1"/>
    </xf>
    <xf numFmtId="38" fontId="3" fillId="0" borderId="3" xfId="16" applyFont="1" applyBorder="1" applyAlignment="1">
      <alignment horizontal="distributed" vertical="center"/>
    </xf>
    <xf numFmtId="38" fontId="3" fillId="0" borderId="0" xfId="16" applyFont="1" applyBorder="1" applyAlignment="1">
      <alignment horizontal="distributed" vertical="center"/>
    </xf>
    <xf numFmtId="38" fontId="6" fillId="0" borderId="4" xfId="16" applyFont="1" applyBorder="1" applyAlignment="1">
      <alignment horizontal="distributed" vertical="center"/>
    </xf>
    <xf numFmtId="41" fontId="5" fillId="0" borderId="5" xfId="16" applyNumberFormat="1" applyFont="1" applyBorder="1" applyAlignment="1">
      <alignment horizontal="center" vertical="center"/>
    </xf>
    <xf numFmtId="41" fontId="3" fillId="0" borderId="5" xfId="16" applyNumberFormat="1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41" fontId="3" fillId="0" borderId="5" xfId="16" applyNumberFormat="1" applyFont="1" applyBorder="1" applyAlignment="1">
      <alignment horizontal="center" vertical="center"/>
    </xf>
    <xf numFmtId="38" fontId="3" fillId="0" borderId="6" xfId="16" applyFont="1" applyBorder="1" applyAlignment="1">
      <alignment horizontal="right" vertical="center"/>
    </xf>
    <xf numFmtId="38" fontId="6" fillId="0" borderId="7" xfId="16" applyFont="1" applyBorder="1" applyAlignment="1">
      <alignment horizontal="distributed" vertical="center"/>
    </xf>
    <xf numFmtId="41" fontId="5" fillId="0" borderId="8" xfId="16" applyNumberFormat="1" applyFont="1" applyBorder="1" applyAlignment="1">
      <alignment horizontal="center" vertical="center"/>
    </xf>
    <xf numFmtId="41" fontId="3" fillId="0" borderId="8" xfId="16" applyNumberFormat="1" applyFont="1" applyBorder="1" applyAlignment="1">
      <alignment horizontal="right" vertical="center"/>
    </xf>
    <xf numFmtId="41" fontId="3" fillId="0" borderId="8" xfId="16" applyNumberFormat="1" applyFont="1" applyBorder="1" applyAlignment="1">
      <alignment horizontal="center" vertical="center"/>
    </xf>
    <xf numFmtId="41" fontId="3" fillId="0" borderId="2" xfId="16" applyNumberFormat="1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177" fontId="5" fillId="0" borderId="2" xfId="16" applyNumberFormat="1" applyFont="1" applyBorder="1" applyAlignment="1">
      <alignment horizontal="center" vertical="center"/>
    </xf>
    <xf numFmtId="177" fontId="3" fillId="0" borderId="2" xfId="16" applyNumberFormat="1" applyFont="1" applyBorder="1" applyAlignment="1">
      <alignment horizontal="right" vertical="center"/>
    </xf>
    <xf numFmtId="38" fontId="3" fillId="0" borderId="4" xfId="16" applyFont="1" applyBorder="1" applyAlignment="1">
      <alignment horizontal="center" vertical="center"/>
    </xf>
    <xf numFmtId="177" fontId="5" fillId="0" borderId="5" xfId="16" applyNumberFormat="1" applyFont="1" applyBorder="1" applyAlignment="1">
      <alignment horizontal="center" vertical="center"/>
    </xf>
    <xf numFmtId="177" fontId="3" fillId="0" borderId="5" xfId="16" applyNumberFormat="1" applyFont="1" applyBorder="1" applyAlignment="1">
      <alignment horizontal="right" vertical="center"/>
    </xf>
    <xf numFmtId="38" fontId="3" fillId="0" borderId="7" xfId="16" applyFont="1" applyBorder="1" applyAlignment="1">
      <alignment horizontal="center" vertical="center"/>
    </xf>
    <xf numFmtId="177" fontId="5" fillId="0" borderId="8" xfId="16" applyNumberFormat="1" applyFont="1" applyBorder="1" applyAlignment="1">
      <alignment horizontal="center" vertical="center"/>
    </xf>
    <xf numFmtId="177" fontId="3" fillId="0" borderId="8" xfId="16" applyNumberFormat="1" applyFont="1" applyBorder="1" applyAlignment="1">
      <alignment horizontal="right" vertical="center"/>
    </xf>
    <xf numFmtId="41" fontId="5" fillId="0" borderId="5" xfId="16" applyNumberFormat="1" applyFont="1" applyBorder="1" applyAlignment="1">
      <alignment horizontal="right" vertical="center"/>
    </xf>
    <xf numFmtId="41" fontId="5" fillId="0" borderId="8" xfId="16" applyNumberFormat="1" applyFont="1" applyBorder="1" applyAlignment="1">
      <alignment horizontal="right" vertical="center"/>
    </xf>
    <xf numFmtId="38" fontId="6" fillId="0" borderId="9" xfId="16" applyFont="1" applyBorder="1" applyAlignment="1">
      <alignment horizontal="distributed" vertical="center"/>
    </xf>
    <xf numFmtId="41" fontId="5" fillId="0" borderId="10" xfId="16" applyNumberFormat="1" applyFont="1" applyBorder="1" applyAlignment="1">
      <alignment horizontal="center" vertical="center"/>
    </xf>
    <xf numFmtId="41" fontId="3" fillId="0" borderId="10" xfId="16" applyNumberFormat="1" applyFont="1" applyBorder="1" applyAlignment="1">
      <alignment horizontal="center" vertical="center"/>
    </xf>
    <xf numFmtId="38" fontId="5" fillId="0" borderId="11" xfId="16" applyFont="1" applyBorder="1" applyAlignment="1">
      <alignment horizontal="center" vertical="center"/>
    </xf>
    <xf numFmtId="41" fontId="5" fillId="0" borderId="12" xfId="16" applyNumberFormat="1" applyFont="1" applyBorder="1" applyAlignment="1">
      <alignment horizontal="center" vertical="center"/>
    </xf>
    <xf numFmtId="41" fontId="5" fillId="0" borderId="0" xfId="16" applyNumberFormat="1" applyFont="1" applyBorder="1" applyAlignment="1">
      <alignment horizontal="center" vertical="center" shrinkToFit="1"/>
    </xf>
    <xf numFmtId="38" fontId="5" fillId="0" borderId="0" xfId="16" applyFont="1" applyAlignment="1">
      <alignment vertical="center"/>
    </xf>
    <xf numFmtId="0" fontId="3" fillId="0" borderId="0" xfId="21" applyFont="1" applyFill="1">
      <alignment/>
      <protection/>
    </xf>
    <xf numFmtId="38" fontId="3" fillId="0" borderId="0" xfId="16" applyFont="1" applyAlignment="1">
      <alignment horizontal="right" vertical="center"/>
    </xf>
    <xf numFmtId="38" fontId="6" fillId="0" borderId="10" xfId="16" applyFont="1" applyBorder="1" applyAlignment="1">
      <alignment horizontal="distributed" vertical="center" wrapText="1"/>
    </xf>
    <xf numFmtId="38" fontId="3" fillId="0" borderId="10" xfId="16" applyFont="1" applyBorder="1" applyAlignment="1">
      <alignment horizontal="distributed" vertical="center" wrapText="1"/>
    </xf>
    <xf numFmtId="38" fontId="3" fillId="0" borderId="10" xfId="16" applyFont="1" applyFill="1" applyBorder="1" applyAlignment="1">
      <alignment horizontal="distributed" vertical="center" wrapText="1"/>
    </xf>
    <xf numFmtId="38" fontId="3" fillId="0" borderId="13" xfId="16" applyFont="1" applyFill="1" applyBorder="1" applyAlignment="1">
      <alignment horizontal="distributed" vertical="center" wrapText="1"/>
    </xf>
    <xf numFmtId="38" fontId="3" fillId="0" borderId="4" xfId="16" applyFont="1" applyBorder="1" applyAlignment="1">
      <alignment horizontal="distributed" vertical="center"/>
    </xf>
    <xf numFmtId="41" fontId="3" fillId="0" borderId="5" xfId="16" applyNumberFormat="1" applyFont="1" applyBorder="1" applyAlignment="1">
      <alignment vertical="center"/>
    </xf>
    <xf numFmtId="41" fontId="3" fillId="0" borderId="5" xfId="16" applyNumberFormat="1" applyFont="1" applyFill="1" applyBorder="1" applyAlignment="1">
      <alignment vertical="center"/>
    </xf>
    <xf numFmtId="41" fontId="3" fillId="0" borderId="3" xfId="16" applyNumberFormat="1" applyFont="1" applyFill="1" applyBorder="1" applyAlignment="1">
      <alignment vertical="center"/>
    </xf>
    <xf numFmtId="41" fontId="3" fillId="0" borderId="1" xfId="16" applyNumberFormat="1" applyFont="1" applyFill="1" applyBorder="1" applyAlignment="1">
      <alignment vertical="center"/>
    </xf>
    <xf numFmtId="41" fontId="3" fillId="0" borderId="14" xfId="16" applyNumberFormat="1" applyFont="1" applyFill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38" fontId="5" fillId="0" borderId="4" xfId="16" applyFont="1" applyBorder="1" applyAlignment="1">
      <alignment horizontal="distributed" vertical="center"/>
    </xf>
    <xf numFmtId="41" fontId="5" fillId="0" borderId="5" xfId="16" applyNumberFormat="1" applyFont="1" applyBorder="1" applyAlignment="1">
      <alignment vertical="center"/>
    </xf>
    <xf numFmtId="41" fontId="5" fillId="0" borderId="5" xfId="16" applyNumberFormat="1" applyFont="1" applyFill="1" applyBorder="1" applyAlignment="1">
      <alignment vertical="center"/>
    </xf>
    <xf numFmtId="41" fontId="5" fillId="0" borderId="3" xfId="16" applyNumberFormat="1" applyFont="1" applyFill="1" applyBorder="1" applyAlignment="1">
      <alignment vertical="center"/>
    </xf>
    <xf numFmtId="41" fontId="5" fillId="0" borderId="16" xfId="16" applyNumberFormat="1" applyFont="1" applyFill="1" applyBorder="1" applyAlignment="1">
      <alignment vertical="center"/>
    </xf>
    <xf numFmtId="41" fontId="5" fillId="0" borderId="17" xfId="16" applyNumberFormat="1" applyFont="1" applyFill="1" applyBorder="1" applyAlignment="1">
      <alignment vertical="center"/>
    </xf>
    <xf numFmtId="38" fontId="5" fillId="0" borderId="18" xfId="16" applyFont="1" applyFill="1" applyBorder="1" applyAlignment="1">
      <alignment vertical="center"/>
    </xf>
    <xf numFmtId="38" fontId="5" fillId="0" borderId="0" xfId="16" applyFont="1" applyFill="1" applyAlignment="1">
      <alignment vertical="center"/>
    </xf>
    <xf numFmtId="38" fontId="3" fillId="0" borderId="19" xfId="16" applyFont="1" applyFill="1" applyBorder="1" applyAlignment="1">
      <alignment horizontal="center" vertical="center"/>
    </xf>
    <xf numFmtId="38" fontId="5" fillId="0" borderId="20" xfId="16" applyFont="1" applyBorder="1" applyAlignment="1">
      <alignment horizontal="distributed" vertical="center"/>
    </xf>
    <xf numFmtId="41" fontId="5" fillId="0" borderId="21" xfId="16" applyNumberFormat="1" applyFont="1" applyBorder="1" applyAlignment="1">
      <alignment vertical="center"/>
    </xf>
    <xf numFmtId="41" fontId="5" fillId="0" borderId="21" xfId="16" applyNumberFormat="1" applyFont="1" applyFill="1" applyBorder="1" applyAlignment="1">
      <alignment vertical="center"/>
    </xf>
    <xf numFmtId="41" fontId="5" fillId="0" borderId="22" xfId="16" applyNumberFormat="1" applyFont="1" applyFill="1" applyBorder="1" applyAlignment="1">
      <alignment vertical="center"/>
    </xf>
    <xf numFmtId="0" fontId="3" fillId="0" borderId="0" xfId="22" applyFont="1" applyFill="1">
      <alignment vertical="center"/>
      <protection/>
    </xf>
    <xf numFmtId="0" fontId="3" fillId="0" borderId="0" xfId="22" applyFont="1">
      <alignment vertical="center"/>
      <protection/>
    </xf>
    <xf numFmtId="38" fontId="3" fillId="0" borderId="4" xfId="16" applyFont="1" applyBorder="1" applyAlignment="1">
      <alignment horizontal="center"/>
    </xf>
    <xf numFmtId="38" fontId="3" fillId="0" borderId="0" xfId="16" applyFont="1" applyBorder="1" applyAlignment="1">
      <alignment/>
    </xf>
    <xf numFmtId="38" fontId="3" fillId="0" borderId="0" xfId="16" applyFont="1" applyAlignment="1">
      <alignment/>
    </xf>
    <xf numFmtId="38" fontId="5" fillId="0" borderId="4" xfId="16" applyFont="1" applyBorder="1" applyAlignment="1">
      <alignment horizontal="center"/>
    </xf>
    <xf numFmtId="179" fontId="5" fillId="0" borderId="5" xfId="16" applyNumberFormat="1" applyFont="1" applyBorder="1" applyAlignment="1">
      <alignment horizontal="right"/>
    </xf>
    <xf numFmtId="179" fontId="5" fillId="0" borderId="5" xfId="16" applyNumberFormat="1" applyFont="1" applyFill="1" applyBorder="1" applyAlignment="1">
      <alignment horizontal="right"/>
    </xf>
    <xf numFmtId="179" fontId="5" fillId="0" borderId="5" xfId="16" applyNumberFormat="1" applyFont="1" applyBorder="1" applyAlignment="1">
      <alignment horizontal="right" shrinkToFit="1"/>
    </xf>
    <xf numFmtId="179" fontId="5" fillId="0" borderId="3" xfId="16" applyNumberFormat="1" applyFont="1" applyBorder="1" applyAlignment="1">
      <alignment horizontal="right"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3" fillId="0" borderId="4" xfId="16" applyFont="1" applyBorder="1" applyAlignment="1">
      <alignment horizontal="right"/>
    </xf>
    <xf numFmtId="179" fontId="3" fillId="0" borderId="5" xfId="16" applyNumberFormat="1" applyFont="1" applyBorder="1" applyAlignment="1">
      <alignment horizontal="right"/>
    </xf>
    <xf numFmtId="179" fontId="3" fillId="0" borderId="5" xfId="16" applyNumberFormat="1" applyFont="1" applyBorder="1" applyAlignment="1">
      <alignment horizontal="right" shrinkToFit="1"/>
    </xf>
    <xf numFmtId="179" fontId="3" fillId="0" borderId="3" xfId="16" applyNumberFormat="1" applyFont="1" applyBorder="1" applyAlignment="1">
      <alignment horizontal="right"/>
    </xf>
    <xf numFmtId="38" fontId="3" fillId="0" borderId="4" xfId="16" applyFont="1" applyBorder="1" applyAlignment="1" quotePrefix="1">
      <alignment horizontal="right"/>
    </xf>
    <xf numFmtId="38" fontId="3" fillId="0" borderId="23" xfId="16" applyFont="1" applyBorder="1" applyAlignment="1">
      <alignment vertical="center"/>
    </xf>
    <xf numFmtId="38" fontId="3" fillId="0" borderId="10" xfId="16" applyFont="1" applyBorder="1" applyAlignment="1">
      <alignment horizontal="distributed" vertical="center"/>
    </xf>
    <xf numFmtId="38" fontId="10" fillId="0" borderId="10" xfId="16" applyFont="1" applyBorder="1" applyAlignment="1">
      <alignment horizontal="distributed" vertical="center"/>
    </xf>
    <xf numFmtId="179" fontId="3" fillId="0" borderId="14" xfId="16" applyNumberFormat="1" applyFont="1" applyBorder="1" applyAlignment="1">
      <alignment horizontal="right"/>
    </xf>
    <xf numFmtId="179" fontId="3" fillId="0" borderId="15" xfId="16" applyNumberFormat="1" applyFont="1" applyBorder="1" applyAlignment="1">
      <alignment horizontal="right"/>
    </xf>
    <xf numFmtId="179" fontId="5" fillId="0" borderId="0" xfId="16" applyNumberFormat="1" applyFont="1" applyBorder="1" applyAlignment="1">
      <alignment horizontal="right"/>
    </xf>
    <xf numFmtId="179" fontId="3" fillId="0" borderId="5" xfId="16" applyNumberFormat="1" applyFont="1" applyFill="1" applyBorder="1" applyAlignment="1">
      <alignment horizontal="right"/>
    </xf>
    <xf numFmtId="179" fontId="3" fillId="0" borderId="0" xfId="16" applyNumberFormat="1" applyFont="1" applyBorder="1" applyAlignment="1">
      <alignment horizontal="right"/>
    </xf>
    <xf numFmtId="38" fontId="3" fillId="0" borderId="20" xfId="16" applyFont="1" applyBorder="1" applyAlignment="1" quotePrefix="1">
      <alignment horizontal="right"/>
    </xf>
    <xf numFmtId="179" fontId="3" fillId="0" borderId="21" xfId="16" applyNumberFormat="1" applyFont="1" applyBorder="1" applyAlignment="1">
      <alignment horizontal="right"/>
    </xf>
    <xf numFmtId="179" fontId="3" fillId="0" borderId="22" xfId="16" applyNumberFormat="1" applyFont="1" applyBorder="1" applyAlignment="1">
      <alignment horizontal="right"/>
    </xf>
    <xf numFmtId="179" fontId="3" fillId="0" borderId="24" xfId="16" applyNumberFormat="1" applyFont="1" applyBorder="1" applyAlignment="1">
      <alignment horizontal="right"/>
    </xf>
    <xf numFmtId="0" fontId="3" fillId="0" borderId="0" xfId="23" applyFont="1">
      <alignment vertical="center"/>
      <protection/>
    </xf>
    <xf numFmtId="0" fontId="3" fillId="0" borderId="0" xfId="23" applyFont="1" applyFill="1" applyBorder="1">
      <alignment vertical="center"/>
      <protection/>
    </xf>
    <xf numFmtId="0" fontId="3" fillId="0" borderId="0" xfId="23" applyFont="1" applyFill="1">
      <alignment vertical="center"/>
      <protection/>
    </xf>
    <xf numFmtId="0" fontId="3" fillId="0" borderId="0" xfId="23" applyFont="1" applyFill="1" applyAlignment="1">
      <alignment vertical="center"/>
      <protection/>
    </xf>
    <xf numFmtId="0" fontId="5" fillId="0" borderId="4" xfId="23" applyFont="1" applyFill="1" applyBorder="1" applyAlignment="1">
      <alignment horizontal="center"/>
      <protection/>
    </xf>
    <xf numFmtId="41" fontId="5" fillId="0" borderId="5" xfId="23" applyNumberFormat="1" applyFont="1" applyFill="1" applyBorder="1" applyAlignment="1">
      <alignment/>
      <protection/>
    </xf>
    <xf numFmtId="41" fontId="5" fillId="0" borderId="3" xfId="23" applyNumberFormat="1" applyFont="1" applyFill="1" applyBorder="1" applyAlignment="1">
      <alignment/>
      <protection/>
    </xf>
    <xf numFmtId="0" fontId="5" fillId="0" borderId="0" xfId="23" applyFont="1" applyFill="1" applyAlignment="1">
      <alignment/>
      <protection/>
    </xf>
    <xf numFmtId="0" fontId="3" fillId="0" borderId="4" xfId="23" applyFont="1" applyFill="1" applyBorder="1" applyAlignment="1">
      <alignment/>
      <protection/>
    </xf>
    <xf numFmtId="41" fontId="3" fillId="0" borderId="5" xfId="23" applyNumberFormat="1" applyFont="1" applyFill="1" applyBorder="1" applyAlignment="1">
      <alignment/>
      <protection/>
    </xf>
    <xf numFmtId="41" fontId="3" fillId="0" borderId="5" xfId="23" applyNumberFormat="1" applyFont="1" applyFill="1" applyBorder="1" applyAlignment="1">
      <alignment horizontal="right"/>
      <protection/>
    </xf>
    <xf numFmtId="41" fontId="3" fillId="0" borderId="3" xfId="23" applyNumberFormat="1" applyFont="1" applyFill="1" applyBorder="1" applyAlignment="1">
      <alignment horizontal="right"/>
      <protection/>
    </xf>
    <xf numFmtId="41" fontId="3" fillId="0" borderId="0" xfId="23" applyNumberFormat="1" applyFont="1" applyFill="1" applyAlignment="1">
      <alignment/>
      <protection/>
    </xf>
    <xf numFmtId="0" fontId="3" fillId="0" borderId="0" xfId="23" applyFont="1" applyFill="1" applyAlignment="1">
      <alignment/>
      <protection/>
    </xf>
    <xf numFmtId="0" fontId="3" fillId="0" borderId="4" xfId="23" applyFont="1" applyFill="1" applyBorder="1" applyAlignment="1" quotePrefix="1">
      <alignment/>
      <protection/>
    </xf>
    <xf numFmtId="0" fontId="3" fillId="0" borderId="20" xfId="23" applyFont="1" applyFill="1" applyBorder="1" applyAlignment="1" quotePrefix="1">
      <alignment/>
      <protection/>
    </xf>
    <xf numFmtId="41" fontId="3" fillId="0" borderId="21" xfId="23" applyNumberFormat="1" applyFont="1" applyFill="1" applyBorder="1" applyAlignment="1">
      <alignment/>
      <protection/>
    </xf>
    <xf numFmtId="41" fontId="3" fillId="0" borderId="21" xfId="23" applyNumberFormat="1" applyFont="1" applyFill="1" applyBorder="1" applyAlignment="1">
      <alignment horizontal="right"/>
      <protection/>
    </xf>
    <xf numFmtId="41" fontId="3" fillId="0" borderId="22" xfId="23" applyNumberFormat="1" applyFont="1" applyFill="1" applyBorder="1" applyAlignment="1">
      <alignment horizontal="right"/>
      <protection/>
    </xf>
    <xf numFmtId="38" fontId="3" fillId="0" borderId="0" xfId="16" applyFont="1" applyFill="1" applyBorder="1" applyAlignment="1">
      <alignment/>
    </xf>
    <xf numFmtId="38" fontId="3" fillId="0" borderId="0" xfId="16" applyFont="1" applyFill="1" applyAlignment="1">
      <alignment/>
    </xf>
    <xf numFmtId="38" fontId="3" fillId="0" borderId="0" xfId="16" applyFont="1" applyBorder="1" applyAlignment="1">
      <alignment/>
    </xf>
    <xf numFmtId="38" fontId="3" fillId="0" borderId="0" xfId="16" applyFont="1" applyAlignment="1">
      <alignment/>
    </xf>
    <xf numFmtId="38" fontId="3" fillId="0" borderId="0" xfId="16" applyFont="1" applyBorder="1" applyAlignment="1">
      <alignment horizontal="right"/>
    </xf>
    <xf numFmtId="41" fontId="5" fillId="0" borderId="5" xfId="16" applyNumberFormat="1" applyFont="1" applyBorder="1" applyAlignment="1">
      <alignment/>
    </xf>
    <xf numFmtId="176" fontId="5" fillId="0" borderId="25" xfId="16" applyNumberFormat="1" applyFont="1" applyBorder="1" applyAlignment="1">
      <alignment horizontal="right"/>
    </xf>
    <xf numFmtId="0" fontId="3" fillId="0" borderId="26" xfId="16" applyNumberFormat="1" applyFont="1" applyBorder="1" applyAlignment="1">
      <alignment horizontal="distributed"/>
    </xf>
    <xf numFmtId="41" fontId="3" fillId="0" borderId="5" xfId="16" applyNumberFormat="1" applyFont="1" applyBorder="1" applyAlignment="1">
      <alignment horizontal="right"/>
    </xf>
    <xf numFmtId="176" fontId="3" fillId="0" borderId="3" xfId="16" applyNumberFormat="1" applyFont="1" applyBorder="1" applyAlignment="1">
      <alignment horizontal="right"/>
    </xf>
    <xf numFmtId="41" fontId="3" fillId="0" borderId="5" xfId="16" applyNumberFormat="1" applyFont="1" applyBorder="1" applyAlignment="1">
      <alignment/>
    </xf>
    <xf numFmtId="41" fontId="3" fillId="0" borderId="3" xfId="16" applyNumberFormat="1" applyFont="1" applyBorder="1" applyAlignment="1">
      <alignment horizontal="right"/>
    </xf>
    <xf numFmtId="38" fontId="3" fillId="0" borderId="4" xfId="16" applyFont="1" applyBorder="1" applyAlignment="1">
      <alignment horizontal="distributed"/>
    </xf>
    <xf numFmtId="176" fontId="3" fillId="0" borderId="25" xfId="16" applyNumberFormat="1" applyFont="1" applyBorder="1" applyAlignment="1">
      <alignment horizontal="right"/>
    </xf>
    <xf numFmtId="38" fontId="3" fillId="0" borderId="20" xfId="16" applyFont="1" applyBorder="1" applyAlignment="1">
      <alignment horizontal="distributed"/>
    </xf>
    <xf numFmtId="41" fontId="3" fillId="0" borderId="21" xfId="16" applyNumberFormat="1" applyFont="1" applyBorder="1" applyAlignment="1">
      <alignment/>
    </xf>
    <xf numFmtId="176" fontId="3" fillId="0" borderId="27" xfId="16" applyNumberFormat="1" applyFont="1" applyBorder="1" applyAlignment="1">
      <alignment horizontal="right"/>
    </xf>
    <xf numFmtId="0" fontId="3" fillId="0" borderId="28" xfId="16" applyNumberFormat="1" applyFont="1" applyBorder="1" applyAlignment="1">
      <alignment horizontal="distributed"/>
    </xf>
    <xf numFmtId="41" fontId="3" fillId="0" borderId="21" xfId="16" applyNumberFormat="1" applyFont="1" applyBorder="1" applyAlignment="1">
      <alignment horizontal="right"/>
    </xf>
    <xf numFmtId="0" fontId="3" fillId="0" borderId="21" xfId="16" applyNumberFormat="1" applyFont="1" applyBorder="1" applyAlignment="1">
      <alignment horizontal="right"/>
    </xf>
    <xf numFmtId="0" fontId="3" fillId="0" borderId="22" xfId="16" applyNumberFormat="1" applyFont="1" applyBorder="1" applyAlignment="1">
      <alignment horizontal="right"/>
    </xf>
    <xf numFmtId="38" fontId="2" fillId="0" borderId="0" xfId="16" applyFont="1" applyFill="1" applyAlignment="1">
      <alignment/>
    </xf>
    <xf numFmtId="0" fontId="3" fillId="0" borderId="0" xfId="0" applyFont="1" applyFill="1" applyAlignment="1">
      <alignment vertical="center"/>
    </xf>
    <xf numFmtId="38" fontId="3" fillId="0" borderId="10" xfId="16" applyFont="1" applyBorder="1" applyAlignment="1">
      <alignment horizontal="distributed" vertical="center"/>
    </xf>
    <xf numFmtId="38" fontId="6" fillId="0" borderId="10" xfId="16" applyFont="1" applyBorder="1" applyAlignment="1">
      <alignment horizontal="center" vertical="center" wrapText="1"/>
    </xf>
    <xf numFmtId="38" fontId="3" fillId="0" borderId="13" xfId="16" applyFont="1" applyBorder="1" applyAlignment="1">
      <alignment horizontal="distributed" vertical="center"/>
    </xf>
    <xf numFmtId="38" fontId="5" fillId="0" borderId="5" xfId="16" applyFont="1" applyBorder="1" applyAlignment="1">
      <alignment/>
    </xf>
    <xf numFmtId="38" fontId="3" fillId="0" borderId="5" xfId="16" applyFont="1" applyBorder="1" applyAlignment="1">
      <alignment/>
    </xf>
    <xf numFmtId="38" fontId="3" fillId="0" borderId="5" xfId="16" applyFont="1" applyBorder="1" applyAlignment="1">
      <alignment horizontal="right"/>
    </xf>
    <xf numFmtId="41" fontId="3" fillId="0" borderId="5" xfId="16" applyNumberFormat="1" applyFont="1" applyBorder="1" applyAlignment="1">
      <alignment/>
    </xf>
    <xf numFmtId="38" fontId="3" fillId="0" borderId="3" xfId="16" applyFont="1" applyBorder="1" applyAlignment="1">
      <alignment/>
    </xf>
    <xf numFmtId="38" fontId="5" fillId="0" borderId="21" xfId="16" applyFont="1" applyBorder="1" applyAlignment="1">
      <alignment/>
    </xf>
    <xf numFmtId="38" fontId="3" fillId="0" borderId="21" xfId="16" applyFont="1" applyBorder="1" applyAlignment="1">
      <alignment/>
    </xf>
    <xf numFmtId="38" fontId="3" fillId="0" borderId="0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0" xfId="16" applyFont="1" applyFill="1" applyAlignment="1">
      <alignment horizontal="right" vertical="center"/>
    </xf>
    <xf numFmtId="38" fontId="3" fillId="0" borderId="29" xfId="16" applyFont="1" applyBorder="1" applyAlignment="1">
      <alignment horizontal="right" vertical="center"/>
    </xf>
    <xf numFmtId="38" fontId="3" fillId="0" borderId="19" xfId="16" applyFont="1" applyBorder="1" applyAlignment="1">
      <alignment horizontal="centerContinuous" vertical="center"/>
    </xf>
    <xf numFmtId="38" fontId="3" fillId="0" borderId="19" xfId="16" applyFont="1" applyFill="1" applyBorder="1" applyAlignment="1">
      <alignment horizontal="centerContinuous" vertical="center"/>
    </xf>
    <xf numFmtId="38" fontId="9" fillId="0" borderId="29" xfId="16" applyFont="1" applyFill="1" applyBorder="1" applyAlignment="1">
      <alignment horizontal="centerContinuous" vertical="center"/>
    </xf>
    <xf numFmtId="38" fontId="9" fillId="0" borderId="19" xfId="16" applyFont="1" applyFill="1" applyBorder="1" applyAlignment="1">
      <alignment horizontal="centerContinuous" vertical="center"/>
    </xf>
    <xf numFmtId="38" fontId="3" fillId="0" borderId="30" xfId="16" applyFont="1" applyBorder="1" applyAlignment="1">
      <alignment horizontal="right" vertical="center"/>
    </xf>
    <xf numFmtId="38" fontId="3" fillId="0" borderId="7" xfId="16" applyFont="1" applyBorder="1" applyAlignment="1">
      <alignment vertical="center"/>
    </xf>
    <xf numFmtId="38" fontId="3" fillId="0" borderId="10" xfId="16" applyFont="1" applyFill="1" applyBorder="1" applyAlignment="1">
      <alignment horizontal="center" vertical="center"/>
    </xf>
    <xf numFmtId="38" fontId="3" fillId="0" borderId="10" xfId="16" applyFont="1" applyFill="1" applyBorder="1" applyAlignment="1">
      <alignment horizontal="distributed" vertical="center"/>
    </xf>
    <xf numFmtId="38" fontId="9" fillId="0" borderId="9" xfId="16" applyFont="1" applyFill="1" applyBorder="1" applyAlignment="1">
      <alignment horizontal="center" vertical="center"/>
    </xf>
    <xf numFmtId="38" fontId="9" fillId="0" borderId="10" xfId="16" applyFont="1" applyFill="1" applyBorder="1" applyAlignment="1">
      <alignment horizontal="center" vertical="center" wrapText="1"/>
    </xf>
    <xf numFmtId="38" fontId="3" fillId="0" borderId="31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5" xfId="16" applyFont="1" applyFill="1" applyBorder="1" applyAlignment="1">
      <alignment vertical="center"/>
    </xf>
    <xf numFmtId="38" fontId="3" fillId="0" borderId="25" xfId="16" applyFont="1" applyFill="1" applyBorder="1" applyAlignment="1">
      <alignment vertical="center"/>
    </xf>
    <xf numFmtId="38" fontId="3" fillId="0" borderId="1" xfId="16" applyFont="1" applyFill="1" applyBorder="1" applyAlignment="1">
      <alignment vertical="center"/>
    </xf>
    <xf numFmtId="38" fontId="3" fillId="0" borderId="3" xfId="16" applyFont="1" applyBorder="1" applyAlignment="1">
      <alignment vertical="center"/>
    </xf>
    <xf numFmtId="180" fontId="5" fillId="0" borderId="5" xfId="16" applyNumberFormat="1" applyFont="1" applyBorder="1" applyAlignment="1">
      <alignment vertical="center"/>
    </xf>
    <xf numFmtId="38" fontId="5" fillId="0" borderId="5" xfId="16" applyFont="1" applyFill="1" applyBorder="1" applyAlignment="1">
      <alignment vertical="center"/>
    </xf>
    <xf numFmtId="38" fontId="5" fillId="0" borderId="3" xfId="16" applyFont="1" applyBorder="1" applyAlignment="1">
      <alignment horizontal="distributed" vertical="center"/>
    </xf>
    <xf numFmtId="180" fontId="3" fillId="0" borderId="5" xfId="16" applyNumberFormat="1" applyFont="1" applyBorder="1" applyAlignment="1">
      <alignment vertical="center"/>
    </xf>
    <xf numFmtId="38" fontId="11" fillId="0" borderId="4" xfId="16" applyFont="1" applyBorder="1" applyAlignment="1">
      <alignment horizontal="distributed" vertical="center"/>
    </xf>
    <xf numFmtId="180" fontId="11" fillId="0" borderId="5" xfId="16" applyNumberFormat="1" applyFont="1" applyFill="1" applyBorder="1" applyAlignment="1">
      <alignment vertical="center"/>
    </xf>
    <xf numFmtId="38" fontId="11" fillId="0" borderId="3" xfId="16" applyFont="1" applyBorder="1" applyAlignment="1">
      <alignment horizontal="distributed" vertical="center"/>
    </xf>
    <xf numFmtId="180" fontId="3" fillId="0" borderId="5" xfId="16" applyNumberFormat="1" applyFont="1" applyFill="1" applyBorder="1" applyAlignment="1">
      <alignment vertical="center"/>
    </xf>
    <xf numFmtId="185" fontId="3" fillId="0" borderId="5" xfId="16" applyNumberFormat="1" applyFont="1" applyFill="1" applyBorder="1" applyAlignment="1">
      <alignment vertical="center"/>
    </xf>
    <xf numFmtId="38" fontId="3" fillId="0" borderId="20" xfId="16" applyFont="1" applyFill="1" applyBorder="1" applyAlignment="1">
      <alignment horizontal="distributed" vertical="center"/>
    </xf>
    <xf numFmtId="180" fontId="3" fillId="0" borderId="21" xfId="16" applyNumberFormat="1" applyFont="1" applyFill="1" applyBorder="1" applyAlignment="1">
      <alignment vertical="center"/>
    </xf>
    <xf numFmtId="182" fontId="3" fillId="0" borderId="21" xfId="16" applyNumberFormat="1" applyFont="1" applyFill="1" applyBorder="1" applyAlignment="1">
      <alignment horizontal="right" vertical="center"/>
    </xf>
    <xf numFmtId="38" fontId="3" fillId="0" borderId="22" xfId="16" applyFont="1" applyFill="1" applyBorder="1" applyAlignment="1">
      <alignment horizontal="distributed" vertical="center"/>
    </xf>
    <xf numFmtId="38" fontId="9" fillId="0" borderId="0" xfId="16" applyFont="1" applyAlignment="1">
      <alignment vertical="center"/>
    </xf>
    <xf numFmtId="180" fontId="3" fillId="0" borderId="32" xfId="16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38" fontId="3" fillId="0" borderId="3" xfId="16" applyFont="1" applyFill="1" applyBorder="1" applyAlignment="1">
      <alignment vertical="center"/>
    </xf>
    <xf numFmtId="0" fontId="3" fillId="0" borderId="4" xfId="0" applyFont="1" applyFill="1" applyBorder="1" applyAlignment="1">
      <alignment horizontal="justify" vertical="center"/>
    </xf>
    <xf numFmtId="0" fontId="3" fillId="0" borderId="7" xfId="0" applyFont="1" applyFill="1" applyBorder="1" applyAlignment="1">
      <alignment horizontal="justify" vertical="center"/>
    </xf>
    <xf numFmtId="38" fontId="5" fillId="0" borderId="8" xfId="16" applyFont="1" applyFill="1" applyBorder="1" applyAlignment="1">
      <alignment vertical="center"/>
    </xf>
    <xf numFmtId="38" fontId="3" fillId="0" borderId="8" xfId="16" applyFont="1" applyFill="1" applyBorder="1" applyAlignment="1">
      <alignment vertical="center"/>
    </xf>
    <xf numFmtId="38" fontId="3" fillId="0" borderId="31" xfId="16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20" xfId="0" applyFont="1" applyFill="1" applyBorder="1" applyAlignment="1">
      <alignment horizontal="justify" vertical="center"/>
    </xf>
    <xf numFmtId="38" fontId="9" fillId="0" borderId="0" xfId="16" applyFont="1" applyFill="1" applyAlignment="1">
      <alignment horizontal="right" vertical="center"/>
    </xf>
    <xf numFmtId="38" fontId="3" fillId="0" borderId="29" xfId="16" applyFont="1" applyFill="1" applyBorder="1" applyAlignment="1">
      <alignment horizontal="right" vertical="center"/>
    </xf>
    <xf numFmtId="38" fontId="3" fillId="0" borderId="30" xfId="16" applyFont="1" applyFill="1" applyBorder="1" applyAlignment="1">
      <alignment horizontal="centerContinuous" vertical="center"/>
    </xf>
    <xf numFmtId="38" fontId="3" fillId="0" borderId="7" xfId="16" applyFont="1" applyFill="1" applyBorder="1" applyAlignment="1">
      <alignment vertical="center"/>
    </xf>
    <xf numFmtId="38" fontId="9" fillId="0" borderId="10" xfId="16" applyFont="1" applyFill="1" applyBorder="1" applyAlignment="1">
      <alignment horizontal="distributed" vertical="center"/>
    </xf>
    <xf numFmtId="38" fontId="9" fillId="0" borderId="13" xfId="16" applyFont="1" applyFill="1" applyBorder="1" applyAlignment="1">
      <alignment horizontal="distributed" vertical="center"/>
    </xf>
    <xf numFmtId="38" fontId="5" fillId="0" borderId="4" xfId="16" applyFont="1" applyFill="1" applyBorder="1" applyAlignment="1">
      <alignment horizontal="distributed" vertical="center"/>
    </xf>
    <xf numFmtId="38" fontId="12" fillId="0" borderId="5" xfId="16" applyFont="1" applyFill="1" applyBorder="1" applyAlignment="1">
      <alignment vertical="center"/>
    </xf>
    <xf numFmtId="38" fontId="3" fillId="0" borderId="4" xfId="16" applyFont="1" applyFill="1" applyBorder="1" applyAlignment="1">
      <alignment horizontal="distributed" vertical="center"/>
    </xf>
    <xf numFmtId="38" fontId="9" fillId="0" borderId="5" xfId="16" applyFont="1" applyFill="1" applyBorder="1" applyAlignment="1">
      <alignment vertical="center"/>
    </xf>
    <xf numFmtId="38" fontId="3" fillId="0" borderId="4" xfId="16" applyFont="1" applyFill="1" applyBorder="1" applyAlignment="1">
      <alignment horizontal="center" vertical="center"/>
    </xf>
    <xf numFmtId="38" fontId="3" fillId="0" borderId="4" xfId="16" applyFont="1" applyFill="1" applyBorder="1" applyAlignment="1">
      <alignment horizontal="right" vertical="center"/>
    </xf>
    <xf numFmtId="38" fontId="9" fillId="0" borderId="21" xfId="16" applyFont="1" applyFill="1" applyBorder="1" applyAlignment="1">
      <alignment vertical="center"/>
    </xf>
    <xf numFmtId="38" fontId="9" fillId="0" borderId="22" xfId="16" applyFont="1" applyFill="1" applyBorder="1" applyAlignment="1">
      <alignment vertical="center"/>
    </xf>
    <xf numFmtId="38" fontId="9" fillId="0" borderId="0" xfId="16" applyFont="1" applyBorder="1" applyAlignment="1">
      <alignment horizontal="right" vertical="center"/>
    </xf>
    <xf numFmtId="38" fontId="3" fillId="0" borderId="36" xfId="16" applyFont="1" applyBorder="1" applyAlignment="1">
      <alignment vertical="center"/>
    </xf>
    <xf numFmtId="38" fontId="3" fillId="0" borderId="30" xfId="16" applyFont="1" applyBorder="1" applyAlignment="1">
      <alignment horizontal="centerContinuous" vertical="center"/>
    </xf>
    <xf numFmtId="38" fontId="3" fillId="0" borderId="6" xfId="16" applyFont="1" applyBorder="1" applyAlignment="1">
      <alignment vertical="center"/>
    </xf>
    <xf numFmtId="38" fontId="12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9" fillId="0" borderId="5" xfId="16" applyFont="1" applyFill="1" applyBorder="1" applyAlignment="1">
      <alignment horizontal="right" vertical="center"/>
    </xf>
    <xf numFmtId="38" fontId="9" fillId="0" borderId="4" xfId="16" applyFont="1" applyFill="1" applyBorder="1" applyAlignment="1">
      <alignment horizontal="distributed" vertical="center"/>
    </xf>
    <xf numFmtId="0" fontId="3" fillId="0" borderId="5" xfId="16" applyNumberFormat="1" applyFont="1" applyFill="1" applyBorder="1" applyAlignment="1">
      <alignment vertical="center"/>
    </xf>
    <xf numFmtId="38" fontId="9" fillId="0" borderId="21" xfId="16" applyFont="1" applyFill="1" applyBorder="1" applyAlignment="1">
      <alignment horizontal="right" vertical="center"/>
    </xf>
    <xf numFmtId="185" fontId="3" fillId="0" borderId="21" xfId="16" applyNumberFormat="1" applyFont="1" applyFill="1" applyBorder="1" applyAlignment="1">
      <alignment vertical="center"/>
    </xf>
    <xf numFmtId="38" fontId="3" fillId="0" borderId="36" xfId="16" applyFont="1" applyBorder="1" applyAlignment="1">
      <alignment horizontal="right" vertical="center"/>
    </xf>
    <xf numFmtId="38" fontId="14" fillId="0" borderId="19" xfId="16" applyFont="1" applyBorder="1" applyAlignment="1">
      <alignment horizontal="center" vertical="center"/>
    </xf>
    <xf numFmtId="38" fontId="14" fillId="0" borderId="8" xfId="16" applyFont="1" applyBorder="1" applyAlignment="1">
      <alignment horizontal="center" vertical="center"/>
    </xf>
    <xf numFmtId="38" fontId="14" fillId="0" borderId="5" xfId="16" applyFont="1" applyBorder="1" applyAlignment="1">
      <alignment horizontal="center" vertical="center"/>
    </xf>
    <xf numFmtId="38" fontId="9" fillId="0" borderId="0" xfId="16" applyFont="1" applyBorder="1" applyAlignment="1">
      <alignment horizontal="left" vertical="center"/>
    </xf>
    <xf numFmtId="38" fontId="9" fillId="0" borderId="4" xfId="16" applyFont="1" applyBorder="1" applyAlignment="1">
      <alignment horizontal="left" vertical="center"/>
    </xf>
    <xf numFmtId="38" fontId="9" fillId="0" borderId="4" xfId="16" applyFont="1" applyFill="1" applyBorder="1" applyAlignment="1">
      <alignment horizontal="center" vertical="center"/>
    </xf>
    <xf numFmtId="38" fontId="3" fillId="0" borderId="37" xfId="16" applyFont="1" applyBorder="1" applyAlignment="1">
      <alignment vertical="center"/>
    </xf>
    <xf numFmtId="0" fontId="3" fillId="0" borderId="36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Continuous" vertical="center"/>
    </xf>
    <xf numFmtId="0" fontId="14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distributed" vertical="center"/>
    </xf>
    <xf numFmtId="0" fontId="3" fillId="0" borderId="24" xfId="0" applyFont="1" applyBorder="1" applyAlignment="1">
      <alignment vertical="center"/>
    </xf>
    <xf numFmtId="0" fontId="9" fillId="0" borderId="20" xfId="0" applyFont="1" applyBorder="1" applyAlignment="1">
      <alignment horizontal="distributed" vertical="center"/>
    </xf>
    <xf numFmtId="0" fontId="3" fillId="0" borderId="37" xfId="0" applyFont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10" xfId="16" applyFont="1" applyBorder="1" applyAlignment="1">
      <alignment horizontal="centerContinuous" vertical="center"/>
    </xf>
    <xf numFmtId="38" fontId="3" fillId="0" borderId="2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38" fontId="3" fillId="0" borderId="8" xfId="16" applyFont="1" applyBorder="1" applyAlignment="1">
      <alignment horizontal="center" vertical="center"/>
    </xf>
    <xf numFmtId="38" fontId="6" fillId="0" borderId="8" xfId="16" applyFont="1" applyBorder="1" applyAlignment="1">
      <alignment horizontal="center" vertical="center"/>
    </xf>
    <xf numFmtId="38" fontId="3" fillId="0" borderId="31" xfId="16" applyFont="1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14" xfId="16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3" fillId="0" borderId="4" xfId="0" applyFont="1" applyBorder="1" applyAlignment="1" quotePrefix="1">
      <alignment vertical="center"/>
    </xf>
    <xf numFmtId="0" fontId="3" fillId="0" borderId="20" xfId="0" applyFont="1" applyBorder="1" applyAlignment="1" quotePrefix="1">
      <alignment vertical="center"/>
    </xf>
    <xf numFmtId="38" fontId="3" fillId="0" borderId="29" xfId="16" applyFont="1" applyBorder="1" applyAlignment="1">
      <alignment horizontal="distributed"/>
    </xf>
    <xf numFmtId="38" fontId="3" fillId="0" borderId="7" xfId="16" applyFont="1" applyBorder="1" applyAlignment="1">
      <alignment/>
    </xf>
    <xf numFmtId="38" fontId="3" fillId="0" borderId="10" xfId="16" applyFont="1" applyBorder="1" applyAlignment="1">
      <alignment horizontal="center"/>
    </xf>
    <xf numFmtId="38" fontId="3" fillId="0" borderId="4" xfId="16" applyFont="1" applyBorder="1" applyAlignment="1">
      <alignment/>
    </xf>
    <xf numFmtId="38" fontId="3" fillId="0" borderId="5" xfId="16" applyFont="1" applyBorder="1" applyAlignment="1">
      <alignment horizontal="center"/>
    </xf>
    <xf numFmtId="182" fontId="3" fillId="0" borderId="5" xfId="16" applyNumberFormat="1" applyFont="1" applyBorder="1" applyAlignment="1">
      <alignment horizontal="center"/>
    </xf>
    <xf numFmtId="182" fontId="3" fillId="0" borderId="3" xfId="16" applyNumberFormat="1" applyFont="1" applyBorder="1" applyAlignment="1">
      <alignment horizontal="center"/>
    </xf>
    <xf numFmtId="38" fontId="5" fillId="0" borderId="0" xfId="16" applyFont="1" applyBorder="1" applyAlignment="1">
      <alignment/>
    </xf>
    <xf numFmtId="38" fontId="5" fillId="0" borderId="5" xfId="16" applyFont="1" applyFill="1" applyBorder="1" applyAlignment="1">
      <alignment horizontal="right"/>
    </xf>
    <xf numFmtId="38" fontId="5" fillId="0" borderId="0" xfId="16" applyFont="1" applyAlignment="1">
      <alignment/>
    </xf>
    <xf numFmtId="38" fontId="3" fillId="0" borderId="5" xfId="16" applyFont="1" applyFill="1" applyBorder="1" applyAlignment="1">
      <alignment horizontal="center"/>
    </xf>
    <xf numFmtId="38" fontId="3" fillId="0" borderId="5" xfId="16" applyFont="1" applyFill="1" applyBorder="1" applyAlignment="1">
      <alignment/>
    </xf>
    <xf numFmtId="38" fontId="3" fillId="0" borderId="20" xfId="16" applyFont="1" applyBorder="1" applyAlignment="1">
      <alignment horizontal="distributed" vertical="center"/>
    </xf>
    <xf numFmtId="38" fontId="3" fillId="0" borderId="21" xfId="16" applyFont="1" applyFill="1" applyBorder="1" applyAlignment="1">
      <alignment/>
    </xf>
    <xf numFmtId="41" fontId="3" fillId="0" borderId="3" xfId="16" applyNumberFormat="1" applyFont="1" applyBorder="1" applyAlignment="1">
      <alignment vertical="center"/>
    </xf>
    <xf numFmtId="41" fontId="5" fillId="0" borderId="3" xfId="16" applyNumberFormat="1" applyFont="1" applyBorder="1" applyAlignment="1">
      <alignment vertical="center"/>
    </xf>
    <xf numFmtId="41" fontId="3" fillId="0" borderId="21" xfId="16" applyNumberFormat="1" applyFont="1" applyBorder="1" applyAlignment="1">
      <alignment vertical="center"/>
    </xf>
    <xf numFmtId="41" fontId="3" fillId="0" borderId="21" xfId="16" applyNumberFormat="1" applyFont="1" applyFill="1" applyBorder="1" applyAlignment="1">
      <alignment vertical="center"/>
    </xf>
    <xf numFmtId="41" fontId="3" fillId="0" borderId="22" xfId="16" applyNumberFormat="1" applyFont="1" applyBorder="1" applyAlignment="1">
      <alignment vertical="center"/>
    </xf>
    <xf numFmtId="180" fontId="5" fillId="0" borderId="5" xfId="16" applyNumberFormat="1" applyFont="1" applyFill="1" applyBorder="1" applyAlignment="1">
      <alignment vertical="center"/>
    </xf>
    <xf numFmtId="184" fontId="5" fillId="0" borderId="5" xfId="16" applyNumberFormat="1" applyFont="1" applyFill="1" applyBorder="1" applyAlignment="1">
      <alignment vertical="center"/>
    </xf>
    <xf numFmtId="182" fontId="5" fillId="0" borderId="25" xfId="16" applyNumberFormat="1" applyFont="1" applyFill="1" applyBorder="1" applyAlignment="1">
      <alignment vertical="center"/>
    </xf>
    <xf numFmtId="38" fontId="5" fillId="0" borderId="4" xfId="16" applyFont="1" applyFill="1" applyBorder="1" applyAlignment="1">
      <alignment vertical="center"/>
    </xf>
    <xf numFmtId="182" fontId="5" fillId="0" borderId="5" xfId="16" applyNumberFormat="1" applyFont="1" applyFill="1" applyBorder="1" applyAlignment="1">
      <alignment vertical="center"/>
    </xf>
    <xf numFmtId="184" fontId="3" fillId="0" borderId="5" xfId="16" applyNumberFormat="1" applyFont="1" applyFill="1" applyBorder="1" applyAlignment="1">
      <alignment vertical="center"/>
    </xf>
    <xf numFmtId="182" fontId="3" fillId="0" borderId="25" xfId="16" applyNumberFormat="1" applyFont="1" applyFill="1" applyBorder="1" applyAlignment="1">
      <alignment vertical="center"/>
    </xf>
    <xf numFmtId="38" fontId="3" fillId="0" borderId="4" xfId="16" applyFont="1" applyFill="1" applyBorder="1" applyAlignment="1">
      <alignment vertical="center"/>
    </xf>
    <xf numFmtId="182" fontId="3" fillId="0" borderId="5" xfId="16" applyNumberFormat="1" applyFont="1" applyFill="1" applyBorder="1" applyAlignment="1">
      <alignment vertical="center"/>
    </xf>
    <xf numFmtId="180" fontId="3" fillId="0" borderId="4" xfId="16" applyNumberFormat="1" applyFont="1" applyFill="1" applyBorder="1" applyAlignment="1">
      <alignment vertical="center"/>
    </xf>
    <xf numFmtId="184" fontId="3" fillId="0" borderId="21" xfId="16" applyNumberFormat="1" applyFont="1" applyFill="1" applyBorder="1" applyAlignment="1">
      <alignment vertical="center"/>
    </xf>
    <xf numFmtId="0" fontId="3" fillId="0" borderId="21" xfId="16" applyNumberFormat="1" applyFont="1" applyFill="1" applyBorder="1" applyAlignment="1">
      <alignment vertical="center"/>
    </xf>
    <xf numFmtId="182" fontId="3" fillId="0" borderId="27" xfId="16" applyNumberFormat="1" applyFont="1" applyFill="1" applyBorder="1" applyAlignment="1">
      <alignment horizontal="right" vertical="center"/>
    </xf>
    <xf numFmtId="182" fontId="3" fillId="0" borderId="20" xfId="16" applyNumberFormat="1" applyFont="1" applyFill="1" applyBorder="1" applyAlignment="1">
      <alignment horizontal="right" vertical="center"/>
    </xf>
    <xf numFmtId="38" fontId="5" fillId="0" borderId="21" xfId="16" applyFont="1" applyFill="1" applyBorder="1" applyAlignment="1">
      <alignment vertical="center"/>
    </xf>
    <xf numFmtId="38" fontId="3" fillId="0" borderId="21" xfId="16" applyFont="1" applyFill="1" applyBorder="1" applyAlignment="1">
      <alignment vertical="center"/>
    </xf>
    <xf numFmtId="38" fontId="3" fillId="0" borderId="22" xfId="16" applyFont="1" applyFill="1" applyBorder="1" applyAlignment="1">
      <alignment vertical="center"/>
    </xf>
    <xf numFmtId="180" fontId="12" fillId="0" borderId="5" xfId="16" applyNumberFormat="1" applyFont="1" applyFill="1" applyBorder="1" applyAlignment="1">
      <alignment vertical="center"/>
    </xf>
    <xf numFmtId="184" fontId="12" fillId="0" borderId="5" xfId="16" applyNumberFormat="1" applyFont="1" applyFill="1" applyBorder="1" applyAlignment="1">
      <alignment vertical="center"/>
    </xf>
    <xf numFmtId="184" fontId="12" fillId="0" borderId="3" xfId="16" applyNumberFormat="1" applyFont="1" applyFill="1" applyBorder="1" applyAlignment="1">
      <alignment vertical="center"/>
    </xf>
    <xf numFmtId="180" fontId="9" fillId="0" borderId="5" xfId="16" applyNumberFormat="1" applyFont="1" applyFill="1" applyBorder="1" applyAlignment="1">
      <alignment vertical="center"/>
    </xf>
    <xf numFmtId="184" fontId="9" fillId="0" borderId="5" xfId="16" applyNumberFormat="1" applyFont="1" applyFill="1" applyBorder="1" applyAlignment="1">
      <alignment vertical="center"/>
    </xf>
    <xf numFmtId="184" fontId="9" fillId="0" borderId="3" xfId="16" applyNumberFormat="1" applyFont="1" applyFill="1" applyBorder="1" applyAlignment="1">
      <alignment vertical="center"/>
    </xf>
    <xf numFmtId="0" fontId="9" fillId="0" borderId="5" xfId="16" applyNumberFormat="1" applyFont="1" applyFill="1" applyBorder="1" applyAlignment="1">
      <alignment vertical="center"/>
    </xf>
    <xf numFmtId="180" fontId="12" fillId="0" borderId="2" xfId="16" applyNumberFormat="1" applyFont="1" applyFill="1" applyBorder="1" applyAlignment="1">
      <alignment vertical="center"/>
    </xf>
    <xf numFmtId="181" fontId="12" fillId="0" borderId="2" xfId="16" applyNumberFormat="1" applyFont="1" applyFill="1" applyBorder="1" applyAlignment="1">
      <alignment vertical="center"/>
    </xf>
    <xf numFmtId="181" fontId="12" fillId="0" borderId="14" xfId="16" applyNumberFormat="1" applyFont="1" applyFill="1" applyBorder="1" applyAlignment="1">
      <alignment vertical="center"/>
    </xf>
    <xf numFmtId="181" fontId="9" fillId="0" borderId="5" xfId="16" applyNumberFormat="1" applyFont="1" applyFill="1" applyBorder="1" applyAlignment="1">
      <alignment vertical="center"/>
    </xf>
    <xf numFmtId="181" fontId="9" fillId="0" borderId="3" xfId="16" applyNumberFormat="1" applyFont="1" applyFill="1" applyBorder="1" applyAlignment="1">
      <alignment vertical="center"/>
    </xf>
    <xf numFmtId="181" fontId="9" fillId="0" borderId="5" xfId="16" applyNumberFormat="1" applyFont="1" applyFill="1" applyBorder="1" applyAlignment="1">
      <alignment horizontal="right" vertical="center"/>
    </xf>
    <xf numFmtId="0" fontId="9" fillId="0" borderId="5" xfId="16" applyNumberFormat="1" applyFont="1" applyFill="1" applyBorder="1" applyAlignment="1">
      <alignment horizontal="right" vertical="center"/>
    </xf>
    <xf numFmtId="180" fontId="9" fillId="0" borderId="21" xfId="16" applyNumberFormat="1" applyFont="1" applyFill="1" applyBorder="1" applyAlignment="1">
      <alignment vertical="center"/>
    </xf>
    <xf numFmtId="181" fontId="9" fillId="0" borderId="21" xfId="16" applyNumberFormat="1" applyFont="1" applyFill="1" applyBorder="1" applyAlignment="1">
      <alignment vertical="center"/>
    </xf>
    <xf numFmtId="181" fontId="9" fillId="0" borderId="21" xfId="16" applyNumberFormat="1" applyFont="1" applyFill="1" applyBorder="1" applyAlignment="1">
      <alignment horizontal="right" vertical="center"/>
    </xf>
    <xf numFmtId="181" fontId="9" fillId="0" borderId="22" xfId="16" applyNumberFormat="1" applyFont="1" applyFill="1" applyBorder="1" applyAlignment="1">
      <alignment vertical="center"/>
    </xf>
    <xf numFmtId="41" fontId="12" fillId="0" borderId="2" xfId="16" applyNumberFormat="1" applyFont="1" applyFill="1" applyBorder="1" applyAlignment="1">
      <alignment vertical="center"/>
    </xf>
    <xf numFmtId="41" fontId="12" fillId="0" borderId="2" xfId="16" applyNumberFormat="1" applyFont="1" applyFill="1" applyBorder="1" applyAlignment="1">
      <alignment horizontal="right" vertical="center"/>
    </xf>
    <xf numFmtId="41" fontId="12" fillId="0" borderId="14" xfId="16" applyNumberFormat="1" applyFont="1" applyFill="1" applyBorder="1" applyAlignment="1">
      <alignment horizontal="right" vertical="center"/>
    </xf>
    <xf numFmtId="41" fontId="12" fillId="0" borderId="5" xfId="16" applyNumberFormat="1" applyFont="1" applyFill="1" applyBorder="1" applyAlignment="1">
      <alignment vertical="center"/>
    </xf>
    <xf numFmtId="41" fontId="9" fillId="0" borderId="5" xfId="16" applyNumberFormat="1" applyFont="1" applyFill="1" applyBorder="1" applyAlignment="1">
      <alignment vertical="center"/>
    </xf>
    <xf numFmtId="41" fontId="9" fillId="0" borderId="3" xfId="16" applyNumberFormat="1" applyFont="1" applyFill="1" applyBorder="1" applyAlignment="1">
      <alignment vertical="center"/>
    </xf>
    <xf numFmtId="41" fontId="9" fillId="0" borderId="21" xfId="16" applyNumberFormat="1" applyFont="1" applyFill="1" applyBorder="1" applyAlignment="1">
      <alignment vertical="center"/>
    </xf>
    <xf numFmtId="41" fontId="9" fillId="0" borderId="22" xfId="16" applyNumberFormat="1" applyFont="1" applyFill="1" applyBorder="1" applyAlignment="1">
      <alignment vertical="center"/>
    </xf>
    <xf numFmtId="41" fontId="5" fillId="0" borderId="5" xfId="16" applyNumberFormat="1" applyFont="1" applyFill="1" applyBorder="1" applyAlignment="1">
      <alignment horizontal="right" vertical="center"/>
    </xf>
    <xf numFmtId="41" fontId="5" fillId="0" borderId="3" xfId="16" applyNumberFormat="1" applyFont="1" applyFill="1" applyBorder="1" applyAlignment="1">
      <alignment horizontal="right" vertical="center"/>
    </xf>
    <xf numFmtId="41" fontId="3" fillId="0" borderId="22" xfId="16" applyNumberFormat="1" applyFont="1" applyFill="1" applyBorder="1" applyAlignment="1">
      <alignment vertical="center"/>
    </xf>
    <xf numFmtId="38" fontId="5" fillId="0" borderId="3" xfId="16" applyFont="1" applyFill="1" applyBorder="1" applyAlignment="1">
      <alignment horizontal="right"/>
    </xf>
    <xf numFmtId="38" fontId="3" fillId="0" borderId="3" xfId="16" applyFont="1" applyFill="1" applyBorder="1" applyAlignment="1">
      <alignment horizontal="center"/>
    </xf>
    <xf numFmtId="38" fontId="3" fillId="0" borderId="3" xfId="16" applyFont="1" applyFill="1" applyBorder="1" applyAlignment="1">
      <alignment/>
    </xf>
    <xf numFmtId="38" fontId="3" fillId="0" borderId="22" xfId="16" applyFont="1" applyFill="1" applyBorder="1" applyAlignment="1">
      <alignment/>
    </xf>
    <xf numFmtId="0" fontId="15" fillId="0" borderId="0" xfId="20" applyFont="1" applyFill="1" applyAlignment="1">
      <alignment horizontal="left"/>
      <protection/>
    </xf>
    <xf numFmtId="38" fontId="15" fillId="0" borderId="0" xfId="16" applyFont="1" applyFill="1" applyAlignment="1">
      <alignment vertical="center"/>
    </xf>
    <xf numFmtId="38" fontId="15" fillId="0" borderId="0" xfId="16" applyNumberFormat="1" applyFont="1" applyFill="1" applyAlignment="1">
      <alignment horizontal="left"/>
    </xf>
    <xf numFmtId="0" fontId="15" fillId="0" borderId="0" xfId="24" applyFont="1" applyFill="1" applyAlignment="1">
      <alignment horizontal="left" vertical="center"/>
      <protection/>
    </xf>
    <xf numFmtId="0" fontId="15" fillId="0" borderId="0" xfId="25" applyFont="1" applyFill="1" applyAlignment="1">
      <alignment horizontal="left" vertical="center"/>
      <protection/>
    </xf>
    <xf numFmtId="0" fontId="15" fillId="0" borderId="0" xfId="0" applyFont="1" applyFill="1" applyBorder="1" applyAlignment="1">
      <alignment vertical="center"/>
    </xf>
    <xf numFmtId="0" fontId="15" fillId="0" borderId="0" xfId="26" applyFont="1" applyFill="1" applyAlignment="1">
      <alignment horizontal="left" vertical="center"/>
      <protection/>
    </xf>
    <xf numFmtId="38" fontId="15" fillId="0" borderId="0" xfId="16" applyFont="1" applyFill="1" applyBorder="1" applyAlignment="1">
      <alignment/>
    </xf>
    <xf numFmtId="38" fontId="15" fillId="0" borderId="0" xfId="16" applyFont="1" applyFill="1" applyAlignment="1">
      <alignment/>
    </xf>
    <xf numFmtId="0" fontId="15" fillId="0" borderId="0" xfId="27" applyFont="1" applyFill="1" applyAlignment="1">
      <alignment horizontal="left" vertical="center"/>
      <protection/>
    </xf>
    <xf numFmtId="38" fontId="15" fillId="0" borderId="0" xfId="16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1" fontId="3" fillId="0" borderId="14" xfId="16" applyNumberFormat="1" applyFont="1" applyBorder="1" applyAlignment="1">
      <alignment horizontal="right" vertical="center"/>
    </xf>
    <xf numFmtId="41" fontId="3" fillId="0" borderId="3" xfId="16" applyNumberFormat="1" applyFont="1" applyBorder="1" applyAlignment="1">
      <alignment horizontal="right" vertical="center"/>
    </xf>
    <xf numFmtId="41" fontId="3" fillId="0" borderId="3" xfId="16" applyNumberFormat="1" applyFont="1" applyBorder="1" applyAlignment="1">
      <alignment horizontal="center" vertical="center"/>
    </xf>
    <xf numFmtId="41" fontId="3" fillId="0" borderId="31" xfId="16" applyNumberFormat="1" applyFont="1" applyBorder="1" applyAlignment="1">
      <alignment horizontal="center" vertical="center"/>
    </xf>
    <xf numFmtId="41" fontId="3" fillId="0" borderId="31" xfId="16" applyNumberFormat="1" applyFont="1" applyBorder="1" applyAlignment="1">
      <alignment horizontal="right" vertical="center"/>
    </xf>
    <xf numFmtId="177" fontId="3" fillId="0" borderId="14" xfId="16" applyNumberFormat="1" applyFont="1" applyBorder="1" applyAlignment="1">
      <alignment horizontal="right" vertical="center"/>
    </xf>
    <xf numFmtId="177" fontId="3" fillId="0" borderId="3" xfId="16" applyNumberFormat="1" applyFont="1" applyBorder="1" applyAlignment="1">
      <alignment horizontal="right" vertical="center"/>
    </xf>
    <xf numFmtId="177" fontId="3" fillId="0" borderId="31" xfId="16" applyNumberFormat="1" applyFont="1" applyBorder="1" applyAlignment="1">
      <alignment horizontal="right" vertical="center"/>
    </xf>
    <xf numFmtId="41" fontId="3" fillId="0" borderId="13" xfId="16" applyNumberFormat="1" applyFont="1" applyBorder="1" applyAlignment="1">
      <alignment horizontal="center" vertical="center"/>
    </xf>
    <xf numFmtId="41" fontId="5" fillId="0" borderId="38" xfId="16" applyNumberFormat="1" applyFont="1" applyBorder="1" applyAlignment="1">
      <alignment horizontal="center" vertical="center"/>
    </xf>
    <xf numFmtId="186" fontId="3" fillId="0" borderId="0" xfId="16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38" fontId="5" fillId="0" borderId="5" xfId="16" applyFont="1" applyFill="1" applyBorder="1" applyAlignment="1">
      <alignment/>
    </xf>
    <xf numFmtId="38" fontId="5" fillId="0" borderId="3" xfId="16" applyFont="1" applyFill="1" applyBorder="1" applyAlignment="1">
      <alignment/>
    </xf>
    <xf numFmtId="0" fontId="0" fillId="0" borderId="39" xfId="0" applyFont="1" applyBorder="1" applyAlignment="1">
      <alignment horizontal="distributed" vertical="center"/>
    </xf>
    <xf numFmtId="38" fontId="3" fillId="0" borderId="0" xfId="16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38" fontId="3" fillId="0" borderId="39" xfId="16" applyFont="1" applyBorder="1" applyAlignment="1">
      <alignment horizontal="distributed" vertical="center"/>
    </xf>
    <xf numFmtId="38" fontId="3" fillId="0" borderId="3" xfId="16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38" fontId="3" fillId="0" borderId="14" xfId="16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38" fontId="5" fillId="0" borderId="40" xfId="16" applyFont="1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38" fontId="7" fillId="0" borderId="15" xfId="16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  <xf numFmtId="38" fontId="3" fillId="0" borderId="1" xfId="16" applyFont="1" applyBorder="1" applyAlignment="1">
      <alignment horizontal="center" vertical="distributed" textRotation="255"/>
    </xf>
    <xf numFmtId="0" fontId="0" fillId="0" borderId="4" xfId="0" applyFont="1" applyBorder="1" applyAlignment="1">
      <alignment horizontal="center" vertical="distributed" textRotation="255"/>
    </xf>
    <xf numFmtId="0" fontId="0" fillId="0" borderId="7" xfId="0" applyFont="1" applyBorder="1" applyAlignment="1">
      <alignment horizontal="center" vertical="distributed" textRotation="255"/>
    </xf>
    <xf numFmtId="38" fontId="3" fillId="0" borderId="31" xfId="16" applyFont="1" applyBorder="1" applyAlignment="1">
      <alignment horizontal="distributed" vertical="center"/>
    </xf>
    <xf numFmtId="38" fontId="3" fillId="0" borderId="2" xfId="16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38" fontId="3" fillId="0" borderId="15" xfId="16" applyFont="1" applyBorder="1" applyAlignment="1">
      <alignment horizontal="distributed" vertical="center"/>
    </xf>
    <xf numFmtId="38" fontId="3" fillId="0" borderId="6" xfId="16" applyFont="1" applyBorder="1" applyAlignment="1">
      <alignment horizontal="distributed" vertical="center"/>
    </xf>
    <xf numFmtId="38" fontId="3" fillId="0" borderId="0" xfId="16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distributed" textRotation="255"/>
    </xf>
    <xf numFmtId="38" fontId="7" fillId="0" borderId="15" xfId="16" applyFont="1" applyBorder="1" applyAlignment="1">
      <alignment horizontal="center" vertical="center" textRotation="255"/>
    </xf>
    <xf numFmtId="38" fontId="7" fillId="0" borderId="0" xfId="16" applyFont="1" applyBorder="1" applyAlignment="1">
      <alignment horizontal="center" vertical="center" textRotation="255"/>
    </xf>
    <xf numFmtId="38" fontId="3" fillId="0" borderId="19" xfId="16" applyFont="1" applyFill="1" applyBorder="1" applyAlignment="1">
      <alignment horizontal="distributed" vertical="center" shrinkToFit="1"/>
    </xf>
    <xf numFmtId="38" fontId="3" fillId="0" borderId="5" xfId="16" applyFont="1" applyFill="1" applyBorder="1" applyAlignment="1">
      <alignment horizontal="distributed" vertical="center" shrinkToFit="1"/>
    </xf>
    <xf numFmtId="38" fontId="3" fillId="0" borderId="8" xfId="16" applyFont="1" applyFill="1" applyBorder="1" applyAlignment="1">
      <alignment horizontal="distributed" vertical="center" shrinkToFit="1"/>
    </xf>
    <xf numFmtId="38" fontId="3" fillId="0" borderId="30" xfId="16" applyFont="1" applyBorder="1" applyAlignment="1">
      <alignment horizontal="distributed" vertical="center" shrinkToFit="1"/>
    </xf>
    <xf numFmtId="38" fontId="3" fillId="0" borderId="3" xfId="16" applyFont="1" applyBorder="1" applyAlignment="1">
      <alignment horizontal="distributed" vertical="center" shrinkToFit="1"/>
    </xf>
    <xf numFmtId="38" fontId="3" fillId="0" borderId="31" xfId="16" applyFont="1" applyBorder="1" applyAlignment="1">
      <alignment horizontal="distributed" vertical="center" shrinkToFit="1"/>
    </xf>
    <xf numFmtId="38" fontId="3" fillId="0" borderId="41" xfId="16" applyFont="1" applyBorder="1" applyAlignment="1">
      <alignment vertical="center" wrapText="1"/>
    </xf>
    <xf numFmtId="38" fontId="3" fillId="0" borderId="41" xfId="16" applyFont="1" applyBorder="1" applyAlignment="1">
      <alignment vertical="center"/>
    </xf>
    <xf numFmtId="38" fontId="3" fillId="0" borderId="42" xfId="16" applyFont="1" applyBorder="1" applyAlignment="1">
      <alignment vertical="center"/>
    </xf>
    <xf numFmtId="38" fontId="3" fillId="0" borderId="43" xfId="16" applyFont="1" applyBorder="1" applyAlignment="1">
      <alignment vertical="center"/>
    </xf>
    <xf numFmtId="38" fontId="3" fillId="0" borderId="44" xfId="16" applyFont="1" applyBorder="1" applyAlignment="1">
      <alignment vertical="center"/>
    </xf>
    <xf numFmtId="38" fontId="3" fillId="0" borderId="45" xfId="16" applyFont="1" applyBorder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15" xfId="16" applyFont="1" applyBorder="1" applyAlignment="1">
      <alignment horizontal="center" vertical="distributed" textRotation="255"/>
    </xf>
    <xf numFmtId="38" fontId="3" fillId="0" borderId="0" xfId="16" applyFont="1" applyBorder="1" applyAlignment="1">
      <alignment horizontal="center" vertical="distributed" textRotation="255"/>
    </xf>
    <xf numFmtId="38" fontId="3" fillId="0" borderId="6" xfId="16" applyFont="1" applyBorder="1" applyAlignment="1">
      <alignment horizontal="center" vertical="distributed" textRotation="255"/>
    </xf>
    <xf numFmtId="38" fontId="5" fillId="0" borderId="19" xfId="16" applyFont="1" applyBorder="1" applyAlignment="1">
      <alignment horizontal="distributed" vertical="center" shrinkToFit="1"/>
    </xf>
    <xf numFmtId="38" fontId="5" fillId="0" borderId="5" xfId="16" applyFont="1" applyBorder="1" applyAlignment="1">
      <alignment horizontal="distributed" vertical="center" shrinkToFit="1"/>
    </xf>
    <xf numFmtId="38" fontId="5" fillId="0" borderId="8" xfId="16" applyFont="1" applyBorder="1" applyAlignment="1">
      <alignment horizontal="distributed" vertical="center" shrinkToFit="1"/>
    </xf>
    <xf numFmtId="38" fontId="3" fillId="0" borderId="19" xfId="16" applyFont="1" applyBorder="1" applyAlignment="1">
      <alignment horizontal="distributed" vertical="center" shrinkToFit="1"/>
    </xf>
    <xf numFmtId="38" fontId="3" fillId="0" borderId="5" xfId="16" applyFont="1" applyBorder="1" applyAlignment="1">
      <alignment horizontal="distributed" vertical="center" shrinkToFit="1"/>
    </xf>
    <xf numFmtId="38" fontId="3" fillId="0" borderId="8" xfId="16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 shrinkToFit="1"/>
    </xf>
    <xf numFmtId="38" fontId="3" fillId="0" borderId="19" xfId="16" applyFont="1" applyBorder="1" applyAlignment="1">
      <alignment horizontal="center" vertical="center"/>
    </xf>
    <xf numFmtId="38" fontId="3" fillId="0" borderId="19" xfId="16" applyFont="1" applyFill="1" applyBorder="1" applyAlignment="1">
      <alignment horizontal="center" vertical="center"/>
    </xf>
    <xf numFmtId="38" fontId="3" fillId="0" borderId="19" xfId="16" applyFont="1" applyFill="1" applyBorder="1" applyAlignment="1">
      <alignment horizontal="distributed" vertical="center"/>
    </xf>
    <xf numFmtId="38" fontId="3" fillId="0" borderId="30" xfId="16" applyFont="1" applyFill="1" applyBorder="1" applyAlignment="1">
      <alignment horizontal="distributed" vertical="center"/>
    </xf>
    <xf numFmtId="38" fontId="3" fillId="0" borderId="29" xfId="16" applyFont="1" applyBorder="1" applyAlignment="1">
      <alignment horizontal="distributed" vertical="center"/>
    </xf>
    <xf numFmtId="38" fontId="3" fillId="0" borderId="7" xfId="16" applyFont="1" applyBorder="1" applyAlignment="1">
      <alignment horizontal="distributed" vertical="center"/>
    </xf>
    <xf numFmtId="38" fontId="3" fillId="0" borderId="19" xfId="16" applyFont="1" applyBorder="1" applyAlignment="1">
      <alignment horizontal="distributed" vertical="center" wrapText="1"/>
    </xf>
    <xf numFmtId="38" fontId="3" fillId="0" borderId="8" xfId="16" applyFont="1" applyBorder="1" applyAlignment="1">
      <alignment horizontal="distributed" vertical="center" wrapText="1"/>
    </xf>
    <xf numFmtId="38" fontId="3" fillId="0" borderId="10" xfId="16" applyFont="1" applyFill="1" applyBorder="1" applyAlignment="1">
      <alignment horizontal="distributed" vertical="center" wrapText="1"/>
    </xf>
    <xf numFmtId="38" fontId="3" fillId="0" borderId="13" xfId="16" applyFont="1" applyFill="1" applyBorder="1" applyAlignment="1">
      <alignment horizontal="distributed" vertical="center" wrapText="1"/>
    </xf>
    <xf numFmtId="38" fontId="3" fillId="0" borderId="19" xfId="16" applyFont="1" applyBorder="1" applyAlignment="1">
      <alignment horizontal="distributed" vertical="center"/>
    </xf>
    <xf numFmtId="38" fontId="3" fillId="0" borderId="30" xfId="16" applyFont="1" applyBorder="1" applyAlignment="1">
      <alignment horizontal="distributed" vertical="center"/>
    </xf>
    <xf numFmtId="0" fontId="9" fillId="0" borderId="42" xfId="16" applyNumberFormat="1" applyFont="1" applyBorder="1" applyAlignment="1">
      <alignment vertical="center" wrapText="1"/>
    </xf>
    <xf numFmtId="0" fontId="9" fillId="0" borderId="44" xfId="16" applyNumberFormat="1" applyFont="1" applyBorder="1" applyAlignment="1">
      <alignment vertical="center"/>
    </xf>
    <xf numFmtId="0" fontId="9" fillId="0" borderId="46" xfId="16" applyNumberFormat="1" applyFont="1" applyBorder="1" applyAlignment="1">
      <alignment vertical="center"/>
    </xf>
    <xf numFmtId="38" fontId="3" fillId="0" borderId="10" xfId="16" applyFont="1" applyBorder="1" applyAlignment="1">
      <alignment horizontal="center" vertical="center"/>
    </xf>
    <xf numFmtId="38" fontId="10" fillId="0" borderId="10" xfId="16" applyFont="1" applyBorder="1" applyAlignment="1">
      <alignment horizontal="center" vertical="center"/>
    </xf>
    <xf numFmtId="0" fontId="3" fillId="0" borderId="10" xfId="22" applyFont="1" applyBorder="1" applyAlignment="1">
      <alignment horizontal="distributed" vertical="center"/>
      <protection/>
    </xf>
    <xf numFmtId="38" fontId="6" fillId="0" borderId="10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 wrapText="1"/>
    </xf>
    <xf numFmtId="38" fontId="10" fillId="0" borderId="10" xfId="16" applyFont="1" applyBorder="1" applyAlignment="1">
      <alignment horizontal="center" vertical="center" wrapText="1"/>
    </xf>
    <xf numFmtId="0" fontId="3" fillId="0" borderId="34" xfId="22" applyFont="1" applyBorder="1" applyAlignment="1">
      <alignment horizontal="center" vertical="center" wrapText="1"/>
      <protection/>
    </xf>
    <xf numFmtId="0" fontId="3" fillId="0" borderId="10" xfId="22" applyFont="1" applyBorder="1" applyAlignment="1">
      <alignment horizontal="center" vertical="center"/>
      <protection/>
    </xf>
    <xf numFmtId="38" fontId="3" fillId="0" borderId="34" xfId="16" applyFont="1" applyBorder="1" applyAlignment="1">
      <alignment horizontal="center" vertical="center" wrapText="1"/>
    </xf>
    <xf numFmtId="38" fontId="3" fillId="0" borderId="34" xfId="16" applyFont="1" applyBorder="1" applyAlignment="1">
      <alignment horizontal="distributed" vertical="center"/>
    </xf>
    <xf numFmtId="0" fontId="3" fillId="0" borderId="34" xfId="22" applyFont="1" applyBorder="1" applyAlignment="1">
      <alignment horizontal="distributed" vertical="center"/>
      <protection/>
    </xf>
    <xf numFmtId="0" fontId="3" fillId="0" borderId="35" xfId="22" applyFont="1" applyBorder="1" applyAlignment="1">
      <alignment horizontal="distributed" vertical="center"/>
      <protection/>
    </xf>
    <xf numFmtId="38" fontId="3" fillId="0" borderId="34" xfId="16" applyFont="1" applyBorder="1" applyAlignment="1">
      <alignment horizontal="center" vertical="center"/>
    </xf>
    <xf numFmtId="38" fontId="3" fillId="0" borderId="35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0" fontId="9" fillId="0" borderId="42" xfId="23" applyFont="1" applyFill="1" applyBorder="1" applyAlignment="1">
      <alignment horizontal="left" vertical="center" wrapText="1"/>
      <protection/>
    </xf>
    <xf numFmtId="0" fontId="0" fillId="0" borderId="44" xfId="21" applyFont="1" applyBorder="1" applyAlignment="1">
      <alignment horizontal="left" vertical="center"/>
      <protection/>
    </xf>
    <xf numFmtId="0" fontId="0" fillId="0" borderId="46" xfId="21" applyFont="1" applyBorder="1" applyAlignment="1">
      <alignment horizontal="left" vertical="center"/>
      <protection/>
    </xf>
    <xf numFmtId="0" fontId="9" fillId="0" borderId="19" xfId="23" applyFont="1" applyFill="1" applyBorder="1" applyAlignment="1">
      <alignment horizontal="distributed" vertical="center" wrapText="1"/>
      <protection/>
    </xf>
    <xf numFmtId="0" fontId="9" fillId="0" borderId="5" xfId="23" applyFont="1" applyFill="1" applyBorder="1" applyAlignment="1">
      <alignment horizontal="distributed" vertical="center" wrapText="1"/>
      <protection/>
    </xf>
    <xf numFmtId="0" fontId="9" fillId="0" borderId="8" xfId="23" applyFont="1" applyFill="1" applyBorder="1" applyAlignment="1">
      <alignment horizontal="distributed" vertical="center" wrapText="1"/>
      <protection/>
    </xf>
    <xf numFmtId="0" fontId="0" fillId="0" borderId="5" xfId="21" applyFont="1" applyBorder="1" applyAlignment="1">
      <alignment horizontal="distributed" vertical="center" wrapText="1"/>
      <protection/>
    </xf>
    <xf numFmtId="0" fontId="0" fillId="0" borderId="8" xfId="21" applyFont="1" applyBorder="1" applyAlignment="1">
      <alignment horizontal="distributed" vertical="center" wrapText="1"/>
      <protection/>
    </xf>
    <xf numFmtId="0" fontId="9" fillId="0" borderId="30" xfId="23" applyFont="1" applyFill="1" applyBorder="1" applyAlignment="1">
      <alignment horizontal="distributed" vertical="center" wrapText="1"/>
      <protection/>
    </xf>
    <xf numFmtId="0" fontId="9" fillId="0" borderId="3" xfId="23" applyFont="1" applyFill="1" applyBorder="1" applyAlignment="1">
      <alignment horizontal="distributed" vertical="center" wrapText="1"/>
      <protection/>
    </xf>
    <xf numFmtId="0" fontId="9" fillId="0" borderId="31" xfId="23" applyFont="1" applyFill="1" applyBorder="1" applyAlignment="1">
      <alignment horizontal="distributed" vertical="center" wrapText="1"/>
      <protection/>
    </xf>
    <xf numFmtId="38" fontId="3" fillId="0" borderId="29" xfId="16" applyFont="1" applyBorder="1" applyAlignment="1">
      <alignment horizontal="center" vertical="center" wrapText="1"/>
    </xf>
    <xf numFmtId="38" fontId="3" fillId="0" borderId="7" xfId="16" applyFont="1" applyBorder="1" applyAlignment="1">
      <alignment horizontal="center" vertical="center" wrapText="1"/>
    </xf>
    <xf numFmtId="38" fontId="3" fillId="0" borderId="19" xfId="16" applyFont="1" applyBorder="1" applyAlignment="1">
      <alignment horizontal="center" vertical="center" wrapText="1"/>
    </xf>
    <xf numFmtId="38" fontId="3" fillId="0" borderId="8" xfId="16" applyFont="1" applyBorder="1" applyAlignment="1">
      <alignment horizontal="center" vertical="center" wrapText="1"/>
    </xf>
    <xf numFmtId="38" fontId="3" fillId="0" borderId="47" xfId="16" applyFont="1" applyBorder="1" applyAlignment="1">
      <alignment horizontal="center" vertical="center" wrapText="1"/>
    </xf>
    <xf numFmtId="38" fontId="3" fillId="0" borderId="48" xfId="16" applyFont="1" applyBorder="1" applyAlignment="1">
      <alignment horizontal="center" vertical="center" wrapText="1"/>
    </xf>
    <xf numFmtId="38" fontId="3" fillId="0" borderId="30" xfId="16" applyFont="1" applyBorder="1" applyAlignment="1">
      <alignment horizontal="center" vertical="center" wrapText="1"/>
    </xf>
    <xf numFmtId="38" fontId="3" fillId="0" borderId="31" xfId="16" applyFont="1" applyBorder="1" applyAlignment="1">
      <alignment horizontal="center" vertical="center" wrapText="1"/>
    </xf>
    <xf numFmtId="38" fontId="3" fillId="0" borderId="12" xfId="16" applyFont="1" applyFill="1" applyBorder="1" applyAlignment="1">
      <alignment horizontal="center"/>
    </xf>
    <xf numFmtId="38" fontId="3" fillId="0" borderId="38" xfId="16" applyFont="1" applyFill="1" applyBorder="1" applyAlignment="1">
      <alignment horizontal="center"/>
    </xf>
    <xf numFmtId="38" fontId="5" fillId="0" borderId="19" xfId="16" applyFont="1" applyBorder="1" applyAlignment="1">
      <alignment horizontal="distributed" vertical="center"/>
    </xf>
    <xf numFmtId="38" fontId="5" fillId="0" borderId="8" xfId="16" applyFont="1" applyBorder="1" applyAlignment="1">
      <alignment horizontal="distributed" vertical="center"/>
    </xf>
    <xf numFmtId="38" fontId="9" fillId="0" borderId="47" xfId="16" applyFont="1" applyFill="1" applyBorder="1" applyAlignment="1">
      <alignment horizontal="center" vertical="center" wrapText="1"/>
    </xf>
    <xf numFmtId="38" fontId="9" fillId="0" borderId="48" xfId="16" applyFont="1" applyFill="1" applyBorder="1" applyAlignment="1">
      <alignment horizontal="center" vertical="center"/>
    </xf>
    <xf numFmtId="38" fontId="5" fillId="0" borderId="15" xfId="16" applyFont="1" applyBorder="1" applyAlignment="1">
      <alignment horizontal="left" vertical="center"/>
    </xf>
    <xf numFmtId="38" fontId="5" fillId="0" borderId="1" xfId="16" applyFont="1" applyBorder="1" applyAlignment="1">
      <alignment horizontal="left" vertical="center"/>
    </xf>
    <xf numFmtId="38" fontId="3" fillId="0" borderId="24" xfId="16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38" fontId="14" fillId="0" borderId="19" xfId="16" applyFont="1" applyBorder="1" applyAlignment="1">
      <alignment horizontal="center" vertical="center"/>
    </xf>
    <xf numFmtId="38" fontId="14" fillId="0" borderId="8" xfId="16" applyFont="1" applyBorder="1" applyAlignment="1">
      <alignment horizontal="center" vertical="center"/>
    </xf>
    <xf numFmtId="57" fontId="14" fillId="0" borderId="30" xfId="16" applyNumberFormat="1" applyFont="1" applyBorder="1" applyAlignment="1">
      <alignment horizontal="center" vertical="center"/>
    </xf>
    <xf numFmtId="57" fontId="14" fillId="0" borderId="31" xfId="16" applyNumberFormat="1" applyFont="1" applyBorder="1" applyAlignment="1">
      <alignment horizontal="center" vertical="center"/>
    </xf>
    <xf numFmtId="38" fontId="12" fillId="0" borderId="15" xfId="16" applyFont="1" applyBorder="1" applyAlignment="1">
      <alignment horizontal="left" vertical="center"/>
    </xf>
    <xf numFmtId="38" fontId="12" fillId="0" borderId="1" xfId="16" applyFont="1" applyBorder="1" applyAlignment="1">
      <alignment horizontal="left" vertical="center"/>
    </xf>
    <xf numFmtId="38" fontId="5" fillId="0" borderId="19" xfId="16" applyFont="1" applyBorder="1" applyAlignment="1">
      <alignment horizontal="center" vertical="center"/>
    </xf>
    <xf numFmtId="38" fontId="5" fillId="0" borderId="8" xfId="16" applyFont="1" applyBorder="1" applyAlignment="1">
      <alignment horizontal="center" vertical="center"/>
    </xf>
    <xf numFmtId="38" fontId="14" fillId="0" borderId="49" xfId="16" applyFont="1" applyBorder="1" applyAlignment="1">
      <alignment horizontal="center" vertical="center"/>
    </xf>
    <xf numFmtId="38" fontId="9" fillId="0" borderId="20" xfId="16" applyFont="1" applyBorder="1" applyAlignment="1">
      <alignment horizontal="left" vertical="center"/>
    </xf>
    <xf numFmtId="38" fontId="9" fillId="0" borderId="21" xfId="16" applyFont="1" applyBorder="1" applyAlignment="1">
      <alignment horizontal="left" vertical="center"/>
    </xf>
    <xf numFmtId="38" fontId="9" fillId="0" borderId="0" xfId="16" applyFont="1" applyFill="1" applyBorder="1" applyAlignment="1">
      <alignment horizontal="left" vertical="center" textRotation="255"/>
    </xf>
    <xf numFmtId="38" fontId="9" fillId="0" borderId="4" xfId="16" applyFont="1" applyBorder="1" applyAlignment="1">
      <alignment horizontal="left"/>
    </xf>
    <xf numFmtId="38" fontId="9" fillId="0" borderId="5" xfId="16" applyFont="1" applyBorder="1" applyAlignment="1">
      <alignment horizontal="left"/>
    </xf>
    <xf numFmtId="38" fontId="9" fillId="0" borderId="4" xfId="16" applyFont="1" applyBorder="1" applyAlignment="1">
      <alignment horizontal="left" vertical="center"/>
    </xf>
    <xf numFmtId="38" fontId="9" fillId="0" borderId="5" xfId="16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38" fontId="3" fillId="0" borderId="19" xfId="16" applyFont="1" applyBorder="1" applyAlignment="1">
      <alignment horizontal="distributed" indent="2"/>
    </xf>
    <xf numFmtId="38" fontId="3" fillId="0" borderId="30" xfId="16" applyFont="1" applyBorder="1" applyAlignment="1">
      <alignment horizontal="distributed" indent="2"/>
    </xf>
  </cellXfs>
  <cellStyles count="14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-h16" xfId="20"/>
    <cellStyle name="標準_２０－２" xfId="21"/>
    <cellStyle name="標準_２０－２火災（２）月別火災発生件数、損害額" xfId="22"/>
    <cellStyle name="標準_２０－２火災（３）出荷原因別出火件数" xfId="23"/>
    <cellStyle name="標準_６－３漁業地区別漁船隻数及びトン数" xfId="24"/>
    <cellStyle name="標準_６－４漁業地区別生産量" xfId="25"/>
    <cellStyle name="標準_６－５漁業種類別漁獲量ー属地ー（海面漁業）" xfId="26"/>
    <cellStyle name="標準_６－９水産加工種類別生産量・実経営体数（陸上加工）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7</xdr:row>
      <xdr:rowOff>19050</xdr:rowOff>
    </xdr:from>
    <xdr:to>
      <xdr:col>3</xdr:col>
      <xdr:colOff>104775</xdr:colOff>
      <xdr:row>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695450" y="1285875"/>
          <a:ext cx="76200" cy="3429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350" customWidth="1"/>
    <col min="2" max="16384" width="9.00390625" style="350" customWidth="1"/>
  </cols>
  <sheetData>
    <row r="1" ht="13.5">
      <c r="A1" s="350" t="s">
        <v>539</v>
      </c>
    </row>
    <row r="3" ht="13.5">
      <c r="A3" s="351" t="s">
        <v>546</v>
      </c>
    </row>
    <row r="4" ht="13.5">
      <c r="A4" s="351" t="s">
        <v>547</v>
      </c>
    </row>
    <row r="5" spans="1:2" ht="13.5">
      <c r="A5" s="352"/>
      <c r="B5" s="351" t="s">
        <v>543</v>
      </c>
    </row>
    <row r="6" spans="1:2" ht="13.5">
      <c r="A6" s="353"/>
      <c r="B6" s="351" t="s">
        <v>447</v>
      </c>
    </row>
    <row r="7" spans="1:2" ht="13.5">
      <c r="A7" s="354"/>
      <c r="B7" s="355" t="s">
        <v>544</v>
      </c>
    </row>
    <row r="8" spans="1:2" ht="13.5">
      <c r="A8" s="356"/>
      <c r="B8" s="357" t="s">
        <v>545</v>
      </c>
    </row>
    <row r="9" ht="13.5">
      <c r="A9" s="358" t="s">
        <v>548</v>
      </c>
    </row>
    <row r="10" ht="13.5">
      <c r="A10" s="351" t="s">
        <v>553</v>
      </c>
    </row>
    <row r="11" ht="13.5">
      <c r="A11" s="351" t="s">
        <v>549</v>
      </c>
    </row>
    <row r="12" spans="1:2" ht="13.5">
      <c r="A12" s="359"/>
      <c r="B12" s="360" t="s">
        <v>475</v>
      </c>
    </row>
    <row r="13" ht="13.5">
      <c r="B13" s="361" t="s">
        <v>481</v>
      </c>
    </row>
    <row r="14" ht="13.5">
      <c r="B14" s="360" t="s">
        <v>483</v>
      </c>
    </row>
    <row r="15" ht="13.5">
      <c r="B15" s="360" t="s">
        <v>485</v>
      </c>
    </row>
    <row r="16" ht="13.5">
      <c r="B16" s="360" t="s">
        <v>540</v>
      </c>
    </row>
    <row r="17" ht="13.5">
      <c r="B17" s="361" t="s">
        <v>541</v>
      </c>
    </row>
    <row r="18" ht="13.5">
      <c r="B18" s="357" t="s">
        <v>542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9.00390625" defaultRowHeight="13.5"/>
  <cols>
    <col min="1" max="1" width="2.625" style="189" customWidth="1"/>
    <col min="2" max="2" width="10.625" style="189" customWidth="1"/>
    <col min="3" max="3" width="7.00390625" style="189" customWidth="1"/>
    <col min="4" max="15" width="6.625" style="189" customWidth="1"/>
    <col min="16" max="16384" width="9.00390625" style="189" customWidth="1"/>
  </cols>
  <sheetData>
    <row r="2" spans="2:15" ht="23.25" customHeight="1" thickBot="1">
      <c r="B2" s="190" t="s">
        <v>481</v>
      </c>
      <c r="C2" s="190"/>
      <c r="D2" s="190"/>
      <c r="E2" s="190"/>
      <c r="F2" s="190"/>
      <c r="G2" s="190"/>
      <c r="H2" s="191"/>
      <c r="I2" s="191"/>
      <c r="J2" s="191"/>
      <c r="K2" s="191"/>
      <c r="L2" s="191"/>
      <c r="M2" s="191"/>
      <c r="N2" s="191"/>
      <c r="O2" s="191"/>
    </row>
    <row r="3" spans="1:15" ht="18" customHeight="1" thickTop="1">
      <c r="A3" s="191"/>
      <c r="B3" s="192" t="s">
        <v>229</v>
      </c>
      <c r="C3" s="193" t="s">
        <v>230</v>
      </c>
      <c r="D3" s="194" t="s">
        <v>231</v>
      </c>
      <c r="E3" s="194" t="s">
        <v>232</v>
      </c>
      <c r="F3" s="194" t="s">
        <v>233</v>
      </c>
      <c r="G3" s="194" t="s">
        <v>234</v>
      </c>
      <c r="H3" s="194" t="s">
        <v>235</v>
      </c>
      <c r="I3" s="194" t="s">
        <v>236</v>
      </c>
      <c r="J3" s="194" t="s">
        <v>237</v>
      </c>
      <c r="K3" s="194" t="s">
        <v>238</v>
      </c>
      <c r="L3" s="194" t="s">
        <v>239</v>
      </c>
      <c r="M3" s="194" t="s">
        <v>240</v>
      </c>
      <c r="N3" s="194" t="s">
        <v>241</v>
      </c>
      <c r="O3" s="195" t="s">
        <v>242</v>
      </c>
    </row>
    <row r="4" spans="1:15" ht="18" customHeight="1">
      <c r="A4" s="191"/>
      <c r="B4" s="196" t="s">
        <v>102</v>
      </c>
      <c r="C4" s="175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97"/>
    </row>
    <row r="5" spans="1:15" ht="18" customHeight="1">
      <c r="A5" s="191"/>
      <c r="B5" s="198" t="s">
        <v>243</v>
      </c>
      <c r="C5" s="175">
        <v>9542</v>
      </c>
      <c r="D5" s="170">
        <v>829</v>
      </c>
      <c r="E5" s="170">
        <v>801</v>
      </c>
      <c r="F5" s="170">
        <v>819</v>
      </c>
      <c r="G5" s="170">
        <v>660</v>
      </c>
      <c r="H5" s="170">
        <v>701</v>
      </c>
      <c r="I5" s="170">
        <v>737</v>
      </c>
      <c r="J5" s="170">
        <v>727</v>
      </c>
      <c r="K5" s="170">
        <v>915</v>
      </c>
      <c r="L5" s="170">
        <v>744</v>
      </c>
      <c r="M5" s="170">
        <v>824</v>
      </c>
      <c r="N5" s="170">
        <v>794</v>
      </c>
      <c r="O5" s="197">
        <v>991</v>
      </c>
    </row>
    <row r="6" spans="1:15" ht="18" customHeight="1">
      <c r="A6" s="191"/>
      <c r="B6" s="198" t="s">
        <v>244</v>
      </c>
      <c r="C6" s="175">
        <v>82</v>
      </c>
      <c r="D6" s="170">
        <v>5</v>
      </c>
      <c r="E6" s="170">
        <v>3</v>
      </c>
      <c r="F6" s="170">
        <v>9</v>
      </c>
      <c r="G6" s="170">
        <v>5</v>
      </c>
      <c r="H6" s="170">
        <v>6</v>
      </c>
      <c r="I6" s="170">
        <v>10</v>
      </c>
      <c r="J6" s="170">
        <v>3</v>
      </c>
      <c r="K6" s="170">
        <v>8</v>
      </c>
      <c r="L6" s="170">
        <v>8</v>
      </c>
      <c r="M6" s="170">
        <v>11</v>
      </c>
      <c r="N6" s="170">
        <v>6</v>
      </c>
      <c r="O6" s="197">
        <v>8</v>
      </c>
    </row>
    <row r="7" spans="1:15" ht="18" customHeight="1">
      <c r="A7" s="191"/>
      <c r="B7" s="199" t="s">
        <v>245</v>
      </c>
      <c r="C7" s="200">
        <v>12090</v>
      </c>
      <c r="D7" s="201">
        <v>1095</v>
      </c>
      <c r="E7" s="201">
        <v>990</v>
      </c>
      <c r="F7" s="201">
        <v>1026</v>
      </c>
      <c r="G7" s="201">
        <v>794</v>
      </c>
      <c r="H7" s="201">
        <v>913</v>
      </c>
      <c r="I7" s="201">
        <v>923</v>
      </c>
      <c r="J7" s="201">
        <v>905</v>
      </c>
      <c r="K7" s="201">
        <v>1205</v>
      </c>
      <c r="L7" s="201">
        <v>946</v>
      </c>
      <c r="M7" s="201">
        <v>1028</v>
      </c>
      <c r="N7" s="201">
        <v>1008</v>
      </c>
      <c r="O7" s="202">
        <v>1257</v>
      </c>
    </row>
    <row r="8" spans="2:15" s="191" customFormat="1" ht="12" customHeight="1">
      <c r="B8" s="203"/>
      <c r="C8" s="204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73"/>
    </row>
    <row r="9" spans="1:15" ht="18" customHeight="1">
      <c r="A9" s="191"/>
      <c r="B9" s="196" t="s">
        <v>482</v>
      </c>
      <c r="C9" s="175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97"/>
    </row>
    <row r="10" spans="1:18" ht="18" customHeight="1">
      <c r="A10" s="191"/>
      <c r="B10" s="198" t="s">
        <v>243</v>
      </c>
      <c r="C10" s="175">
        <f>SUM(D10:O10)</f>
        <v>8858</v>
      </c>
      <c r="D10" s="170">
        <v>943</v>
      </c>
      <c r="E10" s="170">
        <v>841</v>
      </c>
      <c r="F10" s="170">
        <v>657</v>
      </c>
      <c r="G10" s="170">
        <v>629</v>
      </c>
      <c r="H10" s="170">
        <v>660</v>
      </c>
      <c r="I10" s="170">
        <v>713</v>
      </c>
      <c r="J10" s="170">
        <v>685</v>
      </c>
      <c r="K10" s="170">
        <v>825</v>
      </c>
      <c r="L10" s="170">
        <v>624</v>
      </c>
      <c r="M10" s="170">
        <v>701</v>
      </c>
      <c r="N10" s="170">
        <v>747</v>
      </c>
      <c r="O10" s="197">
        <v>833</v>
      </c>
      <c r="Q10" s="205"/>
      <c r="R10" s="205"/>
    </row>
    <row r="11" spans="1:18" ht="18" customHeight="1">
      <c r="A11" s="191"/>
      <c r="B11" s="198" t="s">
        <v>339</v>
      </c>
      <c r="C11" s="175">
        <f>SUM(D11:O11)</f>
        <v>57</v>
      </c>
      <c r="D11" s="170">
        <v>1</v>
      </c>
      <c r="E11" s="170">
        <v>2</v>
      </c>
      <c r="F11" s="170">
        <v>9</v>
      </c>
      <c r="G11" s="170">
        <v>2</v>
      </c>
      <c r="H11" s="170">
        <v>2</v>
      </c>
      <c r="I11" s="170">
        <v>2</v>
      </c>
      <c r="J11" s="170">
        <v>7</v>
      </c>
      <c r="K11" s="170">
        <v>2</v>
      </c>
      <c r="L11" s="170">
        <v>8</v>
      </c>
      <c r="M11" s="170">
        <v>8</v>
      </c>
      <c r="N11" s="170">
        <v>8</v>
      </c>
      <c r="O11" s="197">
        <v>6</v>
      </c>
      <c r="Q11" s="205"/>
      <c r="R11" s="205"/>
    </row>
    <row r="12" spans="1:18" ht="18" customHeight="1" thickBot="1">
      <c r="A12" s="191"/>
      <c r="B12" s="206" t="s">
        <v>340</v>
      </c>
      <c r="C12" s="314">
        <f>SUM(D12:O12)</f>
        <v>11159</v>
      </c>
      <c r="D12" s="315">
        <v>1190</v>
      </c>
      <c r="E12" s="315">
        <v>1036</v>
      </c>
      <c r="F12" s="315">
        <v>837</v>
      </c>
      <c r="G12" s="315">
        <v>780</v>
      </c>
      <c r="H12" s="315">
        <v>847</v>
      </c>
      <c r="I12" s="315">
        <v>887</v>
      </c>
      <c r="J12" s="315">
        <v>858</v>
      </c>
      <c r="K12" s="315">
        <v>1074</v>
      </c>
      <c r="L12" s="315">
        <v>792</v>
      </c>
      <c r="M12" s="315">
        <v>861</v>
      </c>
      <c r="N12" s="315">
        <v>943</v>
      </c>
      <c r="O12" s="316">
        <v>1054</v>
      </c>
      <c r="R12" s="205"/>
    </row>
  </sheetData>
  <printOptions/>
  <pageMargins left="0.36" right="0.21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N32"/>
  <sheetViews>
    <sheetView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9.625" style="2" customWidth="1"/>
    <col min="3" max="4" width="7.375" style="2" customWidth="1"/>
    <col min="5" max="6" width="6.625" style="2" customWidth="1"/>
    <col min="7" max="8" width="7.375" style="2" customWidth="1"/>
    <col min="9" max="9" width="6.625" style="2" customWidth="1"/>
    <col min="10" max="10" width="7.125" style="2" customWidth="1"/>
    <col min="11" max="12" width="7.375" style="2" customWidth="1"/>
    <col min="13" max="13" width="7.50390625" style="2" customWidth="1"/>
    <col min="14" max="14" width="7.125" style="2" customWidth="1"/>
    <col min="15" max="16384" width="9.00390625" style="6" customWidth="1"/>
  </cols>
  <sheetData>
    <row r="1" ht="12.75" customHeight="1"/>
    <row r="2" spans="2:14" ht="15" customHeight="1" thickBot="1">
      <c r="B2" s="2" t="s">
        <v>483</v>
      </c>
      <c r="K2" s="153"/>
      <c r="L2" s="153"/>
      <c r="M2" s="153"/>
      <c r="N2" s="207" t="s">
        <v>169</v>
      </c>
    </row>
    <row r="3" spans="2:14" ht="15" customHeight="1" thickTop="1">
      <c r="B3" s="208" t="s">
        <v>246</v>
      </c>
      <c r="C3" s="158" t="s">
        <v>176</v>
      </c>
      <c r="D3" s="158"/>
      <c r="E3" s="158"/>
      <c r="F3" s="158"/>
      <c r="G3" s="158" t="s">
        <v>247</v>
      </c>
      <c r="H3" s="158"/>
      <c r="I3" s="158"/>
      <c r="J3" s="158"/>
      <c r="K3" s="158" t="s">
        <v>248</v>
      </c>
      <c r="L3" s="158"/>
      <c r="M3" s="158"/>
      <c r="N3" s="209"/>
    </row>
    <row r="4" spans="2:14" ht="15" customHeight="1">
      <c r="B4" s="210" t="s">
        <v>341</v>
      </c>
      <c r="C4" s="211" t="s">
        <v>102</v>
      </c>
      <c r="D4" s="211" t="s">
        <v>484</v>
      </c>
      <c r="E4" s="211" t="s">
        <v>174</v>
      </c>
      <c r="F4" s="211" t="s">
        <v>175</v>
      </c>
      <c r="G4" s="211" t="s">
        <v>102</v>
      </c>
      <c r="H4" s="211" t="s">
        <v>484</v>
      </c>
      <c r="I4" s="211" t="s">
        <v>174</v>
      </c>
      <c r="J4" s="211" t="s">
        <v>175</v>
      </c>
      <c r="K4" s="211" t="s">
        <v>102</v>
      </c>
      <c r="L4" s="211" t="s">
        <v>484</v>
      </c>
      <c r="M4" s="211" t="s">
        <v>174</v>
      </c>
      <c r="N4" s="212" t="s">
        <v>175</v>
      </c>
    </row>
    <row r="5" spans="2:14" ht="19.5" customHeight="1">
      <c r="B5" s="213" t="s">
        <v>0</v>
      </c>
      <c r="C5" s="214">
        <v>9542</v>
      </c>
      <c r="D5" s="214">
        <f>D6+D23+D27+D29+D31</f>
        <v>8858</v>
      </c>
      <c r="E5" s="317">
        <f aca="true" t="shared" si="0" ref="E5:E21">D5-C5</f>
        <v>-684</v>
      </c>
      <c r="F5" s="318">
        <f aca="true" t="shared" si="1" ref="F5:F21">IF(C5=0,0,E5/C5*100)</f>
        <v>-7.1683085307063505</v>
      </c>
      <c r="G5" s="214">
        <v>82</v>
      </c>
      <c r="H5" s="214">
        <f>H6+H23+H27+H29+H31</f>
        <v>57</v>
      </c>
      <c r="I5" s="317">
        <f aca="true" t="shared" si="2" ref="I5:I21">H5-G5</f>
        <v>-25</v>
      </c>
      <c r="J5" s="318">
        <f aca="true" t="shared" si="3" ref="J5:J21">IF(G5=0,0,I5/G5*100)</f>
        <v>-30.48780487804878</v>
      </c>
      <c r="K5" s="214">
        <v>12090</v>
      </c>
      <c r="L5" s="214">
        <f>L6+L23+L27+L29+L31</f>
        <v>11159</v>
      </c>
      <c r="M5" s="317">
        <f aca="true" t="shared" si="4" ref="M5:M21">L5-K5</f>
        <v>-931</v>
      </c>
      <c r="N5" s="319">
        <f aca="true" t="shared" si="5" ref="N5:N21">IF(K5=0,0,M5/K5*100)</f>
        <v>-7.700578990901572</v>
      </c>
    </row>
    <row r="6" spans="2:14" ht="19.5" customHeight="1">
      <c r="B6" s="215" t="s">
        <v>249</v>
      </c>
      <c r="C6" s="216">
        <v>2851</v>
      </c>
      <c r="D6" s="216">
        <f>SUM(D7:D21)</f>
        <v>2692</v>
      </c>
      <c r="E6" s="320">
        <f t="shared" si="0"/>
        <v>-159</v>
      </c>
      <c r="F6" s="321">
        <f t="shared" si="1"/>
        <v>-5.576990529638723</v>
      </c>
      <c r="G6" s="216">
        <v>39</v>
      </c>
      <c r="H6" s="216">
        <f>SUM(H7:H21)</f>
        <v>22</v>
      </c>
      <c r="I6" s="320">
        <f t="shared" si="2"/>
        <v>-17</v>
      </c>
      <c r="J6" s="321">
        <f t="shared" si="3"/>
        <v>-43.58974358974359</v>
      </c>
      <c r="K6" s="216">
        <v>3854</v>
      </c>
      <c r="L6" s="216">
        <f>SUM(L7:L21)</f>
        <v>3684</v>
      </c>
      <c r="M6" s="320">
        <f t="shared" si="4"/>
        <v>-170</v>
      </c>
      <c r="N6" s="322">
        <f t="shared" si="5"/>
        <v>-4.411001556824079</v>
      </c>
    </row>
    <row r="7" spans="2:14" ht="15" customHeight="1">
      <c r="B7" s="217" t="s">
        <v>250</v>
      </c>
      <c r="C7" s="216">
        <v>334</v>
      </c>
      <c r="D7" s="216">
        <v>269</v>
      </c>
      <c r="E7" s="320">
        <f t="shared" si="0"/>
        <v>-65</v>
      </c>
      <c r="F7" s="321">
        <f t="shared" si="1"/>
        <v>-19.46107784431138</v>
      </c>
      <c r="G7" s="216">
        <v>1</v>
      </c>
      <c r="H7" s="323">
        <v>3</v>
      </c>
      <c r="I7" s="320">
        <f t="shared" si="2"/>
        <v>2</v>
      </c>
      <c r="J7" s="321">
        <f t="shared" si="3"/>
        <v>200</v>
      </c>
      <c r="K7" s="216">
        <v>465</v>
      </c>
      <c r="L7" s="216">
        <v>380</v>
      </c>
      <c r="M7" s="320">
        <f t="shared" si="4"/>
        <v>-85</v>
      </c>
      <c r="N7" s="322">
        <f t="shared" si="5"/>
        <v>-18.27956989247312</v>
      </c>
    </row>
    <row r="8" spans="2:14" ht="15" customHeight="1">
      <c r="B8" s="217" t="s">
        <v>251</v>
      </c>
      <c r="C8" s="216">
        <v>994</v>
      </c>
      <c r="D8" s="216">
        <v>1023</v>
      </c>
      <c r="E8" s="320">
        <f t="shared" si="0"/>
        <v>29</v>
      </c>
      <c r="F8" s="321">
        <f t="shared" si="1"/>
        <v>2.9175050301810868</v>
      </c>
      <c r="G8" s="216">
        <v>12</v>
      </c>
      <c r="H8" s="323">
        <v>6</v>
      </c>
      <c r="I8" s="320">
        <f t="shared" si="2"/>
        <v>-6</v>
      </c>
      <c r="J8" s="321">
        <f t="shared" si="3"/>
        <v>-50</v>
      </c>
      <c r="K8" s="216">
        <v>1370</v>
      </c>
      <c r="L8" s="216">
        <v>1446</v>
      </c>
      <c r="M8" s="320">
        <f t="shared" si="4"/>
        <v>76</v>
      </c>
      <c r="N8" s="322">
        <f t="shared" si="5"/>
        <v>5.547445255474453</v>
      </c>
    </row>
    <row r="9" spans="2:14" ht="15" customHeight="1">
      <c r="B9" s="217" t="s">
        <v>252</v>
      </c>
      <c r="C9" s="216">
        <v>135</v>
      </c>
      <c r="D9" s="216">
        <v>113</v>
      </c>
      <c r="E9" s="320">
        <f t="shared" si="0"/>
        <v>-22</v>
      </c>
      <c r="F9" s="321">
        <f t="shared" si="1"/>
        <v>-16.296296296296298</v>
      </c>
      <c r="G9" s="216">
        <v>4</v>
      </c>
      <c r="H9" s="182">
        <v>0</v>
      </c>
      <c r="I9" s="320">
        <f t="shared" si="2"/>
        <v>-4</v>
      </c>
      <c r="J9" s="321">
        <f t="shared" si="3"/>
        <v>-100</v>
      </c>
      <c r="K9" s="216">
        <v>180</v>
      </c>
      <c r="L9" s="216">
        <v>148</v>
      </c>
      <c r="M9" s="320">
        <f t="shared" si="4"/>
        <v>-32</v>
      </c>
      <c r="N9" s="322">
        <f t="shared" si="5"/>
        <v>-17.77777777777778</v>
      </c>
    </row>
    <row r="10" spans="2:14" ht="15" customHeight="1">
      <c r="B10" s="217" t="s">
        <v>253</v>
      </c>
      <c r="C10" s="216">
        <v>40</v>
      </c>
      <c r="D10" s="216">
        <v>40</v>
      </c>
      <c r="E10" s="320">
        <f t="shared" si="0"/>
        <v>0</v>
      </c>
      <c r="F10" s="321">
        <f t="shared" si="1"/>
        <v>0</v>
      </c>
      <c r="G10" s="216">
        <v>2</v>
      </c>
      <c r="H10" s="182">
        <v>0</v>
      </c>
      <c r="I10" s="320">
        <f t="shared" si="2"/>
        <v>-2</v>
      </c>
      <c r="J10" s="321">
        <f t="shared" si="3"/>
        <v>-100</v>
      </c>
      <c r="K10" s="216">
        <v>55</v>
      </c>
      <c r="L10" s="216">
        <v>56</v>
      </c>
      <c r="M10" s="320">
        <f t="shared" si="4"/>
        <v>1</v>
      </c>
      <c r="N10" s="322">
        <f t="shared" si="5"/>
        <v>1.8181818181818181</v>
      </c>
    </row>
    <row r="11" spans="2:14" ht="15" customHeight="1">
      <c r="B11" s="217" t="s">
        <v>254</v>
      </c>
      <c r="C11" s="216">
        <v>489</v>
      </c>
      <c r="D11" s="216">
        <v>453</v>
      </c>
      <c r="E11" s="320">
        <f t="shared" si="0"/>
        <v>-36</v>
      </c>
      <c r="F11" s="321">
        <f t="shared" si="1"/>
        <v>-7.361963190184049</v>
      </c>
      <c r="G11" s="216">
        <v>6</v>
      </c>
      <c r="H11" s="323">
        <v>5</v>
      </c>
      <c r="I11" s="320">
        <f t="shared" si="2"/>
        <v>-1</v>
      </c>
      <c r="J11" s="321">
        <f t="shared" si="3"/>
        <v>-16.666666666666664</v>
      </c>
      <c r="K11" s="216">
        <v>634</v>
      </c>
      <c r="L11" s="216">
        <v>636</v>
      </c>
      <c r="M11" s="320">
        <f t="shared" si="4"/>
        <v>2</v>
      </c>
      <c r="N11" s="322">
        <f t="shared" si="5"/>
        <v>0.31545741324921134</v>
      </c>
    </row>
    <row r="12" spans="2:14" ht="15" customHeight="1">
      <c r="B12" s="217" t="s">
        <v>255</v>
      </c>
      <c r="C12" s="216">
        <v>127</v>
      </c>
      <c r="D12" s="216">
        <v>108</v>
      </c>
      <c r="E12" s="320">
        <f t="shared" si="0"/>
        <v>-19</v>
      </c>
      <c r="F12" s="321">
        <f t="shared" si="1"/>
        <v>-14.960629921259844</v>
      </c>
      <c r="G12" s="216">
        <v>6</v>
      </c>
      <c r="H12" s="323">
        <v>3</v>
      </c>
      <c r="I12" s="320">
        <f t="shared" si="2"/>
        <v>-3</v>
      </c>
      <c r="J12" s="321">
        <f t="shared" si="3"/>
        <v>-50</v>
      </c>
      <c r="K12" s="216">
        <v>175</v>
      </c>
      <c r="L12" s="216">
        <v>156</v>
      </c>
      <c r="M12" s="320">
        <f t="shared" si="4"/>
        <v>-19</v>
      </c>
      <c r="N12" s="322">
        <f t="shared" si="5"/>
        <v>-10.857142857142858</v>
      </c>
    </row>
    <row r="13" spans="2:14" ht="15" customHeight="1">
      <c r="B13" s="217" t="s">
        <v>256</v>
      </c>
      <c r="C13" s="216">
        <v>104</v>
      </c>
      <c r="D13" s="216">
        <v>77</v>
      </c>
      <c r="E13" s="320">
        <f t="shared" si="0"/>
        <v>-27</v>
      </c>
      <c r="F13" s="321">
        <f t="shared" si="1"/>
        <v>-25.961538461538463</v>
      </c>
      <c r="G13" s="216">
        <v>4</v>
      </c>
      <c r="H13" s="182">
        <v>0</v>
      </c>
      <c r="I13" s="320">
        <f t="shared" si="2"/>
        <v>-4</v>
      </c>
      <c r="J13" s="321">
        <f t="shared" si="3"/>
        <v>-100</v>
      </c>
      <c r="K13" s="216">
        <v>128</v>
      </c>
      <c r="L13" s="216">
        <v>101</v>
      </c>
      <c r="M13" s="320">
        <f t="shared" si="4"/>
        <v>-27</v>
      </c>
      <c r="N13" s="322">
        <f t="shared" si="5"/>
        <v>-21.09375</v>
      </c>
    </row>
    <row r="14" spans="2:14" ht="15" customHeight="1">
      <c r="B14" s="217" t="s">
        <v>257</v>
      </c>
      <c r="C14" s="216">
        <v>82</v>
      </c>
      <c r="D14" s="216">
        <v>57</v>
      </c>
      <c r="E14" s="320">
        <f t="shared" si="0"/>
        <v>-25</v>
      </c>
      <c r="F14" s="321">
        <f t="shared" si="1"/>
        <v>-30.48780487804878</v>
      </c>
      <c r="G14" s="182">
        <v>0</v>
      </c>
      <c r="H14" s="182">
        <v>0</v>
      </c>
      <c r="I14" s="320">
        <f t="shared" si="2"/>
        <v>0</v>
      </c>
      <c r="J14" s="321">
        <f t="shared" si="3"/>
        <v>0</v>
      </c>
      <c r="K14" s="216">
        <v>109</v>
      </c>
      <c r="L14" s="216">
        <v>74</v>
      </c>
      <c r="M14" s="320">
        <f t="shared" si="4"/>
        <v>-35</v>
      </c>
      <c r="N14" s="322">
        <f t="shared" si="5"/>
        <v>-32.11009174311927</v>
      </c>
    </row>
    <row r="15" spans="2:14" ht="15" customHeight="1">
      <c r="B15" s="217" t="s">
        <v>258</v>
      </c>
      <c r="C15" s="216">
        <v>204</v>
      </c>
      <c r="D15" s="216">
        <v>199</v>
      </c>
      <c r="E15" s="320">
        <f t="shared" si="0"/>
        <v>-5</v>
      </c>
      <c r="F15" s="321">
        <f t="shared" si="1"/>
        <v>-2.450980392156863</v>
      </c>
      <c r="G15" s="182">
        <v>0</v>
      </c>
      <c r="H15" s="229">
        <v>2</v>
      </c>
      <c r="I15" s="320">
        <f t="shared" si="2"/>
        <v>2</v>
      </c>
      <c r="J15" s="321">
        <f t="shared" si="3"/>
        <v>0</v>
      </c>
      <c r="K15" s="216">
        <v>275</v>
      </c>
      <c r="L15" s="216">
        <v>250</v>
      </c>
      <c r="M15" s="320">
        <f t="shared" si="4"/>
        <v>-25</v>
      </c>
      <c r="N15" s="322">
        <f t="shared" si="5"/>
        <v>-9.090909090909092</v>
      </c>
    </row>
    <row r="16" spans="2:14" ht="15" customHeight="1">
      <c r="B16" s="217" t="s">
        <v>259</v>
      </c>
      <c r="C16" s="216">
        <v>26</v>
      </c>
      <c r="D16" s="216">
        <v>24</v>
      </c>
      <c r="E16" s="320">
        <f t="shared" si="0"/>
        <v>-2</v>
      </c>
      <c r="F16" s="321">
        <f t="shared" si="1"/>
        <v>-7.6923076923076925</v>
      </c>
      <c r="G16" s="182">
        <v>0</v>
      </c>
      <c r="H16" s="182">
        <v>0</v>
      </c>
      <c r="I16" s="320">
        <f t="shared" si="2"/>
        <v>0</v>
      </c>
      <c r="J16" s="321">
        <f t="shared" si="3"/>
        <v>0</v>
      </c>
      <c r="K16" s="216">
        <v>30</v>
      </c>
      <c r="L16" s="216">
        <v>30</v>
      </c>
      <c r="M16" s="320">
        <f t="shared" si="4"/>
        <v>0</v>
      </c>
      <c r="N16" s="322">
        <f t="shared" si="5"/>
        <v>0</v>
      </c>
    </row>
    <row r="17" spans="2:14" ht="15" customHeight="1">
      <c r="B17" s="217" t="s">
        <v>260</v>
      </c>
      <c r="C17" s="216">
        <v>95</v>
      </c>
      <c r="D17" s="216">
        <v>85</v>
      </c>
      <c r="E17" s="320">
        <f t="shared" si="0"/>
        <v>-10</v>
      </c>
      <c r="F17" s="321">
        <f t="shared" si="1"/>
        <v>-10.526315789473683</v>
      </c>
      <c r="G17" s="216">
        <v>2</v>
      </c>
      <c r="H17" s="323">
        <v>1</v>
      </c>
      <c r="I17" s="320">
        <f t="shared" si="2"/>
        <v>-1</v>
      </c>
      <c r="J17" s="321">
        <f t="shared" si="3"/>
        <v>-50</v>
      </c>
      <c r="K17" s="216">
        <v>129</v>
      </c>
      <c r="L17" s="216">
        <v>100</v>
      </c>
      <c r="M17" s="320">
        <f t="shared" si="4"/>
        <v>-29</v>
      </c>
      <c r="N17" s="322">
        <f t="shared" si="5"/>
        <v>-22.48062015503876</v>
      </c>
    </row>
    <row r="18" spans="2:14" ht="15" customHeight="1">
      <c r="B18" s="217" t="s">
        <v>261</v>
      </c>
      <c r="C18" s="216">
        <v>41</v>
      </c>
      <c r="D18" s="216">
        <v>57</v>
      </c>
      <c r="E18" s="320">
        <f t="shared" si="0"/>
        <v>16</v>
      </c>
      <c r="F18" s="321">
        <f t="shared" si="1"/>
        <v>39.02439024390244</v>
      </c>
      <c r="G18" s="182">
        <v>0</v>
      </c>
      <c r="H18" s="229">
        <v>2</v>
      </c>
      <c r="I18" s="320">
        <f t="shared" si="2"/>
        <v>2</v>
      </c>
      <c r="J18" s="321">
        <f t="shared" si="3"/>
        <v>0</v>
      </c>
      <c r="K18" s="216">
        <v>57</v>
      </c>
      <c r="L18" s="216">
        <v>77</v>
      </c>
      <c r="M18" s="320">
        <f t="shared" si="4"/>
        <v>20</v>
      </c>
      <c r="N18" s="322">
        <f t="shared" si="5"/>
        <v>35.08771929824561</v>
      </c>
    </row>
    <row r="19" spans="2:14" ht="15" customHeight="1">
      <c r="B19" s="217" t="s">
        <v>262</v>
      </c>
      <c r="C19" s="216">
        <v>87</v>
      </c>
      <c r="D19" s="216">
        <v>98</v>
      </c>
      <c r="E19" s="320">
        <f t="shared" si="0"/>
        <v>11</v>
      </c>
      <c r="F19" s="321">
        <f t="shared" si="1"/>
        <v>12.643678160919542</v>
      </c>
      <c r="G19" s="216">
        <v>1</v>
      </c>
      <c r="H19" s="182">
        <v>0</v>
      </c>
      <c r="I19" s="320">
        <f t="shared" si="2"/>
        <v>-1</v>
      </c>
      <c r="J19" s="321">
        <f t="shared" si="3"/>
        <v>-100</v>
      </c>
      <c r="K19" s="216">
        <v>115</v>
      </c>
      <c r="L19" s="216">
        <v>122</v>
      </c>
      <c r="M19" s="320">
        <f t="shared" si="4"/>
        <v>7</v>
      </c>
      <c r="N19" s="322">
        <f t="shared" si="5"/>
        <v>6.086956521739131</v>
      </c>
    </row>
    <row r="20" spans="2:14" ht="15" customHeight="1">
      <c r="B20" s="217" t="s">
        <v>263</v>
      </c>
      <c r="C20" s="216">
        <v>6</v>
      </c>
      <c r="D20" s="216">
        <v>9</v>
      </c>
      <c r="E20" s="320">
        <f t="shared" si="0"/>
        <v>3</v>
      </c>
      <c r="F20" s="321">
        <f t="shared" si="1"/>
        <v>50</v>
      </c>
      <c r="G20" s="182">
        <v>0</v>
      </c>
      <c r="H20" s="182">
        <v>0</v>
      </c>
      <c r="I20" s="320">
        <f t="shared" si="2"/>
        <v>0</v>
      </c>
      <c r="J20" s="321">
        <f t="shared" si="3"/>
        <v>0</v>
      </c>
      <c r="K20" s="216">
        <v>7</v>
      </c>
      <c r="L20" s="216">
        <v>11</v>
      </c>
      <c r="M20" s="320">
        <f t="shared" si="4"/>
        <v>4</v>
      </c>
      <c r="N20" s="322">
        <f t="shared" si="5"/>
        <v>57.14285714285714</v>
      </c>
    </row>
    <row r="21" spans="2:14" ht="15" customHeight="1">
      <c r="B21" s="217" t="s">
        <v>264</v>
      </c>
      <c r="C21" s="216">
        <v>87</v>
      </c>
      <c r="D21" s="216">
        <v>80</v>
      </c>
      <c r="E21" s="320">
        <f t="shared" si="0"/>
        <v>-7</v>
      </c>
      <c r="F21" s="321">
        <f t="shared" si="1"/>
        <v>-8.045977011494253</v>
      </c>
      <c r="G21" s="216">
        <v>1</v>
      </c>
      <c r="H21" s="182">
        <v>0</v>
      </c>
      <c r="I21" s="320">
        <f t="shared" si="2"/>
        <v>-1</v>
      </c>
      <c r="J21" s="321">
        <f t="shared" si="3"/>
        <v>-100</v>
      </c>
      <c r="K21" s="216">
        <v>125</v>
      </c>
      <c r="L21" s="216">
        <v>97</v>
      </c>
      <c r="M21" s="320">
        <f t="shared" si="4"/>
        <v>-28</v>
      </c>
      <c r="N21" s="322">
        <f t="shared" si="5"/>
        <v>-22.400000000000002</v>
      </c>
    </row>
    <row r="22" spans="2:14" ht="9.75" customHeight="1">
      <c r="B22" s="217"/>
      <c r="C22" s="216"/>
      <c r="D22" s="216"/>
      <c r="E22" s="320"/>
      <c r="F22" s="321"/>
      <c r="G22" s="216"/>
      <c r="H22" s="323"/>
      <c r="I22" s="320"/>
      <c r="J22" s="321"/>
      <c r="K22" s="216"/>
      <c r="L22" s="216"/>
      <c r="M22" s="320"/>
      <c r="N22" s="322"/>
    </row>
    <row r="23" spans="2:14" ht="19.5" customHeight="1">
      <c r="B23" s="215" t="s">
        <v>265</v>
      </c>
      <c r="C23" s="216">
        <v>2678</v>
      </c>
      <c r="D23" s="216">
        <f>SUM(D24:D25)</f>
        <v>2598</v>
      </c>
      <c r="E23" s="320">
        <f>D23-C23</f>
        <v>-80</v>
      </c>
      <c r="F23" s="321">
        <f>IF(C23=0,0,E23/C23*100)</f>
        <v>-2.9873039581777445</v>
      </c>
      <c r="G23" s="216">
        <v>26</v>
      </c>
      <c r="H23" s="323">
        <f>SUM(H24:H25)</f>
        <v>20</v>
      </c>
      <c r="I23" s="320">
        <f>H23-G23</f>
        <v>-6</v>
      </c>
      <c r="J23" s="321">
        <f>IF(G23=0,0,I23/G23*100)</f>
        <v>-23.076923076923077</v>
      </c>
      <c r="K23" s="216">
        <v>3365</v>
      </c>
      <c r="L23" s="216">
        <f>SUM(L24:L25)</f>
        <v>3215</v>
      </c>
      <c r="M23" s="320">
        <f>L23-K23</f>
        <v>-150</v>
      </c>
      <c r="N23" s="322">
        <f>IF(K23=0,0,M23/K23*100)</f>
        <v>-4.457652303120357</v>
      </c>
    </row>
    <row r="24" spans="2:14" ht="15" customHeight="1">
      <c r="B24" s="217" t="s">
        <v>266</v>
      </c>
      <c r="C24" s="216">
        <v>464</v>
      </c>
      <c r="D24" s="216">
        <v>446</v>
      </c>
      <c r="E24" s="320">
        <f>D24-C24</f>
        <v>-18</v>
      </c>
      <c r="F24" s="321">
        <f>IF(C24=0,0,E24/C24*100)</f>
        <v>-3.8793103448275863</v>
      </c>
      <c r="G24" s="216">
        <v>13</v>
      </c>
      <c r="H24" s="323">
        <v>15</v>
      </c>
      <c r="I24" s="320">
        <f>H24-G24</f>
        <v>2</v>
      </c>
      <c r="J24" s="321">
        <f>IF(G24=0,0,I24/G24*100)</f>
        <v>15.384615384615385</v>
      </c>
      <c r="K24" s="216">
        <v>575</v>
      </c>
      <c r="L24" s="216">
        <v>566</v>
      </c>
      <c r="M24" s="320">
        <f>L24-K24</f>
        <v>-9</v>
      </c>
      <c r="N24" s="322">
        <f>IF(K24=0,0,M24/K24*100)</f>
        <v>-1.565217391304348</v>
      </c>
    </row>
    <row r="25" spans="2:14" ht="15" customHeight="1">
      <c r="B25" s="217" t="s">
        <v>267</v>
      </c>
      <c r="C25" s="216">
        <v>2214</v>
      </c>
      <c r="D25" s="216">
        <v>2152</v>
      </c>
      <c r="E25" s="320">
        <f>D25-C25</f>
        <v>-62</v>
      </c>
      <c r="F25" s="321">
        <f>IF(C25=0,0,E25/C25*100)</f>
        <v>-2.8003613369467026</v>
      </c>
      <c r="G25" s="216">
        <v>13</v>
      </c>
      <c r="H25" s="323">
        <v>5</v>
      </c>
      <c r="I25" s="320">
        <f>H25-G25</f>
        <v>-8</v>
      </c>
      <c r="J25" s="321">
        <f>IF(G25=0,0,I25/G25*100)</f>
        <v>-61.53846153846154</v>
      </c>
      <c r="K25" s="216">
        <v>2790</v>
      </c>
      <c r="L25" s="216">
        <v>2649</v>
      </c>
      <c r="M25" s="320">
        <f>L25-K25</f>
        <v>-141</v>
      </c>
      <c r="N25" s="322">
        <f>IF(K25=0,0,M25/K25*100)</f>
        <v>-5.053763440860215</v>
      </c>
    </row>
    <row r="26" spans="2:14" ht="9.75" customHeight="1">
      <c r="B26" s="218"/>
      <c r="C26" s="216"/>
      <c r="D26" s="216"/>
      <c r="E26" s="320"/>
      <c r="F26" s="321"/>
      <c r="G26" s="216"/>
      <c r="H26" s="323"/>
      <c r="I26" s="320"/>
      <c r="J26" s="321"/>
      <c r="K26" s="216"/>
      <c r="L26" s="216"/>
      <c r="M26" s="320"/>
      <c r="N26" s="322"/>
    </row>
    <row r="27" spans="2:14" ht="19.5" customHeight="1">
      <c r="B27" s="215" t="s">
        <v>268</v>
      </c>
      <c r="C27" s="216">
        <v>3673</v>
      </c>
      <c r="D27" s="216">
        <v>3444</v>
      </c>
      <c r="E27" s="320">
        <f>D27-C27</f>
        <v>-229</v>
      </c>
      <c r="F27" s="321">
        <f>IF(C27=0,0,E27/C27*100)</f>
        <v>-6.234685543152736</v>
      </c>
      <c r="G27" s="216">
        <v>13</v>
      </c>
      <c r="H27" s="323">
        <v>14</v>
      </c>
      <c r="I27" s="320">
        <f>H27-G27</f>
        <v>1</v>
      </c>
      <c r="J27" s="321">
        <f>IF(G27=0,0,I27/G27*100)</f>
        <v>7.6923076923076925</v>
      </c>
      <c r="K27" s="216">
        <v>4466</v>
      </c>
      <c r="L27" s="216">
        <v>4100</v>
      </c>
      <c r="M27" s="320">
        <f>L27-K27</f>
        <v>-366</v>
      </c>
      <c r="N27" s="322">
        <f>IF(K27=0,0,M27/K27*100)</f>
        <v>-8.19525302283923</v>
      </c>
    </row>
    <row r="28" spans="2:14" ht="9.75" customHeight="1">
      <c r="B28" s="218"/>
      <c r="C28" s="216"/>
      <c r="D28" s="216"/>
      <c r="E28" s="320"/>
      <c r="F28" s="321"/>
      <c r="G28" s="216"/>
      <c r="H28" s="323"/>
      <c r="I28" s="320"/>
      <c r="J28" s="321"/>
      <c r="K28" s="216"/>
      <c r="L28" s="216"/>
      <c r="M28" s="320"/>
      <c r="N28" s="322"/>
    </row>
    <row r="29" spans="2:14" ht="19.5" customHeight="1">
      <c r="B29" s="215" t="s">
        <v>269</v>
      </c>
      <c r="C29" s="216">
        <v>40</v>
      </c>
      <c r="D29" s="216">
        <v>30</v>
      </c>
      <c r="E29" s="320">
        <f>D29-C29</f>
        <v>-10</v>
      </c>
      <c r="F29" s="321">
        <f>IF(C29=0,0,E29/C29*100)</f>
        <v>-25</v>
      </c>
      <c r="G29" s="216">
        <v>3</v>
      </c>
      <c r="H29" s="182">
        <v>0</v>
      </c>
      <c r="I29" s="320">
        <f>H29-G29</f>
        <v>-3</v>
      </c>
      <c r="J29" s="321">
        <f>IF(G29=0,0,I29/G29*100)</f>
        <v>-100</v>
      </c>
      <c r="K29" s="216">
        <v>61</v>
      </c>
      <c r="L29" s="216">
        <v>56</v>
      </c>
      <c r="M29" s="320">
        <f>L29-K29</f>
        <v>-5</v>
      </c>
      <c r="N29" s="322">
        <f>IF(K29=0,0,M29/K29*100)</f>
        <v>-8.19672131147541</v>
      </c>
    </row>
    <row r="30" spans="2:14" ht="9.75" customHeight="1">
      <c r="B30" s="218"/>
      <c r="C30" s="216"/>
      <c r="D30" s="216"/>
      <c r="E30" s="320"/>
      <c r="F30" s="321"/>
      <c r="G30" s="216"/>
      <c r="H30" s="323"/>
      <c r="I30" s="320"/>
      <c r="J30" s="321"/>
      <c r="K30" s="216"/>
      <c r="L30" s="216"/>
      <c r="M30" s="320"/>
      <c r="N30" s="322"/>
    </row>
    <row r="31" spans="2:14" s="2" customFormat="1" ht="19.5" customHeight="1">
      <c r="B31" s="215" t="s">
        <v>12</v>
      </c>
      <c r="C31" s="216">
        <v>300</v>
      </c>
      <c r="D31" s="216">
        <v>94</v>
      </c>
      <c r="E31" s="320">
        <f>D31-C31</f>
        <v>-206</v>
      </c>
      <c r="F31" s="321">
        <f>IF(C31=0,0,E31/C31*100)</f>
        <v>-68.66666666666667</v>
      </c>
      <c r="G31" s="216">
        <v>1</v>
      </c>
      <c r="H31" s="323">
        <v>1</v>
      </c>
      <c r="I31" s="320">
        <f>H31-G31</f>
        <v>0</v>
      </c>
      <c r="J31" s="321">
        <f>IF(G31=0,0,I31/G31*100)</f>
        <v>0</v>
      </c>
      <c r="K31" s="216">
        <v>344</v>
      </c>
      <c r="L31" s="216">
        <v>104</v>
      </c>
      <c r="M31" s="320">
        <f>L31-K31</f>
        <v>-240</v>
      </c>
      <c r="N31" s="322">
        <f>IF(K31=0,0,M31/K31*100)</f>
        <v>-69.76744186046511</v>
      </c>
    </row>
    <row r="32" spans="2:14" ht="8.25" customHeight="1" thickBot="1">
      <c r="B32" s="183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20"/>
    </row>
    <row r="33" ht="15" customHeight="1"/>
    <row r="34" ht="15" customHeight="1"/>
  </sheetData>
  <printOptions/>
  <pageMargins left="0.36" right="0.23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P66"/>
  <sheetViews>
    <sheetView workbookViewId="0" topLeftCell="B1">
      <selection activeCell="B1" sqref="B1"/>
    </sheetView>
  </sheetViews>
  <sheetFormatPr defaultColWidth="9.00390625" defaultRowHeight="13.5"/>
  <cols>
    <col min="1" max="1" width="1.12109375" style="6" hidden="1" customWidth="1"/>
    <col min="2" max="3" width="2.625" style="6" customWidth="1"/>
    <col min="4" max="4" width="16.75390625" style="6" customWidth="1"/>
    <col min="5" max="8" width="7.375" style="6" customWidth="1"/>
    <col min="9" max="9" width="7.375" style="2" customWidth="1"/>
    <col min="10" max="12" width="7.375" style="6" customWidth="1"/>
    <col min="13" max="13" width="7.375" style="2" customWidth="1"/>
    <col min="14" max="15" width="7.375" style="6" customWidth="1"/>
    <col min="16" max="16" width="6.875" style="6" customWidth="1"/>
    <col min="17" max="16384" width="9.00390625" style="6" customWidth="1"/>
  </cols>
  <sheetData>
    <row r="2" spans="2:16" ht="12.75" thickBot="1">
      <c r="B2" s="153" t="s">
        <v>485</v>
      </c>
      <c r="C2" s="153"/>
      <c r="D2" s="2"/>
      <c r="E2" s="153"/>
      <c r="F2" s="153"/>
      <c r="G2" s="153"/>
      <c r="H2" s="153"/>
      <c r="I2" s="153"/>
      <c r="J2" s="8"/>
      <c r="K2" s="8"/>
      <c r="L2" s="8"/>
      <c r="M2" s="153"/>
      <c r="N2" s="8"/>
      <c r="O2" s="8"/>
      <c r="P2" s="221" t="s">
        <v>169</v>
      </c>
    </row>
    <row r="3" spans="1:16" ht="12.75" customHeight="1" thickTop="1">
      <c r="A3" s="8"/>
      <c r="B3" s="222"/>
      <c r="C3" s="222"/>
      <c r="D3" s="156"/>
      <c r="E3" s="157" t="s">
        <v>486</v>
      </c>
      <c r="F3" s="157"/>
      <c r="G3" s="157"/>
      <c r="H3" s="157"/>
      <c r="I3" s="158" t="s">
        <v>487</v>
      </c>
      <c r="J3" s="157"/>
      <c r="K3" s="157"/>
      <c r="L3" s="157"/>
      <c r="M3" s="158" t="s">
        <v>488</v>
      </c>
      <c r="N3" s="157"/>
      <c r="O3" s="157"/>
      <c r="P3" s="223"/>
    </row>
    <row r="4" spans="1:16" ht="15" customHeight="1">
      <c r="A4" s="8"/>
      <c r="B4" s="224"/>
      <c r="C4" s="224"/>
      <c r="D4" s="162"/>
      <c r="E4" s="211" t="s">
        <v>102</v>
      </c>
      <c r="F4" s="211" t="s">
        <v>482</v>
      </c>
      <c r="G4" s="211" t="s">
        <v>174</v>
      </c>
      <c r="H4" s="211" t="s">
        <v>175</v>
      </c>
      <c r="I4" s="211" t="s">
        <v>102</v>
      </c>
      <c r="J4" s="211" t="s">
        <v>482</v>
      </c>
      <c r="K4" s="211" t="s">
        <v>174</v>
      </c>
      <c r="L4" s="211" t="s">
        <v>175</v>
      </c>
      <c r="M4" s="211" t="s">
        <v>102</v>
      </c>
      <c r="N4" s="211" t="s">
        <v>482</v>
      </c>
      <c r="O4" s="211" t="s">
        <v>174</v>
      </c>
      <c r="P4" s="212" t="s">
        <v>175</v>
      </c>
    </row>
    <row r="5" spans="1:16" ht="19.5" customHeight="1">
      <c r="A5" s="8"/>
      <c r="B5" s="486" t="s">
        <v>489</v>
      </c>
      <c r="C5" s="486"/>
      <c r="D5" s="487"/>
      <c r="E5" s="214">
        <v>9542</v>
      </c>
      <c r="F5" s="214">
        <v>8858</v>
      </c>
      <c r="G5" s="324">
        <f>F5-E5</f>
        <v>-684</v>
      </c>
      <c r="H5" s="325">
        <f>IF(E5=0,0,G5/E5*100)</f>
        <v>-7.1683085307063505</v>
      </c>
      <c r="I5" s="225">
        <v>82</v>
      </c>
      <c r="J5" s="225">
        <v>57</v>
      </c>
      <c r="K5" s="317">
        <f>J5-I5</f>
        <v>-25</v>
      </c>
      <c r="L5" s="325">
        <f>IF(I5=0,0,K5/I5*100)</f>
        <v>-30.48780487804878</v>
      </c>
      <c r="M5" s="225">
        <v>12090</v>
      </c>
      <c r="N5" s="225">
        <v>11159</v>
      </c>
      <c r="O5" s="317">
        <f>N5-M5</f>
        <v>-931</v>
      </c>
      <c r="P5" s="326">
        <f>IF(M5=0,0,O5/M5*100)</f>
        <v>-7.700578990901572</v>
      </c>
    </row>
    <row r="6" spans="1:16" ht="15" customHeight="1">
      <c r="A6" s="8"/>
      <c r="B6" s="226" t="s">
        <v>490</v>
      </c>
      <c r="C6" s="153"/>
      <c r="D6" s="215"/>
      <c r="E6" s="216"/>
      <c r="F6" s="216"/>
      <c r="G6" s="320"/>
      <c r="H6" s="327"/>
      <c r="I6" s="216"/>
      <c r="J6" s="323"/>
      <c r="K6" s="320"/>
      <c r="L6" s="327"/>
      <c r="M6" s="216"/>
      <c r="N6" s="216"/>
      <c r="O6" s="320"/>
      <c r="P6" s="328"/>
    </row>
    <row r="7" spans="1:16" ht="15" customHeight="1">
      <c r="A7" s="8"/>
      <c r="B7" s="153"/>
      <c r="C7" s="153" t="s">
        <v>270</v>
      </c>
      <c r="D7" s="215"/>
      <c r="E7" s="216"/>
      <c r="F7" s="216"/>
      <c r="G7" s="320"/>
      <c r="H7" s="327"/>
      <c r="I7" s="216"/>
      <c r="J7" s="323"/>
      <c r="K7" s="320"/>
      <c r="L7" s="327"/>
      <c r="M7" s="216"/>
      <c r="N7" s="216"/>
      <c r="O7" s="320"/>
      <c r="P7" s="328"/>
    </row>
    <row r="8" spans="1:16" ht="12.75" customHeight="1">
      <c r="A8" s="8"/>
      <c r="B8" s="153"/>
      <c r="C8" s="153"/>
      <c r="D8" s="215" t="s">
        <v>271</v>
      </c>
      <c r="E8" s="216">
        <v>53</v>
      </c>
      <c r="F8" s="216">
        <v>47</v>
      </c>
      <c r="G8" s="320">
        <f aca="true" t="shared" si="0" ref="G8:G13">F8-E8</f>
        <v>-6</v>
      </c>
      <c r="H8" s="327">
        <f aca="true" t="shared" si="1" ref="H8:H13">IF(E8=0,0,G8/E8*100)</f>
        <v>-11.320754716981133</v>
      </c>
      <c r="I8" s="216">
        <v>2</v>
      </c>
      <c r="J8" s="323">
        <v>2</v>
      </c>
      <c r="K8" s="320">
        <f aca="true" t="shared" si="2" ref="K8:K13">J8-I8</f>
        <v>0</v>
      </c>
      <c r="L8" s="327">
        <f aca="true" t="shared" si="3" ref="L8:L13">IF(I8=0,0,K8/I8*100)</f>
        <v>0</v>
      </c>
      <c r="M8" s="216">
        <v>52</v>
      </c>
      <c r="N8" s="216">
        <v>45</v>
      </c>
      <c r="O8" s="320">
        <f aca="true" t="shared" si="4" ref="O8:O13">N8-M8</f>
        <v>-7</v>
      </c>
      <c r="P8" s="328">
        <f aca="true" t="shared" si="5" ref="P8:P13">IF(M8=0,0,O8/M8*100)</f>
        <v>-13.461538461538462</v>
      </c>
    </row>
    <row r="9" spans="1:16" ht="12.75" customHeight="1">
      <c r="A9" s="8"/>
      <c r="B9" s="153"/>
      <c r="C9" s="153"/>
      <c r="D9" s="215" t="s">
        <v>272</v>
      </c>
      <c r="E9" s="216">
        <v>187</v>
      </c>
      <c r="F9" s="216">
        <v>168</v>
      </c>
      <c r="G9" s="320">
        <f t="shared" si="0"/>
        <v>-19</v>
      </c>
      <c r="H9" s="327">
        <f t="shared" si="1"/>
        <v>-10.16042780748663</v>
      </c>
      <c r="I9" s="182">
        <v>0</v>
      </c>
      <c r="J9" s="323">
        <v>2</v>
      </c>
      <c r="K9" s="320">
        <f t="shared" si="2"/>
        <v>2</v>
      </c>
      <c r="L9" s="327">
        <f t="shared" si="3"/>
        <v>0</v>
      </c>
      <c r="M9" s="216">
        <v>191</v>
      </c>
      <c r="N9" s="216">
        <v>169</v>
      </c>
      <c r="O9" s="320">
        <f t="shared" si="4"/>
        <v>-22</v>
      </c>
      <c r="P9" s="328">
        <f t="shared" si="5"/>
        <v>-11.518324607329843</v>
      </c>
    </row>
    <row r="10" spans="1:16" ht="12.75" customHeight="1">
      <c r="A10" s="8"/>
      <c r="B10" s="153"/>
      <c r="C10" s="153"/>
      <c r="D10" s="215" t="s">
        <v>273</v>
      </c>
      <c r="E10" s="216">
        <v>257</v>
      </c>
      <c r="F10" s="216">
        <f>SUM(F11:F12)</f>
        <v>233</v>
      </c>
      <c r="G10" s="320">
        <f t="shared" si="0"/>
        <v>-24</v>
      </c>
      <c r="H10" s="327">
        <f t="shared" si="1"/>
        <v>-9.33852140077821</v>
      </c>
      <c r="I10" s="216">
        <v>6</v>
      </c>
      <c r="J10" s="323">
        <f>SUM(J11:J12)</f>
        <v>6</v>
      </c>
      <c r="K10" s="320">
        <f t="shared" si="2"/>
        <v>0</v>
      </c>
      <c r="L10" s="327">
        <f t="shared" si="3"/>
        <v>0</v>
      </c>
      <c r="M10" s="216">
        <v>265</v>
      </c>
      <c r="N10" s="216">
        <f>SUM(N11:N12)</f>
        <v>249</v>
      </c>
      <c r="O10" s="320">
        <f t="shared" si="4"/>
        <v>-16</v>
      </c>
      <c r="P10" s="328">
        <f t="shared" si="5"/>
        <v>-6.037735849056604</v>
      </c>
    </row>
    <row r="11" spans="1:16" ht="12.75" customHeight="1">
      <c r="A11" s="8"/>
      <c r="B11" s="153"/>
      <c r="C11" s="153"/>
      <c r="D11" s="217" t="s">
        <v>274</v>
      </c>
      <c r="E11" s="216">
        <v>95</v>
      </c>
      <c r="F11" s="216">
        <v>74</v>
      </c>
      <c r="G11" s="320">
        <f t="shared" si="0"/>
        <v>-21</v>
      </c>
      <c r="H11" s="327">
        <f t="shared" si="1"/>
        <v>-22.105263157894736</v>
      </c>
      <c r="I11" s="216">
        <v>5</v>
      </c>
      <c r="J11" s="229">
        <v>2</v>
      </c>
      <c r="K11" s="320">
        <f t="shared" si="2"/>
        <v>-3</v>
      </c>
      <c r="L11" s="327">
        <f t="shared" si="3"/>
        <v>-60</v>
      </c>
      <c r="M11" s="216">
        <v>97</v>
      </c>
      <c r="N11" s="216">
        <v>81</v>
      </c>
      <c r="O11" s="320">
        <f t="shared" si="4"/>
        <v>-16</v>
      </c>
      <c r="P11" s="328">
        <f t="shared" si="5"/>
        <v>-16.49484536082474</v>
      </c>
    </row>
    <row r="12" spans="1:16" ht="12.75" customHeight="1">
      <c r="A12" s="8"/>
      <c r="B12" s="153"/>
      <c r="C12" s="153"/>
      <c r="D12" s="217" t="s">
        <v>491</v>
      </c>
      <c r="E12" s="216">
        <v>162</v>
      </c>
      <c r="F12" s="216">
        <v>159</v>
      </c>
      <c r="G12" s="320">
        <f t="shared" si="0"/>
        <v>-3</v>
      </c>
      <c r="H12" s="327">
        <f t="shared" si="1"/>
        <v>-1.8518518518518516</v>
      </c>
      <c r="I12" s="216">
        <v>1</v>
      </c>
      <c r="J12" s="229">
        <v>4</v>
      </c>
      <c r="K12" s="320">
        <f t="shared" si="2"/>
        <v>3</v>
      </c>
      <c r="L12" s="329">
        <f t="shared" si="3"/>
        <v>300</v>
      </c>
      <c r="M12" s="216">
        <v>168</v>
      </c>
      <c r="N12" s="216">
        <v>168</v>
      </c>
      <c r="O12" s="320">
        <f t="shared" si="4"/>
        <v>0</v>
      </c>
      <c r="P12" s="328">
        <f t="shared" si="5"/>
        <v>0</v>
      </c>
    </row>
    <row r="13" spans="1:16" ht="12.75" customHeight="1">
      <c r="A13" s="8"/>
      <c r="B13" s="153"/>
      <c r="C13" s="153"/>
      <c r="D13" s="215" t="s">
        <v>275</v>
      </c>
      <c r="E13" s="216">
        <v>8981</v>
      </c>
      <c r="F13" s="216">
        <v>8354</v>
      </c>
      <c r="G13" s="320">
        <f t="shared" si="0"/>
        <v>-627</v>
      </c>
      <c r="H13" s="327">
        <f t="shared" si="1"/>
        <v>-6.981405188731767</v>
      </c>
      <c r="I13" s="216">
        <v>73</v>
      </c>
      <c r="J13" s="323">
        <v>46</v>
      </c>
      <c r="K13" s="320">
        <f t="shared" si="2"/>
        <v>-27</v>
      </c>
      <c r="L13" s="327">
        <f t="shared" si="3"/>
        <v>-36.986301369863014</v>
      </c>
      <c r="M13" s="216">
        <v>11512</v>
      </c>
      <c r="N13" s="216">
        <v>10639</v>
      </c>
      <c r="O13" s="320">
        <f t="shared" si="4"/>
        <v>-873</v>
      </c>
      <c r="P13" s="328">
        <f t="shared" si="5"/>
        <v>-7.583391243919388</v>
      </c>
    </row>
    <row r="14" spans="1:16" ht="15" customHeight="1">
      <c r="A14" s="8"/>
      <c r="B14" s="153"/>
      <c r="C14" s="153" t="s">
        <v>342</v>
      </c>
      <c r="D14" s="215"/>
      <c r="E14" s="216"/>
      <c r="F14" s="216"/>
      <c r="G14" s="320"/>
      <c r="H14" s="327"/>
      <c r="I14" s="216"/>
      <c r="J14" s="323"/>
      <c r="K14" s="320"/>
      <c r="L14" s="327"/>
      <c r="M14" s="216"/>
      <c r="N14" s="216"/>
      <c r="O14" s="320"/>
      <c r="P14" s="328"/>
    </row>
    <row r="15" spans="1:16" ht="12.75" customHeight="1">
      <c r="A15" s="8"/>
      <c r="B15" s="153"/>
      <c r="C15" s="153"/>
      <c r="D15" s="215" t="s">
        <v>343</v>
      </c>
      <c r="E15" s="216">
        <v>2738</v>
      </c>
      <c r="F15" s="216">
        <f>SUM(F16:F18)</f>
        <v>2515</v>
      </c>
      <c r="G15" s="320">
        <f aca="true" t="shared" si="6" ref="G15:G23">F15-E15</f>
        <v>-223</v>
      </c>
      <c r="H15" s="327">
        <f aca="true" t="shared" si="7" ref="H15:H23">IF(E15=0,0,G15/E15*100)</f>
        <v>-8.14463111760409</v>
      </c>
      <c r="I15" s="216">
        <v>19</v>
      </c>
      <c r="J15" s="323">
        <f>SUM(J16:J18)</f>
        <v>11</v>
      </c>
      <c r="K15" s="320">
        <f aca="true" t="shared" si="8" ref="K15:K23">J15-I15</f>
        <v>-8</v>
      </c>
      <c r="L15" s="327">
        <f aca="true" t="shared" si="9" ref="L15:L23">IF(I15=0,0,K15/I15*100)</f>
        <v>-42.10526315789473</v>
      </c>
      <c r="M15" s="216">
        <v>3512</v>
      </c>
      <c r="N15" s="216">
        <f>SUM(N16:N18)</f>
        <v>3250</v>
      </c>
      <c r="O15" s="320">
        <f aca="true" t="shared" si="10" ref="O15:O23">N15-M15</f>
        <v>-262</v>
      </c>
      <c r="P15" s="328">
        <f aca="true" t="shared" si="11" ref="P15:P23">IF(M15=0,0,O15/M15*100)</f>
        <v>-7.46013667425968</v>
      </c>
    </row>
    <row r="16" spans="1:16" ht="12.75" customHeight="1">
      <c r="A16" s="8"/>
      <c r="B16" s="153"/>
      <c r="C16" s="153"/>
      <c r="D16" s="217" t="s">
        <v>276</v>
      </c>
      <c r="E16" s="216">
        <v>515</v>
      </c>
      <c r="F16" s="216">
        <v>461</v>
      </c>
      <c r="G16" s="320">
        <f t="shared" si="6"/>
        <v>-54</v>
      </c>
      <c r="H16" s="327">
        <f t="shared" si="7"/>
        <v>-10.485436893203884</v>
      </c>
      <c r="I16" s="216">
        <v>1</v>
      </c>
      <c r="J16" s="323">
        <v>1</v>
      </c>
      <c r="K16" s="320">
        <f t="shared" si="8"/>
        <v>0</v>
      </c>
      <c r="L16" s="327">
        <f t="shared" si="9"/>
        <v>0</v>
      </c>
      <c r="M16" s="216">
        <v>690</v>
      </c>
      <c r="N16" s="216">
        <v>598</v>
      </c>
      <c r="O16" s="320">
        <f t="shared" si="10"/>
        <v>-92</v>
      </c>
      <c r="P16" s="328">
        <f t="shared" si="11"/>
        <v>-13.333333333333334</v>
      </c>
    </row>
    <row r="17" spans="1:16" ht="12.75" customHeight="1">
      <c r="A17" s="8"/>
      <c r="B17" s="153"/>
      <c r="C17" s="153"/>
      <c r="D17" s="217" t="s">
        <v>277</v>
      </c>
      <c r="E17" s="216">
        <v>1330</v>
      </c>
      <c r="F17" s="216">
        <v>1168</v>
      </c>
      <c r="G17" s="320">
        <f t="shared" si="6"/>
        <v>-162</v>
      </c>
      <c r="H17" s="327">
        <f t="shared" si="7"/>
        <v>-12.180451127819548</v>
      </c>
      <c r="I17" s="216">
        <v>13</v>
      </c>
      <c r="J17" s="323">
        <v>6</v>
      </c>
      <c r="K17" s="320">
        <f t="shared" si="8"/>
        <v>-7</v>
      </c>
      <c r="L17" s="327">
        <f t="shared" si="9"/>
        <v>-53.84615384615385</v>
      </c>
      <c r="M17" s="216">
        <v>1713</v>
      </c>
      <c r="N17" s="216">
        <v>1524</v>
      </c>
      <c r="O17" s="320">
        <f t="shared" si="10"/>
        <v>-189</v>
      </c>
      <c r="P17" s="328">
        <f t="shared" si="11"/>
        <v>-11.033274956217163</v>
      </c>
    </row>
    <row r="18" spans="1:16" ht="12.75" customHeight="1">
      <c r="A18" s="8"/>
      <c r="B18" s="153"/>
      <c r="C18" s="153"/>
      <c r="D18" s="217" t="s">
        <v>278</v>
      </c>
      <c r="E18" s="216">
        <v>893</v>
      </c>
      <c r="F18" s="216">
        <v>886</v>
      </c>
      <c r="G18" s="320">
        <f t="shared" si="6"/>
        <v>-7</v>
      </c>
      <c r="H18" s="327">
        <f t="shared" si="7"/>
        <v>-0.7838745800671892</v>
      </c>
      <c r="I18" s="216">
        <v>5</v>
      </c>
      <c r="J18" s="323">
        <v>4</v>
      </c>
      <c r="K18" s="320">
        <f t="shared" si="8"/>
        <v>-1</v>
      </c>
      <c r="L18" s="327">
        <f t="shared" si="9"/>
        <v>-20</v>
      </c>
      <c r="M18" s="216">
        <v>1109</v>
      </c>
      <c r="N18" s="216">
        <v>1128</v>
      </c>
      <c r="O18" s="320">
        <f t="shared" si="10"/>
        <v>19</v>
      </c>
      <c r="P18" s="328">
        <f t="shared" si="11"/>
        <v>1.7132551848512172</v>
      </c>
    </row>
    <row r="19" spans="1:16" ht="12" customHeight="1">
      <c r="A19" s="8"/>
      <c r="B19" s="153"/>
      <c r="C19" s="153"/>
      <c r="D19" s="215" t="s">
        <v>344</v>
      </c>
      <c r="E19" s="216">
        <v>1398</v>
      </c>
      <c r="F19" s="216">
        <v>1296</v>
      </c>
      <c r="G19" s="320">
        <f t="shared" si="6"/>
        <v>-102</v>
      </c>
      <c r="H19" s="327">
        <f t="shared" si="7"/>
        <v>-7.296137339055794</v>
      </c>
      <c r="I19" s="216">
        <v>12</v>
      </c>
      <c r="J19" s="323">
        <v>15</v>
      </c>
      <c r="K19" s="320">
        <f t="shared" si="8"/>
        <v>3</v>
      </c>
      <c r="L19" s="327">
        <f t="shared" si="9"/>
        <v>25</v>
      </c>
      <c r="M19" s="216">
        <v>1845</v>
      </c>
      <c r="N19" s="216">
        <v>1670</v>
      </c>
      <c r="O19" s="320">
        <f t="shared" si="10"/>
        <v>-175</v>
      </c>
      <c r="P19" s="328">
        <f t="shared" si="11"/>
        <v>-9.48509485094851</v>
      </c>
    </row>
    <row r="20" spans="1:16" ht="12" customHeight="1">
      <c r="A20" s="8"/>
      <c r="B20" s="153"/>
      <c r="C20" s="153"/>
      <c r="D20" s="215" t="s">
        <v>279</v>
      </c>
      <c r="E20" s="216">
        <v>3286</v>
      </c>
      <c r="F20" s="216">
        <v>3101</v>
      </c>
      <c r="G20" s="320">
        <f t="shared" si="6"/>
        <v>-185</v>
      </c>
      <c r="H20" s="327">
        <f t="shared" si="7"/>
        <v>-5.629945222154595</v>
      </c>
      <c r="I20" s="216">
        <v>10</v>
      </c>
      <c r="J20" s="323">
        <v>11</v>
      </c>
      <c r="K20" s="320">
        <f t="shared" si="8"/>
        <v>1</v>
      </c>
      <c r="L20" s="327">
        <f t="shared" si="9"/>
        <v>10</v>
      </c>
      <c r="M20" s="216">
        <v>4146</v>
      </c>
      <c r="N20" s="216">
        <v>3921</v>
      </c>
      <c r="O20" s="320">
        <f t="shared" si="10"/>
        <v>-225</v>
      </c>
      <c r="P20" s="328">
        <f t="shared" si="11"/>
        <v>-5.426917510853835</v>
      </c>
    </row>
    <row r="21" spans="1:16" ht="12" customHeight="1">
      <c r="A21" s="8"/>
      <c r="B21" s="153"/>
      <c r="C21" s="153"/>
      <c r="D21" s="215" t="s">
        <v>280</v>
      </c>
      <c r="E21" s="216">
        <v>21</v>
      </c>
      <c r="F21" s="216">
        <v>13</v>
      </c>
      <c r="G21" s="320">
        <f t="shared" si="6"/>
        <v>-8</v>
      </c>
      <c r="H21" s="327">
        <f t="shared" si="7"/>
        <v>-38.095238095238095</v>
      </c>
      <c r="I21" s="182">
        <v>0</v>
      </c>
      <c r="J21" s="182">
        <v>0</v>
      </c>
      <c r="K21" s="320">
        <f t="shared" si="8"/>
        <v>0</v>
      </c>
      <c r="L21" s="329">
        <f t="shared" si="9"/>
        <v>0</v>
      </c>
      <c r="M21" s="216">
        <v>25</v>
      </c>
      <c r="N21" s="216">
        <v>14</v>
      </c>
      <c r="O21" s="320">
        <f t="shared" si="10"/>
        <v>-11</v>
      </c>
      <c r="P21" s="328">
        <f t="shared" si="11"/>
        <v>-44</v>
      </c>
    </row>
    <row r="22" spans="1:16" ht="12" customHeight="1">
      <c r="A22" s="8"/>
      <c r="B22" s="153"/>
      <c r="C22" s="153"/>
      <c r="D22" s="215" t="s">
        <v>281</v>
      </c>
      <c r="E22" s="216">
        <v>1673</v>
      </c>
      <c r="F22" s="216">
        <v>1628</v>
      </c>
      <c r="G22" s="320">
        <f t="shared" si="6"/>
        <v>-45</v>
      </c>
      <c r="H22" s="327">
        <f t="shared" si="7"/>
        <v>-2.6897788404064555</v>
      </c>
      <c r="I22" s="216">
        <v>7</v>
      </c>
      <c r="J22" s="323">
        <v>7</v>
      </c>
      <c r="K22" s="320">
        <f t="shared" si="8"/>
        <v>0</v>
      </c>
      <c r="L22" s="327">
        <f t="shared" si="9"/>
        <v>0</v>
      </c>
      <c r="M22" s="216">
        <v>2115</v>
      </c>
      <c r="N22" s="216">
        <v>2041</v>
      </c>
      <c r="O22" s="320">
        <f t="shared" si="10"/>
        <v>-74</v>
      </c>
      <c r="P22" s="328">
        <f t="shared" si="11"/>
        <v>-3.4988179669030735</v>
      </c>
    </row>
    <row r="23" spans="1:16" ht="12" customHeight="1">
      <c r="A23" s="8"/>
      <c r="B23" s="153"/>
      <c r="C23" s="153"/>
      <c r="D23" s="215" t="s">
        <v>282</v>
      </c>
      <c r="E23" s="216">
        <v>467</v>
      </c>
      <c r="F23" s="216">
        <v>391</v>
      </c>
      <c r="G23" s="320">
        <f t="shared" si="6"/>
        <v>-76</v>
      </c>
      <c r="H23" s="327">
        <f t="shared" si="7"/>
        <v>-16.274089935760173</v>
      </c>
      <c r="I23" s="216">
        <v>1</v>
      </c>
      <c r="J23" s="182">
        <v>0</v>
      </c>
      <c r="K23" s="320">
        <f t="shared" si="8"/>
        <v>-1</v>
      </c>
      <c r="L23" s="329">
        <f t="shared" si="9"/>
        <v>-100</v>
      </c>
      <c r="M23" s="216">
        <v>620</v>
      </c>
      <c r="N23" s="216">
        <v>516</v>
      </c>
      <c r="O23" s="320">
        <f t="shared" si="10"/>
        <v>-104</v>
      </c>
      <c r="P23" s="328">
        <f t="shared" si="11"/>
        <v>-16.7741935483871</v>
      </c>
    </row>
    <row r="24" spans="1:16" ht="9.75" customHeight="1">
      <c r="A24" s="8"/>
      <c r="B24" s="153"/>
      <c r="C24" s="153"/>
      <c r="D24" s="215"/>
      <c r="E24" s="216"/>
      <c r="F24" s="216"/>
      <c r="G24" s="320"/>
      <c r="H24" s="327"/>
      <c r="I24" s="216"/>
      <c r="J24" s="323"/>
      <c r="K24" s="320"/>
      <c r="L24" s="327"/>
      <c r="M24" s="216"/>
      <c r="N24" s="216"/>
      <c r="O24" s="320"/>
      <c r="P24" s="328"/>
    </row>
    <row r="25" spans="1:16" ht="15" customHeight="1">
      <c r="A25" s="8"/>
      <c r="B25" s="226" t="s">
        <v>492</v>
      </c>
      <c r="C25" s="153"/>
      <c r="D25" s="215"/>
      <c r="E25" s="216"/>
      <c r="F25" s="216"/>
      <c r="G25" s="320"/>
      <c r="H25" s="327"/>
      <c r="I25" s="216"/>
      <c r="J25" s="323"/>
      <c r="K25" s="320"/>
      <c r="L25" s="327"/>
      <c r="M25" s="216"/>
      <c r="N25" s="216"/>
      <c r="O25" s="320"/>
      <c r="P25" s="328"/>
    </row>
    <row r="26" spans="1:16" ht="15" customHeight="1">
      <c r="A26" s="8"/>
      <c r="B26" s="153"/>
      <c r="C26" s="153" t="s">
        <v>283</v>
      </c>
      <c r="D26" s="215"/>
      <c r="E26" s="216">
        <v>9238</v>
      </c>
      <c r="F26" s="216">
        <f>SUM(F27:F42)</f>
        <v>8587</v>
      </c>
      <c r="G26" s="320">
        <f aca="true" t="shared" si="12" ref="G26:G44">F26-E26</f>
        <v>-651</v>
      </c>
      <c r="H26" s="327">
        <f aca="true" t="shared" si="13" ref="H26:H44">IF(E26=0,0,G26/E26*100)</f>
        <v>-7.046979865771812</v>
      </c>
      <c r="I26" s="216">
        <v>79</v>
      </c>
      <c r="J26" s="323">
        <f>SUM(J27:J42)</f>
        <v>52</v>
      </c>
      <c r="K26" s="320">
        <f aca="true" t="shared" si="14" ref="K26:K44">J26-I26</f>
        <v>-27</v>
      </c>
      <c r="L26" s="327">
        <f aca="true" t="shared" si="15" ref="L26:L44">IF(I26=0,0,K26/I26*100)</f>
        <v>-34.177215189873415</v>
      </c>
      <c r="M26" s="216">
        <v>11777</v>
      </c>
      <c r="N26" s="216">
        <f>SUM(N27:N42)</f>
        <v>10888</v>
      </c>
      <c r="O26" s="320">
        <f aca="true" t="shared" si="16" ref="O26:O44">N26-M26</f>
        <v>-889</v>
      </c>
      <c r="P26" s="328">
        <f aca="true" t="shared" si="17" ref="P26:P44">IF(M26=0,0,O26/M26*100)</f>
        <v>-7.5486117007726925</v>
      </c>
    </row>
    <row r="27" spans="1:16" ht="12.75" customHeight="1">
      <c r="A27" s="8"/>
      <c r="B27" s="153"/>
      <c r="C27" s="153"/>
      <c r="D27" s="215" t="s">
        <v>284</v>
      </c>
      <c r="E27" s="216">
        <v>384</v>
      </c>
      <c r="F27" s="216">
        <v>351</v>
      </c>
      <c r="G27" s="320">
        <f t="shared" si="12"/>
        <v>-33</v>
      </c>
      <c r="H27" s="327">
        <f t="shared" si="13"/>
        <v>-8.59375</v>
      </c>
      <c r="I27" s="182">
        <v>0</v>
      </c>
      <c r="J27" s="182">
        <v>0</v>
      </c>
      <c r="K27" s="320">
        <f t="shared" si="14"/>
        <v>0</v>
      </c>
      <c r="L27" s="327">
        <f t="shared" si="15"/>
        <v>0</v>
      </c>
      <c r="M27" s="216">
        <v>554</v>
      </c>
      <c r="N27" s="216">
        <v>477</v>
      </c>
      <c r="O27" s="320">
        <f t="shared" si="16"/>
        <v>-77</v>
      </c>
      <c r="P27" s="328">
        <f t="shared" si="17"/>
        <v>-13.898916967509026</v>
      </c>
    </row>
    <row r="28" spans="1:16" ht="12.75" customHeight="1">
      <c r="A28" s="8"/>
      <c r="B28" s="153"/>
      <c r="C28" s="153"/>
      <c r="D28" s="215" t="s">
        <v>285</v>
      </c>
      <c r="E28" s="216">
        <v>115</v>
      </c>
      <c r="F28" s="216">
        <v>89</v>
      </c>
      <c r="G28" s="320">
        <f t="shared" si="12"/>
        <v>-26</v>
      </c>
      <c r="H28" s="327">
        <f t="shared" si="13"/>
        <v>-22.608695652173914</v>
      </c>
      <c r="I28" s="216">
        <v>8</v>
      </c>
      <c r="J28" s="323">
        <v>9</v>
      </c>
      <c r="K28" s="320">
        <f t="shared" si="14"/>
        <v>1</v>
      </c>
      <c r="L28" s="327">
        <f t="shared" si="15"/>
        <v>12.5</v>
      </c>
      <c r="M28" s="216">
        <v>217</v>
      </c>
      <c r="N28" s="216">
        <v>144</v>
      </c>
      <c r="O28" s="320">
        <f t="shared" si="16"/>
        <v>-73</v>
      </c>
      <c r="P28" s="328">
        <f t="shared" si="17"/>
        <v>-33.6405529953917</v>
      </c>
    </row>
    <row r="29" spans="1:16" ht="12.75" customHeight="1">
      <c r="A29" s="8"/>
      <c r="B29" s="153"/>
      <c r="C29" s="153"/>
      <c r="D29" s="215" t="s">
        <v>286</v>
      </c>
      <c r="E29" s="216">
        <v>43</v>
      </c>
      <c r="F29" s="216">
        <v>9</v>
      </c>
      <c r="G29" s="320">
        <f t="shared" si="12"/>
        <v>-34</v>
      </c>
      <c r="H29" s="327">
        <f t="shared" si="13"/>
        <v>-79.06976744186046</v>
      </c>
      <c r="I29" s="216">
        <v>12</v>
      </c>
      <c r="J29" s="323">
        <v>5</v>
      </c>
      <c r="K29" s="320">
        <f t="shared" si="14"/>
        <v>-7</v>
      </c>
      <c r="L29" s="327">
        <f t="shared" si="15"/>
        <v>-58.333333333333336</v>
      </c>
      <c r="M29" s="216">
        <v>49</v>
      </c>
      <c r="N29" s="216">
        <v>14</v>
      </c>
      <c r="O29" s="320">
        <f t="shared" si="16"/>
        <v>-35</v>
      </c>
      <c r="P29" s="328">
        <f t="shared" si="17"/>
        <v>-71.42857142857143</v>
      </c>
    </row>
    <row r="30" spans="1:16" ht="12.75" customHeight="1">
      <c r="A30" s="8"/>
      <c r="B30" s="153"/>
      <c r="C30" s="153"/>
      <c r="D30" s="215" t="s">
        <v>287</v>
      </c>
      <c r="E30" s="216">
        <v>128</v>
      </c>
      <c r="F30" s="216">
        <v>60</v>
      </c>
      <c r="G30" s="320">
        <f t="shared" si="12"/>
        <v>-68</v>
      </c>
      <c r="H30" s="327">
        <f t="shared" si="13"/>
        <v>-53.125</v>
      </c>
      <c r="I30" s="216">
        <v>1</v>
      </c>
      <c r="J30" s="182">
        <v>0</v>
      </c>
      <c r="K30" s="320">
        <f t="shared" si="14"/>
        <v>-1</v>
      </c>
      <c r="L30" s="327">
        <f t="shared" si="15"/>
        <v>-100</v>
      </c>
      <c r="M30" s="216">
        <v>150</v>
      </c>
      <c r="N30" s="216">
        <v>69</v>
      </c>
      <c r="O30" s="320">
        <f t="shared" si="16"/>
        <v>-81</v>
      </c>
      <c r="P30" s="328">
        <f t="shared" si="17"/>
        <v>-54</v>
      </c>
    </row>
    <row r="31" spans="1:16" ht="12.75" customHeight="1">
      <c r="A31" s="8"/>
      <c r="B31" s="153"/>
      <c r="C31" s="153"/>
      <c r="D31" s="215" t="s">
        <v>288</v>
      </c>
      <c r="E31" s="227">
        <v>35</v>
      </c>
      <c r="F31" s="227">
        <v>30</v>
      </c>
      <c r="G31" s="320">
        <f t="shared" si="12"/>
        <v>-5</v>
      </c>
      <c r="H31" s="327">
        <f t="shared" si="13"/>
        <v>-14.285714285714285</v>
      </c>
      <c r="I31" s="182">
        <v>0</v>
      </c>
      <c r="J31" s="182">
        <v>0</v>
      </c>
      <c r="K31" s="320">
        <f t="shared" si="14"/>
        <v>0</v>
      </c>
      <c r="L31" s="329">
        <f t="shared" si="15"/>
        <v>0</v>
      </c>
      <c r="M31" s="227">
        <v>39</v>
      </c>
      <c r="N31" s="227">
        <v>40</v>
      </c>
      <c r="O31" s="320">
        <f t="shared" si="16"/>
        <v>1</v>
      </c>
      <c r="P31" s="328">
        <f t="shared" si="17"/>
        <v>2.564102564102564</v>
      </c>
    </row>
    <row r="32" spans="1:16" ht="12.75" customHeight="1">
      <c r="A32" s="8"/>
      <c r="B32" s="153"/>
      <c r="C32" s="153"/>
      <c r="D32" s="215" t="s">
        <v>289</v>
      </c>
      <c r="E32" s="216">
        <v>27</v>
      </c>
      <c r="F32" s="216">
        <v>27</v>
      </c>
      <c r="G32" s="320">
        <f t="shared" si="12"/>
        <v>0</v>
      </c>
      <c r="H32" s="327">
        <f t="shared" si="13"/>
        <v>0</v>
      </c>
      <c r="I32" s="216">
        <v>2</v>
      </c>
      <c r="J32" s="323">
        <v>1</v>
      </c>
      <c r="K32" s="320">
        <f t="shared" si="14"/>
        <v>-1</v>
      </c>
      <c r="L32" s="327">
        <f t="shared" si="15"/>
        <v>-50</v>
      </c>
      <c r="M32" s="216">
        <v>34</v>
      </c>
      <c r="N32" s="216">
        <v>33</v>
      </c>
      <c r="O32" s="320">
        <f t="shared" si="16"/>
        <v>-1</v>
      </c>
      <c r="P32" s="328">
        <f t="shared" si="17"/>
        <v>-2.941176470588235</v>
      </c>
    </row>
    <row r="33" spans="1:16" ht="12.75" customHeight="1">
      <c r="A33" s="8"/>
      <c r="B33" s="153"/>
      <c r="C33" s="153"/>
      <c r="D33" s="215" t="s">
        <v>290</v>
      </c>
      <c r="E33" s="216">
        <v>52</v>
      </c>
      <c r="F33" s="216">
        <v>33</v>
      </c>
      <c r="G33" s="320">
        <f t="shared" si="12"/>
        <v>-19</v>
      </c>
      <c r="H33" s="327">
        <f t="shared" si="13"/>
        <v>-36.53846153846153</v>
      </c>
      <c r="I33" s="182">
        <v>0</v>
      </c>
      <c r="J33" s="182">
        <v>0</v>
      </c>
      <c r="K33" s="320">
        <f t="shared" si="14"/>
        <v>0</v>
      </c>
      <c r="L33" s="329">
        <f t="shared" si="15"/>
        <v>0</v>
      </c>
      <c r="M33" s="216">
        <v>65</v>
      </c>
      <c r="N33" s="216">
        <v>37</v>
      </c>
      <c r="O33" s="320">
        <f t="shared" si="16"/>
        <v>-28</v>
      </c>
      <c r="P33" s="328">
        <f t="shared" si="17"/>
        <v>-43.07692307692308</v>
      </c>
    </row>
    <row r="34" spans="1:16" ht="12.75" customHeight="1">
      <c r="A34" s="8"/>
      <c r="B34" s="153"/>
      <c r="C34" s="153"/>
      <c r="D34" s="215" t="s">
        <v>291</v>
      </c>
      <c r="E34" s="216">
        <v>330</v>
      </c>
      <c r="F34" s="216">
        <v>301</v>
      </c>
      <c r="G34" s="320">
        <f t="shared" si="12"/>
        <v>-29</v>
      </c>
      <c r="H34" s="327">
        <f t="shared" si="13"/>
        <v>-8.787878787878787</v>
      </c>
      <c r="I34" s="216">
        <v>5</v>
      </c>
      <c r="J34" s="323">
        <v>4</v>
      </c>
      <c r="K34" s="320">
        <f t="shared" si="14"/>
        <v>-1</v>
      </c>
      <c r="L34" s="327">
        <f t="shared" si="15"/>
        <v>-20</v>
      </c>
      <c r="M34" s="216">
        <v>472</v>
      </c>
      <c r="N34" s="216">
        <v>416</v>
      </c>
      <c r="O34" s="320">
        <f t="shared" si="16"/>
        <v>-56</v>
      </c>
      <c r="P34" s="328">
        <f t="shared" si="17"/>
        <v>-11.864406779661017</v>
      </c>
    </row>
    <row r="35" spans="1:16" ht="12.75" customHeight="1">
      <c r="A35" s="8"/>
      <c r="B35" s="153"/>
      <c r="C35" s="153"/>
      <c r="D35" s="215" t="s">
        <v>493</v>
      </c>
      <c r="E35" s="216">
        <v>170</v>
      </c>
      <c r="F35" s="216">
        <v>160</v>
      </c>
      <c r="G35" s="320">
        <f t="shared" si="12"/>
        <v>-10</v>
      </c>
      <c r="H35" s="327">
        <f t="shared" si="13"/>
        <v>-5.88235294117647</v>
      </c>
      <c r="I35" s="216">
        <v>7</v>
      </c>
      <c r="J35" s="323">
        <v>1</v>
      </c>
      <c r="K35" s="320">
        <f t="shared" si="14"/>
        <v>-6</v>
      </c>
      <c r="L35" s="327">
        <f t="shared" si="15"/>
        <v>-85.71428571428571</v>
      </c>
      <c r="M35" s="216">
        <v>168</v>
      </c>
      <c r="N35" s="216">
        <v>160</v>
      </c>
      <c r="O35" s="320">
        <f t="shared" si="16"/>
        <v>-8</v>
      </c>
      <c r="P35" s="328">
        <f t="shared" si="17"/>
        <v>-4.761904761904762</v>
      </c>
    </row>
    <row r="36" spans="1:16" ht="12.75" customHeight="1">
      <c r="A36" s="8"/>
      <c r="B36" s="153"/>
      <c r="C36" s="153"/>
      <c r="D36" s="215" t="s">
        <v>292</v>
      </c>
      <c r="E36" s="216">
        <v>726</v>
      </c>
      <c r="F36" s="216">
        <v>575</v>
      </c>
      <c r="G36" s="320">
        <f t="shared" si="12"/>
        <v>-151</v>
      </c>
      <c r="H36" s="327">
        <f t="shared" si="13"/>
        <v>-20.798898071625345</v>
      </c>
      <c r="I36" s="216">
        <v>5</v>
      </c>
      <c r="J36" s="323">
        <v>5</v>
      </c>
      <c r="K36" s="320">
        <f t="shared" si="14"/>
        <v>0</v>
      </c>
      <c r="L36" s="327">
        <f t="shared" si="15"/>
        <v>0</v>
      </c>
      <c r="M36" s="216">
        <v>1066</v>
      </c>
      <c r="N36" s="216">
        <v>811</v>
      </c>
      <c r="O36" s="320">
        <f t="shared" si="16"/>
        <v>-255</v>
      </c>
      <c r="P36" s="328">
        <f t="shared" si="17"/>
        <v>-23.921200750469044</v>
      </c>
    </row>
    <row r="37" spans="1:16" ht="12.75" customHeight="1">
      <c r="A37" s="8"/>
      <c r="B37" s="153"/>
      <c r="C37" s="153"/>
      <c r="D37" s="215" t="s">
        <v>494</v>
      </c>
      <c r="E37" s="216">
        <v>12</v>
      </c>
      <c r="F37" s="216">
        <v>11</v>
      </c>
      <c r="G37" s="320">
        <f t="shared" si="12"/>
        <v>-1</v>
      </c>
      <c r="H37" s="327">
        <f t="shared" si="13"/>
        <v>-8.333333333333332</v>
      </c>
      <c r="I37" s="216">
        <v>3</v>
      </c>
      <c r="J37" s="182">
        <v>0</v>
      </c>
      <c r="K37" s="320">
        <f t="shared" si="14"/>
        <v>-3</v>
      </c>
      <c r="L37" s="327">
        <f t="shared" si="15"/>
        <v>-100</v>
      </c>
      <c r="M37" s="216">
        <v>12</v>
      </c>
      <c r="N37" s="216">
        <v>13</v>
      </c>
      <c r="O37" s="320">
        <f t="shared" si="16"/>
        <v>1</v>
      </c>
      <c r="P37" s="328">
        <f t="shared" si="17"/>
        <v>8.333333333333332</v>
      </c>
    </row>
    <row r="38" spans="1:16" ht="12.75" customHeight="1">
      <c r="A38" s="8"/>
      <c r="B38" s="153"/>
      <c r="C38" s="153"/>
      <c r="D38" s="215" t="s">
        <v>293</v>
      </c>
      <c r="E38" s="216">
        <v>5</v>
      </c>
      <c r="F38" s="216">
        <v>4</v>
      </c>
      <c r="G38" s="320">
        <f t="shared" si="12"/>
        <v>-1</v>
      </c>
      <c r="H38" s="327">
        <f t="shared" si="13"/>
        <v>-20</v>
      </c>
      <c r="I38" s="216">
        <v>1</v>
      </c>
      <c r="J38" s="182">
        <v>0</v>
      </c>
      <c r="K38" s="320">
        <f t="shared" si="14"/>
        <v>-1</v>
      </c>
      <c r="L38" s="327">
        <f t="shared" si="15"/>
        <v>-100</v>
      </c>
      <c r="M38" s="216">
        <v>7</v>
      </c>
      <c r="N38" s="216">
        <v>10</v>
      </c>
      <c r="O38" s="320">
        <f t="shared" si="16"/>
        <v>3</v>
      </c>
      <c r="P38" s="328">
        <f t="shared" si="17"/>
        <v>42.857142857142854</v>
      </c>
    </row>
    <row r="39" spans="1:16" ht="12.75" customHeight="1">
      <c r="A39" s="8"/>
      <c r="B39" s="153"/>
      <c r="C39" s="153"/>
      <c r="D39" s="215" t="s">
        <v>294</v>
      </c>
      <c r="E39" s="216">
        <v>707</v>
      </c>
      <c r="F39" s="216">
        <v>556</v>
      </c>
      <c r="G39" s="320">
        <f t="shared" si="12"/>
        <v>-151</v>
      </c>
      <c r="H39" s="327">
        <f t="shared" si="13"/>
        <v>-21.35785007072136</v>
      </c>
      <c r="I39" s="216">
        <v>5</v>
      </c>
      <c r="J39" s="229">
        <v>5</v>
      </c>
      <c r="K39" s="320">
        <f t="shared" si="14"/>
        <v>0</v>
      </c>
      <c r="L39" s="329">
        <f t="shared" si="15"/>
        <v>0</v>
      </c>
      <c r="M39" s="216">
        <v>923</v>
      </c>
      <c r="N39" s="216">
        <v>718</v>
      </c>
      <c r="O39" s="320">
        <f t="shared" si="16"/>
        <v>-205</v>
      </c>
      <c r="P39" s="328">
        <f t="shared" si="17"/>
        <v>-22.21018418201517</v>
      </c>
    </row>
    <row r="40" spans="1:16" ht="12.75" customHeight="1">
      <c r="A40" s="8"/>
      <c r="B40" s="153"/>
      <c r="C40" s="153"/>
      <c r="D40" s="215" t="s">
        <v>295</v>
      </c>
      <c r="E40" s="216">
        <v>2207</v>
      </c>
      <c r="F40" s="216">
        <v>2214</v>
      </c>
      <c r="G40" s="320">
        <f t="shared" si="12"/>
        <v>7</v>
      </c>
      <c r="H40" s="327">
        <f t="shared" si="13"/>
        <v>0.31717263253285005</v>
      </c>
      <c r="I40" s="216">
        <v>16</v>
      </c>
      <c r="J40" s="323">
        <v>12</v>
      </c>
      <c r="K40" s="320">
        <f t="shared" si="14"/>
        <v>-4</v>
      </c>
      <c r="L40" s="327">
        <f t="shared" si="15"/>
        <v>-25</v>
      </c>
      <c r="M40" s="216">
        <v>2891</v>
      </c>
      <c r="N40" s="216">
        <v>3011</v>
      </c>
      <c r="O40" s="320">
        <f t="shared" si="16"/>
        <v>120</v>
      </c>
      <c r="P40" s="328">
        <f t="shared" si="17"/>
        <v>4.15081286751989</v>
      </c>
    </row>
    <row r="41" spans="1:16" ht="12.75" customHeight="1">
      <c r="A41" s="8"/>
      <c r="B41" s="153"/>
      <c r="C41" s="153"/>
      <c r="D41" s="215" t="s">
        <v>296</v>
      </c>
      <c r="E41" s="216">
        <v>400</v>
      </c>
      <c r="F41" s="216">
        <v>427</v>
      </c>
      <c r="G41" s="320">
        <f t="shared" si="12"/>
        <v>27</v>
      </c>
      <c r="H41" s="327">
        <f t="shared" si="13"/>
        <v>6.75</v>
      </c>
      <c r="I41" s="216">
        <v>4</v>
      </c>
      <c r="J41" s="323">
        <v>4</v>
      </c>
      <c r="K41" s="320">
        <f t="shared" si="14"/>
        <v>0</v>
      </c>
      <c r="L41" s="327">
        <f t="shared" si="15"/>
        <v>0</v>
      </c>
      <c r="M41" s="216">
        <v>511</v>
      </c>
      <c r="N41" s="216">
        <v>536</v>
      </c>
      <c r="O41" s="320">
        <f t="shared" si="16"/>
        <v>25</v>
      </c>
      <c r="P41" s="328">
        <f t="shared" si="17"/>
        <v>4.892367906066536</v>
      </c>
    </row>
    <row r="42" spans="1:16" ht="12.75" customHeight="1">
      <c r="A42" s="8"/>
      <c r="B42" s="153"/>
      <c r="C42" s="153"/>
      <c r="D42" s="215" t="s">
        <v>12</v>
      </c>
      <c r="E42" s="216">
        <v>3897</v>
      </c>
      <c r="F42" s="216">
        <v>3740</v>
      </c>
      <c r="G42" s="320">
        <f t="shared" si="12"/>
        <v>-157</v>
      </c>
      <c r="H42" s="327">
        <f t="shared" si="13"/>
        <v>-4.028740056453682</v>
      </c>
      <c r="I42" s="216">
        <v>10</v>
      </c>
      <c r="J42" s="323">
        <v>6</v>
      </c>
      <c r="K42" s="320">
        <f t="shared" si="14"/>
        <v>-4</v>
      </c>
      <c r="L42" s="327">
        <f t="shared" si="15"/>
        <v>-40</v>
      </c>
      <c r="M42" s="216">
        <v>4619</v>
      </c>
      <c r="N42" s="216">
        <v>4399</v>
      </c>
      <c r="O42" s="320">
        <f t="shared" si="16"/>
        <v>-220</v>
      </c>
      <c r="P42" s="328">
        <f t="shared" si="17"/>
        <v>-4.762935700368045</v>
      </c>
    </row>
    <row r="43" spans="1:16" ht="12.75" customHeight="1">
      <c r="A43" s="8"/>
      <c r="B43" s="153"/>
      <c r="C43" s="153"/>
      <c r="D43" s="215" t="s">
        <v>297</v>
      </c>
      <c r="E43" s="216">
        <v>112</v>
      </c>
      <c r="F43" s="216">
        <v>121</v>
      </c>
      <c r="G43" s="320">
        <f t="shared" si="12"/>
        <v>9</v>
      </c>
      <c r="H43" s="327">
        <f t="shared" si="13"/>
        <v>8.035714285714286</v>
      </c>
      <c r="I43" s="216">
        <v>11</v>
      </c>
      <c r="J43" s="323">
        <v>3</v>
      </c>
      <c r="K43" s="320">
        <f t="shared" si="14"/>
        <v>-8</v>
      </c>
      <c r="L43" s="327">
        <f t="shared" si="15"/>
        <v>-72.72727272727273</v>
      </c>
      <c r="M43" s="216">
        <v>154</v>
      </c>
      <c r="N43" s="216">
        <v>170</v>
      </c>
      <c r="O43" s="320">
        <f t="shared" si="16"/>
        <v>16</v>
      </c>
      <c r="P43" s="328">
        <f t="shared" si="17"/>
        <v>10.38961038961039</v>
      </c>
    </row>
    <row r="44" spans="1:16" ht="12.75" customHeight="1">
      <c r="A44" s="8"/>
      <c r="B44" s="153"/>
      <c r="C44" s="153"/>
      <c r="D44" s="228" t="s">
        <v>495</v>
      </c>
      <c r="E44" s="227">
        <v>22</v>
      </c>
      <c r="F44" s="227">
        <v>16</v>
      </c>
      <c r="G44" s="320">
        <f t="shared" si="12"/>
        <v>-6</v>
      </c>
      <c r="H44" s="327">
        <f t="shared" si="13"/>
        <v>-27.27272727272727</v>
      </c>
      <c r="I44" s="227">
        <v>1</v>
      </c>
      <c r="J44" s="182">
        <v>0</v>
      </c>
      <c r="K44" s="320">
        <f t="shared" si="14"/>
        <v>-1</v>
      </c>
      <c r="L44" s="327">
        <f t="shared" si="15"/>
        <v>-100</v>
      </c>
      <c r="M44" s="227">
        <v>24</v>
      </c>
      <c r="N44" s="227">
        <v>18</v>
      </c>
      <c r="O44" s="320">
        <f t="shared" si="16"/>
        <v>-6</v>
      </c>
      <c r="P44" s="328">
        <f t="shared" si="17"/>
        <v>-25</v>
      </c>
    </row>
    <row r="45" spans="1:16" ht="9.75" customHeight="1">
      <c r="A45" s="8"/>
      <c r="B45" s="153"/>
      <c r="C45" s="153"/>
      <c r="D45" s="228"/>
      <c r="E45" s="227"/>
      <c r="F45" s="227"/>
      <c r="G45" s="320"/>
      <c r="H45" s="327"/>
      <c r="I45" s="227"/>
      <c r="J45" s="330"/>
      <c r="K45" s="320"/>
      <c r="L45" s="327"/>
      <c r="M45" s="227"/>
      <c r="N45" s="227"/>
      <c r="O45" s="320"/>
      <c r="P45" s="328"/>
    </row>
    <row r="46" spans="1:16" ht="15" customHeight="1">
      <c r="A46" s="8"/>
      <c r="B46" s="153"/>
      <c r="C46" s="153" t="s">
        <v>298</v>
      </c>
      <c r="D46" s="215"/>
      <c r="E46" s="216">
        <v>187</v>
      </c>
      <c r="F46" s="216">
        <f>SUM(F47:F54)</f>
        <v>168</v>
      </c>
      <c r="G46" s="320">
        <f aca="true" t="shared" si="18" ref="G46:G55">F46-E46</f>
        <v>-19</v>
      </c>
      <c r="H46" s="327">
        <f aca="true" t="shared" si="19" ref="H46:H55">IF(E46=0,0,G46/E46*100)</f>
        <v>-10.16042780748663</v>
      </c>
      <c r="I46" s="182">
        <v>0</v>
      </c>
      <c r="J46" s="323">
        <f>SUM(J47:J54)</f>
        <v>2</v>
      </c>
      <c r="K46" s="320">
        <f aca="true" t="shared" si="20" ref="K46:K55">J46-I46</f>
        <v>2</v>
      </c>
      <c r="L46" s="327">
        <f aca="true" t="shared" si="21" ref="L46:L55">IF(I46=0,0,K46/I46*100)</f>
        <v>0</v>
      </c>
      <c r="M46" s="216">
        <v>191</v>
      </c>
      <c r="N46" s="216">
        <f>SUM(N47:N54)</f>
        <v>169</v>
      </c>
      <c r="O46" s="320">
        <f aca="true" t="shared" si="22" ref="O46:O55">N46-M46</f>
        <v>-22</v>
      </c>
      <c r="P46" s="328">
        <f aca="true" t="shared" si="23" ref="P46:P55">IF(M46=0,0,O46/M46*100)</f>
        <v>-11.518324607329843</v>
      </c>
    </row>
    <row r="47" spans="1:16" ht="12.75" customHeight="1">
      <c r="A47" s="8"/>
      <c r="B47" s="153"/>
      <c r="C47" s="153"/>
      <c r="D47" s="215" t="s">
        <v>284</v>
      </c>
      <c r="E47" s="227">
        <v>28</v>
      </c>
      <c r="F47" s="227">
        <v>13</v>
      </c>
      <c r="G47" s="320">
        <f t="shared" si="18"/>
        <v>-15</v>
      </c>
      <c r="H47" s="327">
        <f t="shared" si="19"/>
        <v>-53.57142857142857</v>
      </c>
      <c r="I47" s="182">
        <v>0</v>
      </c>
      <c r="J47" s="229">
        <v>1</v>
      </c>
      <c r="K47" s="320">
        <f t="shared" si="20"/>
        <v>1</v>
      </c>
      <c r="L47" s="327">
        <f t="shared" si="21"/>
        <v>0</v>
      </c>
      <c r="M47" s="227">
        <v>28</v>
      </c>
      <c r="N47" s="227">
        <v>12</v>
      </c>
      <c r="O47" s="320">
        <f t="shared" si="22"/>
        <v>-16</v>
      </c>
      <c r="P47" s="328">
        <f t="shared" si="23"/>
        <v>-57.14285714285714</v>
      </c>
    </row>
    <row r="48" spans="1:16" ht="12.75" customHeight="1">
      <c r="A48" s="8"/>
      <c r="B48" s="153"/>
      <c r="C48" s="153"/>
      <c r="D48" s="215" t="s">
        <v>285</v>
      </c>
      <c r="E48" s="227">
        <v>3</v>
      </c>
      <c r="F48" s="227">
        <v>6</v>
      </c>
      <c r="G48" s="320">
        <f t="shared" si="18"/>
        <v>3</v>
      </c>
      <c r="H48" s="327">
        <f t="shared" si="19"/>
        <v>100</v>
      </c>
      <c r="I48" s="182">
        <v>0</v>
      </c>
      <c r="J48" s="182">
        <v>0</v>
      </c>
      <c r="K48" s="320">
        <f t="shared" si="20"/>
        <v>0</v>
      </c>
      <c r="L48" s="329">
        <f t="shared" si="21"/>
        <v>0</v>
      </c>
      <c r="M48" s="227">
        <v>3</v>
      </c>
      <c r="N48" s="227">
        <v>6</v>
      </c>
      <c r="O48" s="320">
        <f t="shared" si="22"/>
        <v>3</v>
      </c>
      <c r="P48" s="328">
        <f t="shared" si="23"/>
        <v>100</v>
      </c>
    </row>
    <row r="49" spans="1:16" ht="12.75" customHeight="1">
      <c r="A49" s="8"/>
      <c r="B49" s="153"/>
      <c r="C49" s="153"/>
      <c r="D49" s="215" t="s">
        <v>496</v>
      </c>
      <c r="E49" s="216">
        <v>2</v>
      </c>
      <c r="F49" s="216">
        <v>2</v>
      </c>
      <c r="G49" s="320">
        <f t="shared" si="18"/>
        <v>0</v>
      </c>
      <c r="H49" s="327">
        <f t="shared" si="19"/>
        <v>0</v>
      </c>
      <c r="I49" s="182">
        <v>0</v>
      </c>
      <c r="J49" s="182">
        <v>0</v>
      </c>
      <c r="K49" s="320">
        <f t="shared" si="20"/>
        <v>0</v>
      </c>
      <c r="L49" s="329">
        <f t="shared" si="21"/>
        <v>0</v>
      </c>
      <c r="M49" s="216">
        <v>2</v>
      </c>
      <c r="N49" s="216">
        <v>2</v>
      </c>
      <c r="O49" s="320">
        <f t="shared" si="22"/>
        <v>0</v>
      </c>
      <c r="P49" s="328">
        <f t="shared" si="23"/>
        <v>0</v>
      </c>
    </row>
    <row r="50" spans="1:16" ht="12.75" customHeight="1">
      <c r="A50" s="8"/>
      <c r="B50" s="153"/>
      <c r="C50" s="153"/>
      <c r="D50" s="215" t="s">
        <v>290</v>
      </c>
      <c r="E50" s="216">
        <v>3</v>
      </c>
      <c r="F50" s="216">
        <v>2</v>
      </c>
      <c r="G50" s="320">
        <f t="shared" si="18"/>
        <v>-1</v>
      </c>
      <c r="H50" s="327">
        <f t="shared" si="19"/>
        <v>-33.33333333333333</v>
      </c>
      <c r="I50" s="182">
        <v>0</v>
      </c>
      <c r="J50" s="182">
        <v>0</v>
      </c>
      <c r="K50" s="320">
        <f t="shared" si="20"/>
        <v>0</v>
      </c>
      <c r="L50" s="327">
        <f t="shared" si="21"/>
        <v>0</v>
      </c>
      <c r="M50" s="216">
        <v>3</v>
      </c>
      <c r="N50" s="216">
        <v>2</v>
      </c>
      <c r="O50" s="320">
        <f t="shared" si="22"/>
        <v>-1</v>
      </c>
      <c r="P50" s="328">
        <f t="shared" si="23"/>
        <v>-33.33333333333333</v>
      </c>
    </row>
    <row r="51" spans="1:16" ht="12.75" customHeight="1">
      <c r="A51" s="8"/>
      <c r="B51" s="153"/>
      <c r="C51" s="153"/>
      <c r="D51" s="215" t="s">
        <v>291</v>
      </c>
      <c r="E51" s="227">
        <v>6</v>
      </c>
      <c r="F51" s="227">
        <v>16</v>
      </c>
      <c r="G51" s="320">
        <f t="shared" si="18"/>
        <v>10</v>
      </c>
      <c r="H51" s="327">
        <f t="shared" si="19"/>
        <v>166.66666666666669</v>
      </c>
      <c r="I51" s="182">
        <v>0</v>
      </c>
      <c r="J51" s="182">
        <v>0</v>
      </c>
      <c r="K51" s="320">
        <f t="shared" si="20"/>
        <v>0</v>
      </c>
      <c r="L51" s="327">
        <f t="shared" si="21"/>
        <v>0</v>
      </c>
      <c r="M51" s="227">
        <v>6</v>
      </c>
      <c r="N51" s="227">
        <v>16</v>
      </c>
      <c r="O51" s="320">
        <f t="shared" si="22"/>
        <v>10</v>
      </c>
      <c r="P51" s="328">
        <f t="shared" si="23"/>
        <v>166.66666666666669</v>
      </c>
    </row>
    <row r="52" spans="1:16" ht="12.75" customHeight="1">
      <c r="A52" s="8"/>
      <c r="B52" s="153"/>
      <c r="C52" s="153"/>
      <c r="D52" s="215" t="s">
        <v>292</v>
      </c>
      <c r="E52" s="227">
        <v>33</v>
      </c>
      <c r="F52" s="227">
        <v>52</v>
      </c>
      <c r="G52" s="320">
        <f t="shared" si="18"/>
        <v>19</v>
      </c>
      <c r="H52" s="327">
        <f t="shared" si="19"/>
        <v>57.57575757575758</v>
      </c>
      <c r="I52" s="182">
        <v>0</v>
      </c>
      <c r="J52" s="182">
        <v>0</v>
      </c>
      <c r="K52" s="320">
        <f t="shared" si="20"/>
        <v>0</v>
      </c>
      <c r="L52" s="329">
        <f t="shared" si="21"/>
        <v>0</v>
      </c>
      <c r="M52" s="227">
        <v>34</v>
      </c>
      <c r="N52" s="227">
        <v>53</v>
      </c>
      <c r="O52" s="320">
        <f t="shared" si="22"/>
        <v>19</v>
      </c>
      <c r="P52" s="328">
        <f t="shared" si="23"/>
        <v>55.88235294117647</v>
      </c>
    </row>
    <row r="53" spans="1:16" ht="12.75" customHeight="1">
      <c r="A53" s="8"/>
      <c r="B53" s="153"/>
      <c r="C53" s="153"/>
      <c r="D53" s="215" t="s">
        <v>295</v>
      </c>
      <c r="E53" s="227">
        <v>5</v>
      </c>
      <c r="F53" s="227">
        <v>1</v>
      </c>
      <c r="G53" s="320">
        <f t="shared" si="18"/>
        <v>-4</v>
      </c>
      <c r="H53" s="327">
        <f t="shared" si="19"/>
        <v>-80</v>
      </c>
      <c r="I53" s="182">
        <v>0</v>
      </c>
      <c r="J53" s="182">
        <v>0</v>
      </c>
      <c r="K53" s="320">
        <f t="shared" si="20"/>
        <v>0</v>
      </c>
      <c r="L53" s="329">
        <f t="shared" si="21"/>
        <v>0</v>
      </c>
      <c r="M53" s="227">
        <v>5</v>
      </c>
      <c r="N53" s="227">
        <v>1</v>
      </c>
      <c r="O53" s="320">
        <f t="shared" si="22"/>
        <v>-4</v>
      </c>
      <c r="P53" s="328">
        <f t="shared" si="23"/>
        <v>-80</v>
      </c>
    </row>
    <row r="54" spans="1:16" ht="12.75" customHeight="1">
      <c r="A54" s="8"/>
      <c r="B54" s="153"/>
      <c r="C54" s="153"/>
      <c r="D54" s="215" t="s">
        <v>12</v>
      </c>
      <c r="E54" s="227">
        <v>107</v>
      </c>
      <c r="F54" s="227">
        <v>76</v>
      </c>
      <c r="G54" s="320">
        <f t="shared" si="18"/>
        <v>-31</v>
      </c>
      <c r="H54" s="327">
        <f t="shared" si="19"/>
        <v>-28.971962616822427</v>
      </c>
      <c r="I54" s="182">
        <v>0</v>
      </c>
      <c r="J54" s="229">
        <v>1</v>
      </c>
      <c r="K54" s="320">
        <f t="shared" si="20"/>
        <v>1</v>
      </c>
      <c r="L54" s="329">
        <f t="shared" si="21"/>
        <v>0</v>
      </c>
      <c r="M54" s="227">
        <v>110</v>
      </c>
      <c r="N54" s="227">
        <v>77</v>
      </c>
      <c r="O54" s="320">
        <f t="shared" si="22"/>
        <v>-33</v>
      </c>
      <c r="P54" s="328">
        <f t="shared" si="23"/>
        <v>-30</v>
      </c>
    </row>
    <row r="55" spans="1:16" ht="12.75" customHeight="1">
      <c r="A55" s="8"/>
      <c r="B55" s="153"/>
      <c r="C55" s="153"/>
      <c r="D55" s="215" t="s">
        <v>299</v>
      </c>
      <c r="E55" s="216">
        <v>1</v>
      </c>
      <c r="F55" s="216">
        <v>1</v>
      </c>
      <c r="G55" s="320">
        <f t="shared" si="18"/>
        <v>0</v>
      </c>
      <c r="H55" s="327">
        <f t="shared" si="19"/>
        <v>0</v>
      </c>
      <c r="I55" s="182">
        <v>0</v>
      </c>
      <c r="J55" s="182"/>
      <c r="K55" s="320">
        <f t="shared" si="20"/>
        <v>0</v>
      </c>
      <c r="L55" s="329">
        <f t="shared" si="21"/>
        <v>0</v>
      </c>
      <c r="M55" s="216">
        <v>1</v>
      </c>
      <c r="N55" s="216">
        <v>1</v>
      </c>
      <c r="O55" s="320">
        <f t="shared" si="22"/>
        <v>0</v>
      </c>
      <c r="P55" s="328">
        <f t="shared" si="23"/>
        <v>0</v>
      </c>
    </row>
    <row r="56" spans="1:16" ht="9.75" customHeight="1">
      <c r="A56" s="8"/>
      <c r="B56" s="153"/>
      <c r="C56" s="153"/>
      <c r="D56" s="215"/>
      <c r="E56" s="216"/>
      <c r="F56" s="216"/>
      <c r="G56" s="320"/>
      <c r="H56" s="327"/>
      <c r="I56" s="216"/>
      <c r="J56" s="323"/>
      <c r="K56" s="320"/>
      <c r="L56" s="327"/>
      <c r="M56" s="216"/>
      <c r="N56" s="216"/>
      <c r="O56" s="320"/>
      <c r="P56" s="328"/>
    </row>
    <row r="57" spans="1:16" ht="15" customHeight="1">
      <c r="A57" s="8"/>
      <c r="B57" s="153"/>
      <c r="C57" s="153" t="s">
        <v>300</v>
      </c>
      <c r="D57" s="215"/>
      <c r="E57" s="216">
        <v>53</v>
      </c>
      <c r="F57" s="216">
        <f>SUM(F58:F60)</f>
        <v>47</v>
      </c>
      <c r="G57" s="320">
        <f>F57-E57</f>
        <v>-6</v>
      </c>
      <c r="H57" s="327">
        <f>IF(E57=0,0,G57/E57*100)</f>
        <v>-11.320754716981133</v>
      </c>
      <c r="I57" s="216">
        <v>2</v>
      </c>
      <c r="J57" s="323">
        <f>SUM(J58:J60)</f>
        <v>2</v>
      </c>
      <c r="K57" s="320">
        <f>J57-I57</f>
        <v>0</v>
      </c>
      <c r="L57" s="327">
        <f>IF(I57=0,0,K57/I57*100)</f>
        <v>0</v>
      </c>
      <c r="M57" s="216">
        <v>52</v>
      </c>
      <c r="N57" s="216">
        <f>SUM(N58:N60)</f>
        <v>45</v>
      </c>
      <c r="O57" s="320">
        <f>N57-M57</f>
        <v>-7</v>
      </c>
      <c r="P57" s="328">
        <f>IF(M57=0,0,O57/M57*100)</f>
        <v>-13.461538461538462</v>
      </c>
    </row>
    <row r="58" spans="1:16" ht="12.75" customHeight="1">
      <c r="A58" s="8"/>
      <c r="B58" s="153"/>
      <c r="C58" s="153"/>
      <c r="D58" s="215" t="s">
        <v>301</v>
      </c>
      <c r="E58" s="216">
        <v>12</v>
      </c>
      <c r="F58" s="216">
        <v>8</v>
      </c>
      <c r="G58" s="320">
        <f>F58-E58</f>
        <v>-4</v>
      </c>
      <c r="H58" s="327">
        <f>IF(E58=0,0,G58/E58*100)</f>
        <v>-33.33333333333333</v>
      </c>
      <c r="I58" s="229">
        <v>1</v>
      </c>
      <c r="J58" s="330">
        <v>1</v>
      </c>
      <c r="K58" s="320">
        <f>J58-I58</f>
        <v>0</v>
      </c>
      <c r="L58" s="329">
        <f>IF(I58=0,0,K58/I58*100)</f>
        <v>0</v>
      </c>
      <c r="M58" s="216">
        <v>12</v>
      </c>
      <c r="N58" s="216">
        <v>7</v>
      </c>
      <c r="O58" s="320">
        <f>N58-M58</f>
        <v>-5</v>
      </c>
      <c r="P58" s="328">
        <f>IF(M58=0,0,O58/M58*100)</f>
        <v>-41.66666666666667</v>
      </c>
    </row>
    <row r="59" spans="1:16" ht="12.75" customHeight="1">
      <c r="A59" s="8"/>
      <c r="B59" s="153"/>
      <c r="C59" s="153"/>
      <c r="D59" s="215" t="s">
        <v>302</v>
      </c>
      <c r="E59" s="216">
        <v>33</v>
      </c>
      <c r="F59" s="216">
        <v>28</v>
      </c>
      <c r="G59" s="320">
        <f>F59-E59</f>
        <v>-5</v>
      </c>
      <c r="H59" s="327">
        <f>IF(E59=0,0,G59/E59*100)</f>
        <v>-15.151515151515152</v>
      </c>
      <c r="I59" s="182">
        <v>0</v>
      </c>
      <c r="J59" s="229">
        <v>1</v>
      </c>
      <c r="K59" s="320">
        <f>J59-I59</f>
        <v>1</v>
      </c>
      <c r="L59" s="327">
        <f>IF(I59=0,0,K59/I59*100)</f>
        <v>0</v>
      </c>
      <c r="M59" s="216">
        <v>33</v>
      </c>
      <c r="N59" s="216">
        <v>27</v>
      </c>
      <c r="O59" s="320">
        <f>N59-M59</f>
        <v>-6</v>
      </c>
      <c r="P59" s="328">
        <f>IF(M59=0,0,O59/M59*100)</f>
        <v>-18.181818181818183</v>
      </c>
    </row>
    <row r="60" spans="1:16" ht="12.75" customHeight="1">
      <c r="A60" s="8"/>
      <c r="B60" s="153"/>
      <c r="C60" s="153"/>
      <c r="D60" s="215" t="s">
        <v>12</v>
      </c>
      <c r="E60" s="227">
        <v>8</v>
      </c>
      <c r="F60" s="227">
        <v>11</v>
      </c>
      <c r="G60" s="320">
        <f>F60-E60</f>
        <v>3</v>
      </c>
      <c r="H60" s="327">
        <f>IF(E60=0,0,G60/E60*100)</f>
        <v>37.5</v>
      </c>
      <c r="I60" s="227">
        <v>1</v>
      </c>
      <c r="J60" s="182">
        <v>0</v>
      </c>
      <c r="K60" s="320">
        <f>J60-I60</f>
        <v>-1</v>
      </c>
      <c r="L60" s="327">
        <f>IF(I60=0,0,K60/I60*100)</f>
        <v>-100</v>
      </c>
      <c r="M60" s="227">
        <v>7</v>
      </c>
      <c r="N60" s="227">
        <v>11</v>
      </c>
      <c r="O60" s="320">
        <f>N60-M60</f>
        <v>4</v>
      </c>
      <c r="P60" s="328">
        <f>IF(M60=0,0,O60/M60*100)</f>
        <v>57.14285714285714</v>
      </c>
    </row>
    <row r="61" spans="1:16" ht="12.75" customHeight="1">
      <c r="A61" s="8"/>
      <c r="B61" s="153"/>
      <c r="C61" s="153"/>
      <c r="D61" s="215"/>
      <c r="E61" s="227"/>
      <c r="F61" s="227"/>
      <c r="G61" s="320"/>
      <c r="H61" s="327"/>
      <c r="I61" s="227"/>
      <c r="J61" s="330"/>
      <c r="K61" s="320"/>
      <c r="L61" s="327"/>
      <c r="M61" s="227"/>
      <c r="N61" s="227"/>
      <c r="O61" s="320"/>
      <c r="P61" s="328"/>
    </row>
    <row r="62" spans="1:16" ht="12.75" customHeight="1" thickBot="1">
      <c r="A62" s="8"/>
      <c r="B62" s="488" t="s">
        <v>345</v>
      </c>
      <c r="C62" s="489"/>
      <c r="D62" s="490"/>
      <c r="E62" s="230">
        <v>18</v>
      </c>
      <c r="F62" s="230">
        <v>17</v>
      </c>
      <c r="G62" s="331">
        <f>F62-E62</f>
        <v>-1</v>
      </c>
      <c r="H62" s="332">
        <f>IF(E62=0,0,G62/E62*100)</f>
        <v>-5.555555555555555</v>
      </c>
      <c r="I62" s="231">
        <v>0</v>
      </c>
      <c r="J62" s="311">
        <v>1</v>
      </c>
      <c r="K62" s="331">
        <f>J62-I62</f>
        <v>1</v>
      </c>
      <c r="L62" s="333">
        <f>IF(I62=0,0,K62/I62*100)</f>
        <v>0</v>
      </c>
      <c r="M62" s="230">
        <v>25</v>
      </c>
      <c r="N62" s="230">
        <v>22</v>
      </c>
      <c r="O62" s="331">
        <f>N62-M62</f>
        <v>-3</v>
      </c>
      <c r="P62" s="334">
        <f>IF(M62=0,0,O62/M62*100)</f>
        <v>-12</v>
      </c>
    </row>
    <row r="63" spans="2:9" ht="12">
      <c r="B63" s="187" t="s">
        <v>497</v>
      </c>
      <c r="I63" s="187" t="s">
        <v>346</v>
      </c>
    </row>
    <row r="64" spans="2:8" ht="12">
      <c r="B64" s="187" t="s">
        <v>498</v>
      </c>
      <c r="C64" s="2"/>
      <c r="D64" s="2"/>
      <c r="E64" s="2"/>
      <c r="F64" s="2"/>
      <c r="G64" s="2"/>
      <c r="H64" s="2"/>
    </row>
    <row r="65" spans="2:8" ht="12">
      <c r="B65" s="187"/>
      <c r="C65" s="2"/>
      <c r="D65" s="2"/>
      <c r="E65" s="2"/>
      <c r="F65" s="2"/>
      <c r="G65" s="2"/>
      <c r="H65" s="2"/>
    </row>
    <row r="66" ht="12">
      <c r="B66" s="187"/>
    </row>
  </sheetData>
  <mergeCells count="2">
    <mergeCell ref="B5:D5"/>
    <mergeCell ref="B62:D62"/>
  </mergeCells>
  <printOptions/>
  <pageMargins left="0.27" right="0.25" top="0.87" bottom="0.42" header="0.62" footer="0.42"/>
  <pageSetup horizontalDpi="600" verticalDpi="600" orientation="portrait" paperSize="9" scale="90" r:id="rId1"/>
  <headerFooter alignWithMargins="0">
    <oddHeader>&amp;R&amp;D 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6" customWidth="1"/>
    <col min="2" max="2" width="12.25390625" style="6" customWidth="1"/>
    <col min="3" max="3" width="5.375" style="6" customWidth="1"/>
    <col min="4" max="4" width="5.25390625" style="6" customWidth="1"/>
    <col min="5" max="5" width="5.125" style="6" customWidth="1"/>
    <col min="6" max="18" width="5.25390625" style="6" customWidth="1"/>
    <col min="19" max="16384" width="9.00390625" style="6" customWidth="1"/>
  </cols>
  <sheetData>
    <row r="2" ht="12">
      <c r="A2" s="8" t="s">
        <v>499</v>
      </c>
    </row>
    <row r="3" spans="2:18" ht="12.7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0"/>
    </row>
    <row r="4" spans="1:18" ht="13.5" customHeight="1" thickTop="1">
      <c r="A4" s="232"/>
      <c r="B4" s="156" t="s">
        <v>500</v>
      </c>
      <c r="C4" s="497" t="s">
        <v>230</v>
      </c>
      <c r="D4" s="499" t="s">
        <v>347</v>
      </c>
      <c r="E4" s="499"/>
      <c r="F4" s="499"/>
      <c r="G4" s="491" t="s">
        <v>280</v>
      </c>
      <c r="H4" s="233" t="s">
        <v>501</v>
      </c>
      <c r="I4" s="233" t="s">
        <v>502</v>
      </c>
      <c r="J4" s="233" t="s">
        <v>503</v>
      </c>
      <c r="K4" s="491" t="s">
        <v>348</v>
      </c>
      <c r="L4" s="491" t="s">
        <v>349</v>
      </c>
      <c r="M4" s="491" t="s">
        <v>350</v>
      </c>
      <c r="N4" s="233" t="s">
        <v>504</v>
      </c>
      <c r="O4" s="233" t="s">
        <v>505</v>
      </c>
      <c r="P4" s="233" t="s">
        <v>506</v>
      </c>
      <c r="Q4" s="233" t="s">
        <v>507</v>
      </c>
      <c r="R4" s="493" t="s">
        <v>303</v>
      </c>
    </row>
    <row r="5" spans="1:18" ht="13.5" customHeight="1">
      <c r="A5" s="224" t="s">
        <v>304</v>
      </c>
      <c r="B5" s="162"/>
      <c r="C5" s="498"/>
      <c r="D5" s="234" t="s">
        <v>351</v>
      </c>
      <c r="E5" s="234" t="s">
        <v>352</v>
      </c>
      <c r="F5" s="235" t="s">
        <v>353</v>
      </c>
      <c r="G5" s="492"/>
      <c r="H5" s="234" t="s">
        <v>508</v>
      </c>
      <c r="I5" s="234" t="s">
        <v>509</v>
      </c>
      <c r="J5" s="234" t="s">
        <v>510</v>
      </c>
      <c r="K5" s="492"/>
      <c r="L5" s="492"/>
      <c r="M5" s="492"/>
      <c r="N5" s="234" t="s">
        <v>511</v>
      </c>
      <c r="O5" s="234" t="s">
        <v>512</v>
      </c>
      <c r="P5" s="234" t="s">
        <v>513</v>
      </c>
      <c r="Q5" s="234" t="s">
        <v>514</v>
      </c>
      <c r="R5" s="494"/>
    </row>
    <row r="6" spans="1:18" s="187" customFormat="1" ht="13.5" customHeight="1">
      <c r="A6" s="495" t="s">
        <v>354</v>
      </c>
      <c r="B6" s="496"/>
      <c r="C6" s="335">
        <f aca="true" t="shared" si="0" ref="C6:R6">SUM(C8,C17:C20)</f>
        <v>54</v>
      </c>
      <c r="D6" s="335">
        <f t="shared" si="0"/>
        <v>0</v>
      </c>
      <c r="E6" s="336">
        <f t="shared" si="0"/>
        <v>0</v>
      </c>
      <c r="F6" s="336">
        <f t="shared" si="0"/>
        <v>0</v>
      </c>
      <c r="G6" s="336">
        <f t="shared" si="0"/>
        <v>0</v>
      </c>
      <c r="H6" s="336">
        <f t="shared" si="0"/>
        <v>1</v>
      </c>
      <c r="I6" s="335">
        <f t="shared" si="0"/>
        <v>6</v>
      </c>
      <c r="J6" s="335">
        <f t="shared" si="0"/>
        <v>3</v>
      </c>
      <c r="K6" s="335">
        <f t="shared" si="0"/>
        <v>10</v>
      </c>
      <c r="L6" s="335">
        <f t="shared" si="0"/>
        <v>4</v>
      </c>
      <c r="M6" s="335">
        <f t="shared" si="0"/>
        <v>11</v>
      </c>
      <c r="N6" s="335">
        <f t="shared" si="0"/>
        <v>1</v>
      </c>
      <c r="O6" s="335">
        <f t="shared" si="0"/>
        <v>6</v>
      </c>
      <c r="P6" s="335">
        <f t="shared" si="0"/>
        <v>1</v>
      </c>
      <c r="Q6" s="335">
        <f t="shared" si="0"/>
        <v>10</v>
      </c>
      <c r="R6" s="337">
        <f t="shared" si="0"/>
        <v>1</v>
      </c>
    </row>
    <row r="7" spans="1:18" s="187" customFormat="1" ht="6.75" customHeight="1">
      <c r="A7" s="236"/>
      <c r="B7" s="237"/>
      <c r="C7" s="338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40"/>
    </row>
    <row r="8" spans="1:18" s="187" customFormat="1" ht="15" customHeight="1">
      <c r="A8" s="502" t="s">
        <v>515</v>
      </c>
      <c r="B8" s="228" t="s">
        <v>355</v>
      </c>
      <c r="C8" s="339">
        <f aca="true" t="shared" si="1" ref="C8:C20">SUM(D8:R8)</f>
        <v>49</v>
      </c>
      <c r="D8" s="339">
        <f aca="true" t="shared" si="2" ref="D8:R8">SUM(D9:D16)</f>
        <v>0</v>
      </c>
      <c r="E8" s="339">
        <f t="shared" si="2"/>
        <v>0</v>
      </c>
      <c r="F8" s="339">
        <f t="shared" si="2"/>
        <v>0</v>
      </c>
      <c r="G8" s="339">
        <f t="shared" si="2"/>
        <v>0</v>
      </c>
      <c r="H8" s="339">
        <f t="shared" si="2"/>
        <v>1</v>
      </c>
      <c r="I8" s="339">
        <f t="shared" si="2"/>
        <v>6</v>
      </c>
      <c r="J8" s="339">
        <f t="shared" si="2"/>
        <v>3</v>
      </c>
      <c r="K8" s="339">
        <f t="shared" si="2"/>
        <v>10</v>
      </c>
      <c r="L8" s="339">
        <f t="shared" si="2"/>
        <v>4</v>
      </c>
      <c r="M8" s="339">
        <f t="shared" si="2"/>
        <v>11</v>
      </c>
      <c r="N8" s="339">
        <f t="shared" si="2"/>
        <v>1</v>
      </c>
      <c r="O8" s="339">
        <f t="shared" si="2"/>
        <v>5</v>
      </c>
      <c r="P8" s="339">
        <f t="shared" si="2"/>
        <v>1</v>
      </c>
      <c r="Q8" s="339">
        <f t="shared" si="2"/>
        <v>7</v>
      </c>
      <c r="R8" s="340">
        <f t="shared" si="2"/>
        <v>0</v>
      </c>
    </row>
    <row r="9" spans="1:18" s="187" customFormat="1" ht="15" customHeight="1">
      <c r="A9" s="502"/>
      <c r="B9" s="238" t="s">
        <v>305</v>
      </c>
      <c r="C9" s="339">
        <f t="shared" si="1"/>
        <v>0</v>
      </c>
      <c r="D9" s="339">
        <v>0</v>
      </c>
      <c r="E9" s="339">
        <v>0</v>
      </c>
      <c r="F9" s="339">
        <v>0</v>
      </c>
      <c r="G9" s="339">
        <v>0</v>
      </c>
      <c r="H9" s="339">
        <v>0</v>
      </c>
      <c r="I9" s="339">
        <v>0</v>
      </c>
      <c r="J9" s="339">
        <v>0</v>
      </c>
      <c r="K9" s="339">
        <v>0</v>
      </c>
      <c r="L9" s="339">
        <v>0</v>
      </c>
      <c r="M9" s="339">
        <v>0</v>
      </c>
      <c r="N9" s="339">
        <v>0</v>
      </c>
      <c r="O9" s="339">
        <v>0</v>
      </c>
      <c r="P9" s="339">
        <v>0</v>
      </c>
      <c r="Q9" s="339">
        <v>0</v>
      </c>
      <c r="R9" s="340">
        <v>0</v>
      </c>
    </row>
    <row r="10" spans="1:18" s="187" customFormat="1" ht="15" customHeight="1">
      <c r="A10" s="502"/>
      <c r="B10" s="238" t="s">
        <v>306</v>
      </c>
      <c r="C10" s="339">
        <f t="shared" si="1"/>
        <v>2</v>
      </c>
      <c r="D10" s="339">
        <v>0</v>
      </c>
      <c r="E10" s="339">
        <v>0</v>
      </c>
      <c r="F10" s="339">
        <v>0</v>
      </c>
      <c r="G10" s="339">
        <v>0</v>
      </c>
      <c r="H10" s="339">
        <v>1</v>
      </c>
      <c r="I10" s="339">
        <v>1</v>
      </c>
      <c r="J10" s="339">
        <v>0</v>
      </c>
      <c r="K10" s="339">
        <v>0</v>
      </c>
      <c r="L10" s="339">
        <v>0</v>
      </c>
      <c r="M10" s="339">
        <v>0</v>
      </c>
      <c r="N10" s="339">
        <v>0</v>
      </c>
      <c r="O10" s="339">
        <v>0</v>
      </c>
      <c r="P10" s="339">
        <v>0</v>
      </c>
      <c r="Q10" s="339">
        <v>0</v>
      </c>
      <c r="R10" s="340">
        <v>0</v>
      </c>
    </row>
    <row r="11" spans="1:18" s="187" customFormat="1" ht="15" customHeight="1">
      <c r="A11" s="502"/>
      <c r="B11" s="238" t="s">
        <v>307</v>
      </c>
      <c r="C11" s="339">
        <f t="shared" si="1"/>
        <v>0</v>
      </c>
      <c r="D11" s="339">
        <v>0</v>
      </c>
      <c r="E11" s="339">
        <v>0</v>
      </c>
      <c r="F11" s="339">
        <v>0</v>
      </c>
      <c r="G11" s="339">
        <v>0</v>
      </c>
      <c r="H11" s="339">
        <v>0</v>
      </c>
      <c r="I11" s="339">
        <v>0</v>
      </c>
      <c r="J11" s="339">
        <v>0</v>
      </c>
      <c r="K11" s="339">
        <v>0</v>
      </c>
      <c r="L11" s="339">
        <v>0</v>
      </c>
      <c r="M11" s="339">
        <v>0</v>
      </c>
      <c r="N11" s="339">
        <v>0</v>
      </c>
      <c r="O11" s="339">
        <v>0</v>
      </c>
      <c r="P11" s="339">
        <v>0</v>
      </c>
      <c r="Q11" s="339">
        <v>0</v>
      </c>
      <c r="R11" s="340">
        <v>0</v>
      </c>
    </row>
    <row r="12" spans="1:18" s="187" customFormat="1" ht="15" customHeight="1">
      <c r="A12" s="502"/>
      <c r="B12" s="238" t="s">
        <v>308</v>
      </c>
      <c r="C12" s="339">
        <f t="shared" si="1"/>
        <v>5</v>
      </c>
      <c r="D12" s="339">
        <v>0</v>
      </c>
      <c r="E12" s="339">
        <v>0</v>
      </c>
      <c r="F12" s="339">
        <v>0</v>
      </c>
      <c r="G12" s="339">
        <v>0</v>
      </c>
      <c r="H12" s="339">
        <v>0</v>
      </c>
      <c r="I12" s="339">
        <v>4</v>
      </c>
      <c r="J12" s="339">
        <v>1</v>
      </c>
      <c r="K12" s="339">
        <v>0</v>
      </c>
      <c r="L12" s="339">
        <v>0</v>
      </c>
      <c r="M12" s="339">
        <v>0</v>
      </c>
      <c r="N12" s="339">
        <v>0</v>
      </c>
      <c r="O12" s="339">
        <v>0</v>
      </c>
      <c r="P12" s="339">
        <v>0</v>
      </c>
      <c r="Q12" s="339">
        <v>0</v>
      </c>
      <c r="R12" s="340">
        <v>0</v>
      </c>
    </row>
    <row r="13" spans="1:18" s="187" customFormat="1" ht="15" customHeight="1">
      <c r="A13" s="502"/>
      <c r="B13" s="238" t="s">
        <v>309</v>
      </c>
      <c r="C13" s="339">
        <f t="shared" si="1"/>
        <v>4</v>
      </c>
      <c r="D13" s="339">
        <v>0</v>
      </c>
      <c r="E13" s="339">
        <v>0</v>
      </c>
      <c r="F13" s="339">
        <v>0</v>
      </c>
      <c r="G13" s="339">
        <v>0</v>
      </c>
      <c r="H13" s="339">
        <v>0</v>
      </c>
      <c r="I13" s="339">
        <v>1</v>
      </c>
      <c r="J13" s="339">
        <v>1</v>
      </c>
      <c r="K13" s="339">
        <v>1</v>
      </c>
      <c r="L13" s="339">
        <v>0</v>
      </c>
      <c r="M13" s="339">
        <v>1</v>
      </c>
      <c r="N13" s="339">
        <v>0</v>
      </c>
      <c r="O13" s="339">
        <v>0</v>
      </c>
      <c r="P13" s="339">
        <v>0</v>
      </c>
      <c r="Q13" s="339">
        <v>0</v>
      </c>
      <c r="R13" s="340">
        <v>0</v>
      </c>
    </row>
    <row r="14" spans="1:18" s="187" customFormat="1" ht="15" customHeight="1">
      <c r="A14" s="502"/>
      <c r="B14" s="238" t="s">
        <v>310</v>
      </c>
      <c r="C14" s="339">
        <f t="shared" si="1"/>
        <v>38</v>
      </c>
      <c r="D14" s="339">
        <v>0</v>
      </c>
      <c r="E14" s="339">
        <v>0</v>
      </c>
      <c r="F14" s="339">
        <v>0</v>
      </c>
      <c r="G14" s="339">
        <v>0</v>
      </c>
      <c r="H14" s="339">
        <v>0</v>
      </c>
      <c r="I14" s="339">
        <v>0</v>
      </c>
      <c r="J14" s="339">
        <v>1</v>
      </c>
      <c r="K14" s="339">
        <v>9</v>
      </c>
      <c r="L14" s="339">
        <v>4</v>
      </c>
      <c r="M14" s="339">
        <v>10</v>
      </c>
      <c r="N14" s="339">
        <v>1</v>
      </c>
      <c r="O14" s="339">
        <v>5</v>
      </c>
      <c r="P14" s="339">
        <v>1</v>
      </c>
      <c r="Q14" s="339">
        <v>7</v>
      </c>
      <c r="R14" s="340">
        <v>0</v>
      </c>
    </row>
    <row r="15" spans="1:18" s="187" customFormat="1" ht="15" customHeight="1">
      <c r="A15" s="502"/>
      <c r="B15" s="238" t="s">
        <v>516</v>
      </c>
      <c r="C15" s="339">
        <f t="shared" si="1"/>
        <v>0</v>
      </c>
      <c r="D15" s="339">
        <v>0</v>
      </c>
      <c r="E15" s="339">
        <v>0</v>
      </c>
      <c r="F15" s="339">
        <v>0</v>
      </c>
      <c r="G15" s="339">
        <v>0</v>
      </c>
      <c r="H15" s="339">
        <v>0</v>
      </c>
      <c r="I15" s="339">
        <v>0</v>
      </c>
      <c r="J15" s="339">
        <v>0</v>
      </c>
      <c r="K15" s="339">
        <v>0</v>
      </c>
      <c r="L15" s="339">
        <v>0</v>
      </c>
      <c r="M15" s="339">
        <v>0</v>
      </c>
      <c r="N15" s="339">
        <v>0</v>
      </c>
      <c r="O15" s="339">
        <v>0</v>
      </c>
      <c r="P15" s="339">
        <v>0</v>
      </c>
      <c r="Q15" s="339">
        <v>0</v>
      </c>
      <c r="R15" s="340">
        <v>0</v>
      </c>
    </row>
    <row r="16" spans="1:18" s="187" customFormat="1" ht="15" customHeight="1">
      <c r="A16" s="502"/>
      <c r="B16" s="238" t="s">
        <v>311</v>
      </c>
      <c r="C16" s="339">
        <f t="shared" si="1"/>
        <v>0</v>
      </c>
      <c r="D16" s="339">
        <v>0</v>
      </c>
      <c r="E16" s="339">
        <v>0</v>
      </c>
      <c r="F16" s="339">
        <v>0</v>
      </c>
      <c r="G16" s="339">
        <v>0</v>
      </c>
      <c r="H16" s="339">
        <v>0</v>
      </c>
      <c r="I16" s="339">
        <v>0</v>
      </c>
      <c r="J16" s="339">
        <v>0</v>
      </c>
      <c r="K16" s="339">
        <v>0</v>
      </c>
      <c r="L16" s="339">
        <v>0</v>
      </c>
      <c r="M16" s="339">
        <v>0</v>
      </c>
      <c r="N16" s="339">
        <v>0</v>
      </c>
      <c r="O16" s="339">
        <v>0</v>
      </c>
      <c r="P16" s="339">
        <v>0</v>
      </c>
      <c r="Q16" s="339">
        <v>0</v>
      </c>
      <c r="R16" s="340">
        <v>0</v>
      </c>
    </row>
    <row r="17" spans="1:18" s="187" customFormat="1" ht="15" customHeight="1">
      <c r="A17" s="503" t="s">
        <v>312</v>
      </c>
      <c r="B17" s="504"/>
      <c r="C17" s="339">
        <f t="shared" si="1"/>
        <v>2</v>
      </c>
      <c r="D17" s="339">
        <v>0</v>
      </c>
      <c r="E17" s="339">
        <v>0</v>
      </c>
      <c r="F17" s="339">
        <v>0</v>
      </c>
      <c r="G17" s="339">
        <v>0</v>
      </c>
      <c r="H17" s="339">
        <v>0</v>
      </c>
      <c r="I17" s="339">
        <v>0</v>
      </c>
      <c r="J17" s="339">
        <v>0</v>
      </c>
      <c r="K17" s="339">
        <v>0</v>
      </c>
      <c r="L17" s="339">
        <v>0</v>
      </c>
      <c r="M17" s="339">
        <v>0</v>
      </c>
      <c r="N17" s="339">
        <v>0</v>
      </c>
      <c r="O17" s="339">
        <v>1</v>
      </c>
      <c r="P17" s="339">
        <v>0</v>
      </c>
      <c r="Q17" s="339">
        <v>1</v>
      </c>
      <c r="R17" s="340">
        <v>0</v>
      </c>
    </row>
    <row r="18" spans="1:18" s="187" customFormat="1" ht="15" customHeight="1">
      <c r="A18" s="505" t="s">
        <v>313</v>
      </c>
      <c r="B18" s="506"/>
      <c r="C18" s="339">
        <f t="shared" si="1"/>
        <v>2</v>
      </c>
      <c r="D18" s="339">
        <v>0</v>
      </c>
      <c r="E18" s="339">
        <v>0</v>
      </c>
      <c r="F18" s="339">
        <v>0</v>
      </c>
      <c r="G18" s="339">
        <v>0</v>
      </c>
      <c r="H18" s="339">
        <v>0</v>
      </c>
      <c r="I18" s="339">
        <v>0</v>
      </c>
      <c r="J18" s="339">
        <v>0</v>
      </c>
      <c r="K18" s="339">
        <v>0</v>
      </c>
      <c r="L18" s="339">
        <v>0</v>
      </c>
      <c r="M18" s="339">
        <v>0</v>
      </c>
      <c r="N18" s="339">
        <v>0</v>
      </c>
      <c r="O18" s="339">
        <v>0</v>
      </c>
      <c r="P18" s="339">
        <v>0</v>
      </c>
      <c r="Q18" s="339">
        <v>2</v>
      </c>
      <c r="R18" s="340">
        <v>0</v>
      </c>
    </row>
    <row r="19" spans="1:18" s="187" customFormat="1" ht="15" customHeight="1">
      <c r="A19" s="505" t="s">
        <v>314</v>
      </c>
      <c r="B19" s="506"/>
      <c r="C19" s="339">
        <f t="shared" si="1"/>
        <v>0</v>
      </c>
      <c r="D19" s="339">
        <v>0</v>
      </c>
      <c r="E19" s="339">
        <v>0</v>
      </c>
      <c r="F19" s="339">
        <v>0</v>
      </c>
      <c r="G19" s="339">
        <v>0</v>
      </c>
      <c r="H19" s="339">
        <v>0</v>
      </c>
      <c r="I19" s="339">
        <v>0</v>
      </c>
      <c r="J19" s="339">
        <v>0</v>
      </c>
      <c r="K19" s="339">
        <v>0</v>
      </c>
      <c r="L19" s="339">
        <v>0</v>
      </c>
      <c r="M19" s="339">
        <v>0</v>
      </c>
      <c r="N19" s="339">
        <v>0</v>
      </c>
      <c r="O19" s="339">
        <v>0</v>
      </c>
      <c r="P19" s="339">
        <v>0</v>
      </c>
      <c r="Q19" s="339">
        <v>0</v>
      </c>
      <c r="R19" s="340">
        <v>0</v>
      </c>
    </row>
    <row r="20" spans="1:18" s="187" customFormat="1" ht="15" customHeight="1" thickBot="1">
      <c r="A20" s="500" t="s">
        <v>315</v>
      </c>
      <c r="B20" s="501"/>
      <c r="C20" s="341">
        <f t="shared" si="1"/>
        <v>1</v>
      </c>
      <c r="D20" s="339">
        <v>0</v>
      </c>
      <c r="E20" s="339">
        <v>0</v>
      </c>
      <c r="F20" s="339">
        <v>0</v>
      </c>
      <c r="G20" s="339">
        <v>0</v>
      </c>
      <c r="H20" s="339">
        <v>0</v>
      </c>
      <c r="I20" s="339">
        <v>0</v>
      </c>
      <c r="J20" s="339">
        <v>0</v>
      </c>
      <c r="K20" s="339">
        <v>0</v>
      </c>
      <c r="L20" s="339">
        <v>0</v>
      </c>
      <c r="M20" s="339">
        <v>0</v>
      </c>
      <c r="N20" s="339">
        <v>0</v>
      </c>
      <c r="O20" s="339">
        <v>0</v>
      </c>
      <c r="P20" s="339">
        <v>0</v>
      </c>
      <c r="Q20" s="339">
        <v>0</v>
      </c>
      <c r="R20" s="342">
        <v>1</v>
      </c>
    </row>
    <row r="21" spans="1:18" ht="12">
      <c r="A21" s="8"/>
      <c r="B21" s="8"/>
      <c r="C21" s="8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</row>
    <row r="22" spans="4:18" ht="12"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</sheetData>
  <mergeCells count="13">
    <mergeCell ref="A20:B20"/>
    <mergeCell ref="A8:A16"/>
    <mergeCell ref="A17:B17"/>
    <mergeCell ref="A18:B18"/>
    <mergeCell ref="A19:B19"/>
    <mergeCell ref="L4:L5"/>
    <mergeCell ref="M4:M5"/>
    <mergeCell ref="R4:R5"/>
    <mergeCell ref="A6:B6"/>
    <mergeCell ref="C4:C5"/>
    <mergeCell ref="D4:F4"/>
    <mergeCell ref="G4:G5"/>
    <mergeCell ref="K4:K5"/>
  </mergeCells>
  <printOptions/>
  <pageMargins left="0.35" right="0.27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U45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189" customWidth="1"/>
    <col min="2" max="2" width="3.625" style="189" customWidth="1"/>
    <col min="3" max="3" width="12.625" style="189" customWidth="1"/>
    <col min="4" max="4" width="9.375" style="189" customWidth="1"/>
    <col min="5" max="19" width="6.875" style="189" customWidth="1"/>
    <col min="20" max="20" width="9.00390625" style="189" customWidth="1"/>
    <col min="21" max="22" width="9.00390625" style="189" hidden="1" customWidth="1"/>
    <col min="23" max="16384" width="9.00390625" style="189" customWidth="1"/>
  </cols>
  <sheetData>
    <row r="1" ht="12">
      <c r="T1" s="191"/>
    </row>
    <row r="2" spans="1:20" ht="12.75" thickBot="1">
      <c r="A2" s="191" t="s">
        <v>517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5" customHeight="1" thickTop="1">
      <c r="A3" s="240"/>
      <c r="B3" s="240"/>
      <c r="C3" s="241"/>
      <c r="D3" s="511" t="s">
        <v>230</v>
      </c>
      <c r="E3" s="373" t="s">
        <v>316</v>
      </c>
      <c r="F3" s="373"/>
      <c r="G3" s="373"/>
      <c r="H3" s="507" t="s">
        <v>280</v>
      </c>
      <c r="I3" s="242" t="s">
        <v>518</v>
      </c>
      <c r="J3" s="242" t="s">
        <v>519</v>
      </c>
      <c r="K3" s="242" t="s">
        <v>520</v>
      </c>
      <c r="L3" s="507" t="s">
        <v>348</v>
      </c>
      <c r="M3" s="507" t="s">
        <v>521</v>
      </c>
      <c r="N3" s="507" t="s">
        <v>522</v>
      </c>
      <c r="O3" s="242" t="s">
        <v>523</v>
      </c>
      <c r="P3" s="242" t="s">
        <v>524</v>
      </c>
      <c r="Q3" s="242" t="s">
        <v>525</v>
      </c>
      <c r="R3" s="242" t="s">
        <v>526</v>
      </c>
      <c r="S3" s="509" t="s">
        <v>317</v>
      </c>
      <c r="T3" s="191"/>
    </row>
    <row r="4" spans="1:20" ht="15" customHeight="1">
      <c r="A4" s="243"/>
      <c r="B4" s="243"/>
      <c r="C4" s="244"/>
      <c r="D4" s="512"/>
      <c r="E4" s="374" t="s">
        <v>318</v>
      </c>
      <c r="F4" s="374" t="s">
        <v>319</v>
      </c>
      <c r="G4" s="374" t="s">
        <v>320</v>
      </c>
      <c r="H4" s="508"/>
      <c r="I4" s="245" t="s">
        <v>527</v>
      </c>
      <c r="J4" s="245" t="s">
        <v>528</v>
      </c>
      <c r="K4" s="245" t="s">
        <v>529</v>
      </c>
      <c r="L4" s="508"/>
      <c r="M4" s="508"/>
      <c r="N4" s="508"/>
      <c r="O4" s="245" t="s">
        <v>530</v>
      </c>
      <c r="P4" s="245" t="s">
        <v>531</v>
      </c>
      <c r="Q4" s="245" t="s">
        <v>532</v>
      </c>
      <c r="R4" s="245" t="s">
        <v>533</v>
      </c>
      <c r="S4" s="510"/>
      <c r="T4" s="191"/>
    </row>
    <row r="5" spans="1:21" s="250" customFormat="1" ht="15" customHeight="1">
      <c r="A5" s="246" t="s">
        <v>321</v>
      </c>
      <c r="B5" s="246"/>
      <c r="C5" s="247"/>
      <c r="D5" s="61">
        <f aca="true" t="shared" si="0" ref="D5:P5">SUM(D23,D18,D13,D9,D6)</f>
        <v>57</v>
      </c>
      <c r="E5" s="61">
        <f t="shared" si="0"/>
        <v>0</v>
      </c>
      <c r="F5" s="61">
        <f t="shared" si="0"/>
        <v>0</v>
      </c>
      <c r="G5" s="343">
        <f t="shared" si="0"/>
        <v>0</v>
      </c>
      <c r="H5" s="61">
        <f t="shared" si="0"/>
        <v>1</v>
      </c>
      <c r="I5" s="61">
        <f t="shared" si="0"/>
        <v>1</v>
      </c>
      <c r="J5" s="61">
        <f t="shared" si="0"/>
        <v>3</v>
      </c>
      <c r="K5" s="61">
        <f t="shared" si="0"/>
        <v>2</v>
      </c>
      <c r="L5" s="61">
        <f t="shared" si="0"/>
        <v>9</v>
      </c>
      <c r="M5" s="61">
        <f t="shared" si="0"/>
        <v>2</v>
      </c>
      <c r="N5" s="61">
        <f t="shared" si="0"/>
        <v>9</v>
      </c>
      <c r="O5" s="61">
        <f t="shared" si="0"/>
        <v>4</v>
      </c>
      <c r="P5" s="61">
        <f t="shared" si="0"/>
        <v>5</v>
      </c>
      <c r="Q5" s="61">
        <v>4</v>
      </c>
      <c r="R5" s="61">
        <f>SUM(R23,R18,R13,R9,R6)</f>
        <v>17</v>
      </c>
      <c r="S5" s="344">
        <f>SUM(S23,S18,S13,S9,S6)</f>
        <v>0</v>
      </c>
      <c r="T5" s="248"/>
      <c r="U5" s="249">
        <f aca="true" t="shared" si="1" ref="U5:U43">SUM(E5:T5)</f>
        <v>57</v>
      </c>
    </row>
    <row r="6" spans="1:21" ht="15" customHeight="1">
      <c r="A6" s="251"/>
      <c r="B6" s="191" t="s">
        <v>322</v>
      </c>
      <c r="C6" s="252"/>
      <c r="D6" s="54">
        <f aca="true" t="shared" si="2" ref="D6:D23">SUM(E6:S6)</f>
        <v>13</v>
      </c>
      <c r="E6" s="54">
        <f aca="true" t="shared" si="3" ref="E6:Q6">SUM(E7:E8)</f>
        <v>0</v>
      </c>
      <c r="F6" s="54">
        <f t="shared" si="3"/>
        <v>0</v>
      </c>
      <c r="G6" s="54">
        <f t="shared" si="3"/>
        <v>0</v>
      </c>
      <c r="H6" s="54">
        <f t="shared" si="3"/>
        <v>0</v>
      </c>
      <c r="I6" s="54">
        <f t="shared" si="3"/>
        <v>0</v>
      </c>
      <c r="J6" s="54">
        <f t="shared" si="3"/>
        <v>0</v>
      </c>
      <c r="K6" s="54">
        <f t="shared" si="3"/>
        <v>0</v>
      </c>
      <c r="L6" s="54">
        <f t="shared" si="3"/>
        <v>1</v>
      </c>
      <c r="M6" s="54">
        <f t="shared" si="3"/>
        <v>0</v>
      </c>
      <c r="N6" s="54">
        <f t="shared" si="3"/>
        <v>0</v>
      </c>
      <c r="O6" s="54">
        <f t="shared" si="3"/>
        <v>2</v>
      </c>
      <c r="P6" s="54">
        <f t="shared" si="3"/>
        <v>1</v>
      </c>
      <c r="Q6" s="54">
        <f t="shared" si="3"/>
        <v>1</v>
      </c>
      <c r="R6" s="54">
        <v>8</v>
      </c>
      <c r="S6" s="55">
        <f>SUM(S7:S8)</f>
        <v>0</v>
      </c>
      <c r="T6" s="191"/>
      <c r="U6" s="205">
        <f t="shared" si="1"/>
        <v>13</v>
      </c>
    </row>
    <row r="7" spans="1:21" ht="12" customHeight="1">
      <c r="A7" s="251"/>
      <c r="B7" s="251"/>
      <c r="C7" s="253" t="s">
        <v>323</v>
      </c>
      <c r="D7" s="54">
        <f t="shared" si="2"/>
        <v>9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1</v>
      </c>
      <c r="P7" s="54">
        <v>0</v>
      </c>
      <c r="Q7" s="54">
        <v>1</v>
      </c>
      <c r="R7" s="54">
        <v>7</v>
      </c>
      <c r="S7" s="55">
        <v>0</v>
      </c>
      <c r="T7" s="191"/>
      <c r="U7" s="205">
        <f t="shared" si="1"/>
        <v>9</v>
      </c>
    </row>
    <row r="8" spans="1:21" ht="12" customHeight="1">
      <c r="A8" s="251"/>
      <c r="B8" s="251"/>
      <c r="C8" s="253" t="s">
        <v>324</v>
      </c>
      <c r="D8" s="54">
        <f t="shared" si="2"/>
        <v>4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1</v>
      </c>
      <c r="M8" s="54">
        <v>0</v>
      </c>
      <c r="N8" s="54">
        <v>0</v>
      </c>
      <c r="O8" s="54">
        <v>1</v>
      </c>
      <c r="P8" s="54">
        <v>1</v>
      </c>
      <c r="Q8" s="54">
        <v>0</v>
      </c>
      <c r="R8" s="54">
        <v>1</v>
      </c>
      <c r="S8" s="55">
        <v>0</v>
      </c>
      <c r="T8" s="191"/>
      <c r="U8" s="205">
        <f t="shared" si="1"/>
        <v>4</v>
      </c>
    </row>
    <row r="9" spans="1:21" ht="15" customHeight="1">
      <c r="A9" s="251"/>
      <c r="B9" s="191" t="s">
        <v>272</v>
      </c>
      <c r="C9" s="253"/>
      <c r="D9" s="54">
        <f t="shared" si="2"/>
        <v>5</v>
      </c>
      <c r="E9" s="54">
        <f aca="true" t="shared" si="4" ref="E9:P9">SUM(E10:E12)</f>
        <v>0</v>
      </c>
      <c r="F9" s="54">
        <f t="shared" si="4"/>
        <v>0</v>
      </c>
      <c r="G9" s="54">
        <f t="shared" si="4"/>
        <v>0</v>
      </c>
      <c r="H9" s="54">
        <f t="shared" si="4"/>
        <v>1</v>
      </c>
      <c r="I9" s="54">
        <f t="shared" si="4"/>
        <v>0</v>
      </c>
      <c r="J9" s="54">
        <f t="shared" si="4"/>
        <v>0</v>
      </c>
      <c r="K9" s="54">
        <f t="shared" si="4"/>
        <v>0</v>
      </c>
      <c r="L9" s="54">
        <f t="shared" si="4"/>
        <v>0</v>
      </c>
      <c r="M9" s="54">
        <f t="shared" si="4"/>
        <v>0</v>
      </c>
      <c r="N9" s="54">
        <f t="shared" si="4"/>
        <v>0</v>
      </c>
      <c r="O9" s="54">
        <f t="shared" si="4"/>
        <v>0</v>
      </c>
      <c r="P9" s="54">
        <f t="shared" si="4"/>
        <v>0</v>
      </c>
      <c r="Q9" s="54">
        <v>2</v>
      </c>
      <c r="R9" s="54">
        <v>2</v>
      </c>
      <c r="S9" s="55">
        <f>SUM(S10:S12)</f>
        <v>0</v>
      </c>
      <c r="T9" s="191"/>
      <c r="U9" s="205">
        <f t="shared" si="1"/>
        <v>5</v>
      </c>
    </row>
    <row r="10" spans="1:21" ht="12" customHeight="1">
      <c r="A10" s="254"/>
      <c r="B10" s="254"/>
      <c r="C10" s="253" t="s">
        <v>323</v>
      </c>
      <c r="D10" s="54">
        <f t="shared" si="2"/>
        <v>1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1</v>
      </c>
      <c r="S10" s="55">
        <v>0</v>
      </c>
      <c r="T10" s="191"/>
      <c r="U10" s="205">
        <f t="shared" si="1"/>
        <v>1</v>
      </c>
    </row>
    <row r="11" spans="1:21" ht="12" customHeight="1">
      <c r="A11" s="254"/>
      <c r="B11" s="254"/>
      <c r="C11" s="253" t="s">
        <v>325</v>
      </c>
      <c r="D11" s="54">
        <f t="shared" si="2"/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191"/>
      <c r="U11" s="205">
        <f t="shared" si="1"/>
        <v>0</v>
      </c>
    </row>
    <row r="12" spans="1:21" ht="12" customHeight="1">
      <c r="A12" s="251"/>
      <c r="B12" s="251"/>
      <c r="C12" s="255" t="s">
        <v>326</v>
      </c>
      <c r="D12" s="54">
        <f t="shared" si="2"/>
        <v>4</v>
      </c>
      <c r="E12" s="54">
        <v>0</v>
      </c>
      <c r="F12" s="54">
        <v>0</v>
      </c>
      <c r="G12" s="54">
        <v>0</v>
      </c>
      <c r="H12" s="54">
        <v>1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2</v>
      </c>
      <c r="R12" s="54">
        <v>1</v>
      </c>
      <c r="S12" s="55">
        <v>0</v>
      </c>
      <c r="T12" s="191"/>
      <c r="U12" s="205">
        <f t="shared" si="1"/>
        <v>4</v>
      </c>
    </row>
    <row r="13" spans="1:21" ht="15" customHeight="1">
      <c r="A13" s="251"/>
      <c r="B13" s="256" t="s">
        <v>273</v>
      </c>
      <c r="C13" s="253"/>
      <c r="D13" s="54">
        <f t="shared" si="2"/>
        <v>8</v>
      </c>
      <c r="E13" s="54">
        <f aca="true" t="shared" si="5" ref="E13:S13">SUM(E14:E17)</f>
        <v>0</v>
      </c>
      <c r="F13" s="54">
        <f t="shared" si="5"/>
        <v>0</v>
      </c>
      <c r="G13" s="54">
        <f t="shared" si="5"/>
        <v>0</v>
      </c>
      <c r="H13" s="54">
        <f t="shared" si="5"/>
        <v>0</v>
      </c>
      <c r="I13" s="54">
        <f t="shared" si="5"/>
        <v>0</v>
      </c>
      <c r="J13" s="54">
        <f t="shared" si="5"/>
        <v>1</v>
      </c>
      <c r="K13" s="54">
        <f t="shared" si="5"/>
        <v>0</v>
      </c>
      <c r="L13" s="54">
        <f t="shared" si="5"/>
        <v>1</v>
      </c>
      <c r="M13" s="54">
        <f t="shared" si="5"/>
        <v>1</v>
      </c>
      <c r="N13" s="54">
        <f t="shared" si="5"/>
        <v>0</v>
      </c>
      <c r="O13" s="54">
        <f t="shared" si="5"/>
        <v>1</v>
      </c>
      <c r="P13" s="54">
        <f t="shared" si="5"/>
        <v>1</v>
      </c>
      <c r="Q13" s="54">
        <f t="shared" si="5"/>
        <v>0</v>
      </c>
      <c r="R13" s="54">
        <f t="shared" si="5"/>
        <v>3</v>
      </c>
      <c r="S13" s="55">
        <f t="shared" si="5"/>
        <v>0</v>
      </c>
      <c r="T13" s="191"/>
      <c r="U13" s="205">
        <f t="shared" si="1"/>
        <v>8</v>
      </c>
    </row>
    <row r="14" spans="1:21" ht="15" customHeight="1">
      <c r="A14" s="251"/>
      <c r="B14" s="257" t="s">
        <v>327</v>
      </c>
      <c r="C14" s="253" t="s">
        <v>328</v>
      </c>
      <c r="D14" s="54">
        <f t="shared" si="2"/>
        <v>8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1</v>
      </c>
      <c r="K14" s="54">
        <v>0</v>
      </c>
      <c r="L14" s="54">
        <v>1</v>
      </c>
      <c r="M14" s="54">
        <v>1</v>
      </c>
      <c r="N14" s="54">
        <v>0</v>
      </c>
      <c r="O14" s="54">
        <v>1</v>
      </c>
      <c r="P14" s="54">
        <v>1</v>
      </c>
      <c r="Q14" s="54">
        <v>0</v>
      </c>
      <c r="R14" s="54">
        <v>3</v>
      </c>
      <c r="S14" s="55">
        <v>0</v>
      </c>
      <c r="T14" s="191"/>
      <c r="U14" s="205">
        <f t="shared" si="1"/>
        <v>8</v>
      </c>
    </row>
    <row r="15" spans="1:21" ht="15" customHeight="1">
      <c r="A15" s="251"/>
      <c r="B15" s="258" t="s">
        <v>329</v>
      </c>
      <c r="C15" s="253" t="s">
        <v>534</v>
      </c>
      <c r="D15" s="54">
        <f t="shared" si="2"/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5">
        <v>0</v>
      </c>
      <c r="T15" s="191"/>
      <c r="U15" s="205">
        <f t="shared" si="1"/>
        <v>0</v>
      </c>
    </row>
    <row r="16" spans="1:21" ht="15" customHeight="1">
      <c r="A16" s="251"/>
      <c r="B16" s="257" t="s">
        <v>330</v>
      </c>
      <c r="C16" s="253" t="s">
        <v>328</v>
      </c>
      <c r="D16" s="54">
        <f t="shared" si="2"/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191"/>
      <c r="U16" s="205">
        <f t="shared" si="1"/>
        <v>0</v>
      </c>
    </row>
    <row r="17" spans="1:21" ht="15" customHeight="1">
      <c r="A17" s="251"/>
      <c r="B17" s="258" t="s">
        <v>331</v>
      </c>
      <c r="C17" s="253" t="s">
        <v>534</v>
      </c>
      <c r="D17" s="54">
        <f t="shared" si="2"/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5">
        <v>0</v>
      </c>
      <c r="T17" s="191"/>
      <c r="U17" s="205">
        <f t="shared" si="1"/>
        <v>0</v>
      </c>
    </row>
    <row r="18" spans="1:21" ht="15" customHeight="1">
      <c r="A18" s="254"/>
      <c r="B18" s="191" t="s">
        <v>356</v>
      </c>
      <c r="C18" s="259"/>
      <c r="D18" s="54">
        <f t="shared" si="2"/>
        <v>31</v>
      </c>
      <c r="E18" s="54">
        <f aca="true" t="shared" si="6" ref="E18:S18">SUM(E19:E22)</f>
        <v>0</v>
      </c>
      <c r="F18" s="54">
        <f t="shared" si="6"/>
        <v>0</v>
      </c>
      <c r="G18" s="54">
        <f t="shared" si="6"/>
        <v>0</v>
      </c>
      <c r="H18" s="54">
        <f t="shared" si="6"/>
        <v>0</v>
      </c>
      <c r="I18" s="54">
        <f t="shared" si="6"/>
        <v>1</v>
      </c>
      <c r="J18" s="54">
        <f t="shared" si="6"/>
        <v>2</v>
      </c>
      <c r="K18" s="54">
        <f t="shared" si="6"/>
        <v>2</v>
      </c>
      <c r="L18" s="54">
        <f t="shared" si="6"/>
        <v>7</v>
      </c>
      <c r="M18" s="54">
        <f t="shared" si="6"/>
        <v>1</v>
      </c>
      <c r="N18" s="54">
        <f t="shared" si="6"/>
        <v>9</v>
      </c>
      <c r="O18" s="54">
        <f t="shared" si="6"/>
        <v>1</v>
      </c>
      <c r="P18" s="54">
        <f t="shared" si="6"/>
        <v>3</v>
      </c>
      <c r="Q18" s="54">
        <f t="shared" si="6"/>
        <v>1</v>
      </c>
      <c r="R18" s="54">
        <f t="shared" si="6"/>
        <v>4</v>
      </c>
      <c r="S18" s="55">
        <f t="shared" si="6"/>
        <v>0</v>
      </c>
      <c r="T18" s="191"/>
      <c r="U18" s="205">
        <f t="shared" si="1"/>
        <v>31</v>
      </c>
    </row>
    <row r="19" spans="1:21" ht="15" customHeight="1">
      <c r="A19" s="251"/>
      <c r="B19" s="257" t="s">
        <v>327</v>
      </c>
      <c r="C19" s="253" t="s">
        <v>332</v>
      </c>
      <c r="D19" s="54">
        <f t="shared" si="2"/>
        <v>10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1</v>
      </c>
      <c r="K19" s="54">
        <v>2</v>
      </c>
      <c r="L19" s="54">
        <v>2</v>
      </c>
      <c r="M19" s="54">
        <v>0</v>
      </c>
      <c r="N19" s="54">
        <v>1</v>
      </c>
      <c r="O19" s="54">
        <v>0</v>
      </c>
      <c r="P19" s="54">
        <v>1</v>
      </c>
      <c r="Q19" s="54">
        <v>1</v>
      </c>
      <c r="R19" s="54">
        <v>2</v>
      </c>
      <c r="S19" s="55">
        <v>0</v>
      </c>
      <c r="T19" s="191"/>
      <c r="U19" s="205">
        <f t="shared" si="1"/>
        <v>10</v>
      </c>
    </row>
    <row r="20" spans="1:21" ht="15" customHeight="1">
      <c r="A20" s="254"/>
      <c r="B20" s="258" t="s">
        <v>329</v>
      </c>
      <c r="C20" s="259" t="s">
        <v>535</v>
      </c>
      <c r="D20" s="54">
        <f t="shared" si="2"/>
        <v>16</v>
      </c>
      <c r="E20" s="54">
        <v>0</v>
      </c>
      <c r="F20" s="54">
        <v>0</v>
      </c>
      <c r="G20" s="54">
        <v>0</v>
      </c>
      <c r="H20" s="54">
        <v>0</v>
      </c>
      <c r="I20" s="54">
        <v>1</v>
      </c>
      <c r="J20" s="54">
        <v>1</v>
      </c>
      <c r="K20" s="54">
        <v>0</v>
      </c>
      <c r="L20" s="54">
        <v>4</v>
      </c>
      <c r="M20" s="54">
        <v>0</v>
      </c>
      <c r="N20" s="54">
        <v>6</v>
      </c>
      <c r="O20" s="54">
        <v>1</v>
      </c>
      <c r="P20" s="54">
        <v>2</v>
      </c>
      <c r="Q20" s="54">
        <v>0</v>
      </c>
      <c r="R20" s="54">
        <v>1</v>
      </c>
      <c r="S20" s="55">
        <v>0</v>
      </c>
      <c r="T20" s="191"/>
      <c r="U20" s="205">
        <f t="shared" si="1"/>
        <v>16</v>
      </c>
    </row>
    <row r="21" spans="1:21" ht="15" customHeight="1">
      <c r="A21" s="251"/>
      <c r="B21" s="257" t="s">
        <v>330</v>
      </c>
      <c r="C21" s="253" t="s">
        <v>332</v>
      </c>
      <c r="D21" s="54">
        <f t="shared" si="2"/>
        <v>3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1</v>
      </c>
      <c r="M21" s="54">
        <v>1</v>
      </c>
      <c r="N21" s="54">
        <v>0</v>
      </c>
      <c r="O21" s="54">
        <v>0</v>
      </c>
      <c r="P21" s="54">
        <v>0</v>
      </c>
      <c r="Q21" s="54">
        <v>0</v>
      </c>
      <c r="R21" s="54">
        <v>1</v>
      </c>
      <c r="S21" s="55">
        <v>0</v>
      </c>
      <c r="T21" s="191"/>
      <c r="U21" s="205">
        <f t="shared" si="1"/>
        <v>3</v>
      </c>
    </row>
    <row r="22" spans="1:21" ht="15" customHeight="1">
      <c r="A22" s="254"/>
      <c r="B22" s="258" t="s">
        <v>331</v>
      </c>
      <c r="C22" s="259" t="s">
        <v>535</v>
      </c>
      <c r="D22" s="54">
        <f t="shared" si="2"/>
        <v>2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2</v>
      </c>
      <c r="O22" s="54">
        <v>0</v>
      </c>
      <c r="P22" s="54">
        <v>0</v>
      </c>
      <c r="Q22" s="54">
        <v>0</v>
      </c>
      <c r="R22" s="54">
        <v>0</v>
      </c>
      <c r="S22" s="55">
        <v>0</v>
      </c>
      <c r="T22" s="191"/>
      <c r="U22" s="205">
        <f t="shared" si="1"/>
        <v>2</v>
      </c>
    </row>
    <row r="23" spans="1:21" ht="15" customHeight="1">
      <c r="A23" s="251"/>
      <c r="B23" s="191" t="s">
        <v>12</v>
      </c>
      <c r="C23" s="253"/>
      <c r="D23" s="54">
        <f t="shared" si="2"/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5">
        <v>0</v>
      </c>
      <c r="T23" s="191"/>
      <c r="U23" s="205">
        <f t="shared" si="1"/>
        <v>0</v>
      </c>
    </row>
    <row r="24" spans="1:21" ht="9.75" customHeight="1">
      <c r="A24" s="251"/>
      <c r="B24" s="191"/>
      <c r="C24" s="2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191"/>
      <c r="U24" s="205">
        <f t="shared" si="1"/>
        <v>0</v>
      </c>
    </row>
    <row r="25" spans="1:21" s="250" customFormat="1" ht="15" customHeight="1">
      <c r="A25" s="248" t="s">
        <v>117</v>
      </c>
      <c r="B25" s="248"/>
      <c r="C25" s="260"/>
      <c r="D25" s="61">
        <f aca="true" t="shared" si="7" ref="D25:S25">SUM(D26,D29,D33,D38,D43)</f>
        <v>11159</v>
      </c>
      <c r="E25" s="61">
        <f t="shared" si="7"/>
        <v>200</v>
      </c>
      <c r="F25" s="61">
        <f t="shared" si="7"/>
        <v>314</v>
      </c>
      <c r="G25" s="61">
        <f t="shared" si="7"/>
        <v>173</v>
      </c>
      <c r="H25" s="61">
        <f t="shared" si="7"/>
        <v>421</v>
      </c>
      <c r="I25" s="61">
        <f t="shared" si="7"/>
        <v>345</v>
      </c>
      <c r="J25" s="61">
        <f t="shared" si="7"/>
        <v>1096</v>
      </c>
      <c r="K25" s="61">
        <f t="shared" si="7"/>
        <v>1027</v>
      </c>
      <c r="L25" s="61">
        <f t="shared" si="7"/>
        <v>1886</v>
      </c>
      <c r="M25" s="61">
        <f t="shared" si="7"/>
        <v>1669</v>
      </c>
      <c r="N25" s="61">
        <f t="shared" si="7"/>
        <v>1724</v>
      </c>
      <c r="O25" s="61">
        <f t="shared" si="7"/>
        <v>582</v>
      </c>
      <c r="P25" s="61">
        <f t="shared" si="7"/>
        <v>558</v>
      </c>
      <c r="Q25" s="61">
        <f t="shared" si="7"/>
        <v>487</v>
      </c>
      <c r="R25" s="61">
        <f t="shared" si="7"/>
        <v>677</v>
      </c>
      <c r="S25" s="62">
        <f t="shared" si="7"/>
        <v>0</v>
      </c>
      <c r="T25" s="248"/>
      <c r="U25" s="249">
        <f t="shared" si="1"/>
        <v>11159</v>
      </c>
    </row>
    <row r="26" spans="1:21" ht="15" customHeight="1">
      <c r="A26" s="251"/>
      <c r="B26" s="191" t="s">
        <v>322</v>
      </c>
      <c r="C26" s="253"/>
      <c r="D26" s="54">
        <f aca="true" t="shared" si="8" ref="D26:D43">SUM(E26:S26)</f>
        <v>587</v>
      </c>
      <c r="E26" s="54">
        <f aca="true" t="shared" si="9" ref="E26:S26">SUM(E27:E28)</f>
        <v>21</v>
      </c>
      <c r="F26" s="54">
        <f t="shared" si="9"/>
        <v>93</v>
      </c>
      <c r="G26" s="54">
        <f t="shared" si="9"/>
        <v>28</v>
      </c>
      <c r="H26" s="54">
        <f t="shared" si="9"/>
        <v>26</v>
      </c>
      <c r="I26" s="54">
        <f t="shared" si="9"/>
        <v>6</v>
      </c>
      <c r="J26" s="54">
        <f t="shared" si="9"/>
        <v>25</v>
      </c>
      <c r="K26" s="54">
        <f t="shared" si="9"/>
        <v>24</v>
      </c>
      <c r="L26" s="54">
        <f t="shared" si="9"/>
        <v>34</v>
      </c>
      <c r="M26" s="54">
        <f t="shared" si="9"/>
        <v>39</v>
      </c>
      <c r="N26" s="54">
        <f t="shared" si="9"/>
        <v>70</v>
      </c>
      <c r="O26" s="54">
        <f t="shared" si="9"/>
        <v>31</v>
      </c>
      <c r="P26" s="54">
        <f t="shared" si="9"/>
        <v>37</v>
      </c>
      <c r="Q26" s="54">
        <f t="shared" si="9"/>
        <v>50</v>
      </c>
      <c r="R26" s="54">
        <f t="shared" si="9"/>
        <v>103</v>
      </c>
      <c r="S26" s="55">
        <f t="shared" si="9"/>
        <v>0</v>
      </c>
      <c r="T26" s="191"/>
      <c r="U26" s="205">
        <f t="shared" si="1"/>
        <v>587</v>
      </c>
    </row>
    <row r="27" spans="1:21" ht="12" customHeight="1">
      <c r="A27" s="251"/>
      <c r="B27" s="251"/>
      <c r="C27" s="253" t="s">
        <v>323</v>
      </c>
      <c r="D27" s="54">
        <f t="shared" si="8"/>
        <v>363</v>
      </c>
      <c r="E27" s="54">
        <v>12</v>
      </c>
      <c r="F27" s="54">
        <v>66</v>
      </c>
      <c r="G27" s="54">
        <v>18</v>
      </c>
      <c r="H27" s="54">
        <v>17</v>
      </c>
      <c r="I27" s="54">
        <v>4</v>
      </c>
      <c r="J27" s="54">
        <v>15</v>
      </c>
      <c r="K27" s="54">
        <v>7</v>
      </c>
      <c r="L27" s="54">
        <v>15</v>
      </c>
      <c r="M27" s="54">
        <v>21</v>
      </c>
      <c r="N27" s="54">
        <v>40</v>
      </c>
      <c r="O27" s="54">
        <v>22</v>
      </c>
      <c r="P27" s="54">
        <v>20</v>
      </c>
      <c r="Q27" s="54">
        <v>36</v>
      </c>
      <c r="R27" s="54">
        <v>70</v>
      </c>
      <c r="S27" s="55">
        <v>0</v>
      </c>
      <c r="T27" s="191"/>
      <c r="U27" s="205">
        <f t="shared" si="1"/>
        <v>363</v>
      </c>
    </row>
    <row r="28" spans="1:21" ht="12" customHeight="1">
      <c r="A28" s="251"/>
      <c r="B28" s="251"/>
      <c r="C28" s="253" t="s">
        <v>324</v>
      </c>
      <c r="D28" s="54">
        <f t="shared" si="8"/>
        <v>224</v>
      </c>
      <c r="E28" s="54">
        <v>9</v>
      </c>
      <c r="F28" s="54">
        <v>27</v>
      </c>
      <c r="G28" s="54">
        <v>10</v>
      </c>
      <c r="H28" s="54">
        <v>9</v>
      </c>
      <c r="I28" s="54">
        <v>2</v>
      </c>
      <c r="J28" s="54">
        <v>10</v>
      </c>
      <c r="K28" s="54">
        <v>17</v>
      </c>
      <c r="L28" s="54">
        <v>19</v>
      </c>
      <c r="M28" s="54">
        <v>18</v>
      </c>
      <c r="N28" s="54">
        <v>30</v>
      </c>
      <c r="O28" s="54">
        <v>9</v>
      </c>
      <c r="P28" s="54">
        <v>17</v>
      </c>
      <c r="Q28" s="54">
        <v>14</v>
      </c>
      <c r="R28" s="54">
        <v>33</v>
      </c>
      <c r="S28" s="55">
        <v>0</v>
      </c>
      <c r="T28" s="191"/>
      <c r="U28" s="205">
        <f t="shared" si="1"/>
        <v>224</v>
      </c>
    </row>
    <row r="29" spans="1:21" ht="15" customHeight="1">
      <c r="A29" s="251"/>
      <c r="B29" s="191" t="s">
        <v>272</v>
      </c>
      <c r="C29" s="253"/>
      <c r="D29" s="54">
        <f t="shared" si="8"/>
        <v>1045</v>
      </c>
      <c r="E29" s="54">
        <f aca="true" t="shared" si="10" ref="E29:S29">SUM(E30:E32)</f>
        <v>10</v>
      </c>
      <c r="F29" s="54">
        <f t="shared" si="10"/>
        <v>93</v>
      </c>
      <c r="G29" s="54">
        <f t="shared" si="10"/>
        <v>84</v>
      </c>
      <c r="H29" s="54">
        <f t="shared" si="10"/>
        <v>288</v>
      </c>
      <c r="I29" s="54">
        <f t="shared" si="10"/>
        <v>23</v>
      </c>
      <c r="J29" s="54">
        <f t="shared" si="10"/>
        <v>52</v>
      </c>
      <c r="K29" s="54">
        <f t="shared" si="10"/>
        <v>17</v>
      </c>
      <c r="L29" s="54">
        <f t="shared" si="10"/>
        <v>36</v>
      </c>
      <c r="M29" s="54">
        <f t="shared" si="10"/>
        <v>44</v>
      </c>
      <c r="N29" s="54">
        <f t="shared" si="10"/>
        <v>94</v>
      </c>
      <c r="O29" s="54">
        <f t="shared" si="10"/>
        <v>59</v>
      </c>
      <c r="P29" s="54">
        <f t="shared" si="10"/>
        <v>64</v>
      </c>
      <c r="Q29" s="54">
        <f t="shared" si="10"/>
        <v>62</v>
      </c>
      <c r="R29" s="54">
        <f t="shared" si="10"/>
        <v>119</v>
      </c>
      <c r="S29" s="55">
        <f t="shared" si="10"/>
        <v>0</v>
      </c>
      <c r="T29" s="191"/>
      <c r="U29" s="205">
        <f t="shared" si="1"/>
        <v>1045</v>
      </c>
    </row>
    <row r="30" spans="1:21" ht="12" customHeight="1">
      <c r="A30" s="254"/>
      <c r="B30" s="254"/>
      <c r="C30" s="253" t="s">
        <v>323</v>
      </c>
      <c r="D30" s="54">
        <f t="shared" si="8"/>
        <v>106</v>
      </c>
      <c r="E30" s="54">
        <v>0</v>
      </c>
      <c r="F30" s="54">
        <v>10</v>
      </c>
      <c r="G30" s="54">
        <v>7</v>
      </c>
      <c r="H30" s="54">
        <v>31</v>
      </c>
      <c r="I30" s="54">
        <v>7</v>
      </c>
      <c r="J30" s="54">
        <v>6</v>
      </c>
      <c r="K30" s="54">
        <v>1</v>
      </c>
      <c r="L30" s="54">
        <v>2</v>
      </c>
      <c r="M30" s="54">
        <v>5</v>
      </c>
      <c r="N30" s="54">
        <v>6</v>
      </c>
      <c r="O30" s="54">
        <v>7</v>
      </c>
      <c r="P30" s="54">
        <v>7</v>
      </c>
      <c r="Q30" s="54">
        <v>4</v>
      </c>
      <c r="R30" s="54">
        <v>13</v>
      </c>
      <c r="S30" s="55">
        <v>0</v>
      </c>
      <c r="T30" s="191"/>
      <c r="U30" s="205">
        <f t="shared" si="1"/>
        <v>106</v>
      </c>
    </row>
    <row r="31" spans="1:21" ht="12" customHeight="1">
      <c r="A31" s="254"/>
      <c r="B31" s="254"/>
      <c r="C31" s="253" t="s">
        <v>325</v>
      </c>
      <c r="D31" s="54">
        <f t="shared" si="8"/>
        <v>66</v>
      </c>
      <c r="E31" s="54">
        <v>2</v>
      </c>
      <c r="F31" s="54">
        <v>16</v>
      </c>
      <c r="G31" s="54">
        <v>8</v>
      </c>
      <c r="H31" s="54">
        <v>22</v>
      </c>
      <c r="I31" s="54">
        <v>2</v>
      </c>
      <c r="J31" s="54">
        <v>2</v>
      </c>
      <c r="K31" s="54">
        <v>0</v>
      </c>
      <c r="L31" s="54">
        <v>0</v>
      </c>
      <c r="M31" s="54">
        <v>0</v>
      </c>
      <c r="N31" s="54">
        <v>1</v>
      </c>
      <c r="O31" s="54">
        <v>1</v>
      </c>
      <c r="P31" s="54">
        <v>3</v>
      </c>
      <c r="Q31" s="54">
        <v>2</v>
      </c>
      <c r="R31" s="54">
        <v>7</v>
      </c>
      <c r="S31" s="55">
        <v>0</v>
      </c>
      <c r="T31" s="191"/>
      <c r="U31" s="205">
        <f t="shared" si="1"/>
        <v>66</v>
      </c>
    </row>
    <row r="32" spans="1:21" ht="12" customHeight="1">
      <c r="A32" s="251"/>
      <c r="B32" s="251"/>
      <c r="C32" s="253" t="s">
        <v>333</v>
      </c>
      <c r="D32" s="54">
        <f t="shared" si="8"/>
        <v>873</v>
      </c>
      <c r="E32" s="54">
        <v>8</v>
      </c>
      <c r="F32" s="54">
        <v>67</v>
      </c>
      <c r="G32" s="54">
        <v>69</v>
      </c>
      <c r="H32" s="54">
        <v>235</v>
      </c>
      <c r="I32" s="54">
        <v>14</v>
      </c>
      <c r="J32" s="54">
        <v>44</v>
      </c>
      <c r="K32" s="54">
        <v>16</v>
      </c>
      <c r="L32" s="54">
        <v>34</v>
      </c>
      <c r="M32" s="54">
        <v>39</v>
      </c>
      <c r="N32" s="54">
        <v>87</v>
      </c>
      <c r="O32" s="54">
        <v>51</v>
      </c>
      <c r="P32" s="54">
        <v>54</v>
      </c>
      <c r="Q32" s="54">
        <v>56</v>
      </c>
      <c r="R32" s="54">
        <v>99</v>
      </c>
      <c r="S32" s="55">
        <v>0</v>
      </c>
      <c r="T32" s="191"/>
      <c r="U32" s="205">
        <f t="shared" si="1"/>
        <v>873</v>
      </c>
    </row>
    <row r="33" spans="1:21" ht="15" customHeight="1">
      <c r="A33" s="251"/>
      <c r="B33" s="256" t="s">
        <v>273</v>
      </c>
      <c r="C33" s="253"/>
      <c r="D33" s="54">
        <f t="shared" si="8"/>
        <v>521</v>
      </c>
      <c r="E33" s="54">
        <f aca="true" t="shared" si="11" ref="E33:S33">SUM(E34:E37)</f>
        <v>0</v>
      </c>
      <c r="F33" s="54">
        <f t="shared" si="11"/>
        <v>0</v>
      </c>
      <c r="G33" s="54">
        <f t="shared" si="11"/>
        <v>0</v>
      </c>
      <c r="H33" s="54">
        <f t="shared" si="11"/>
        <v>11</v>
      </c>
      <c r="I33" s="54">
        <f t="shared" si="11"/>
        <v>49</v>
      </c>
      <c r="J33" s="54">
        <f t="shared" si="11"/>
        <v>57</v>
      </c>
      <c r="K33" s="54">
        <f t="shared" si="11"/>
        <v>38</v>
      </c>
      <c r="L33" s="54">
        <f t="shared" si="11"/>
        <v>61</v>
      </c>
      <c r="M33" s="54">
        <f t="shared" si="11"/>
        <v>46</v>
      </c>
      <c r="N33" s="54">
        <f t="shared" si="11"/>
        <v>40</v>
      </c>
      <c r="O33" s="54">
        <f t="shared" si="11"/>
        <v>29</v>
      </c>
      <c r="P33" s="54">
        <f t="shared" si="11"/>
        <v>43</v>
      </c>
      <c r="Q33" s="54">
        <f t="shared" si="11"/>
        <v>54</v>
      </c>
      <c r="R33" s="54">
        <f t="shared" si="11"/>
        <v>93</v>
      </c>
      <c r="S33" s="55">
        <f t="shared" si="11"/>
        <v>0</v>
      </c>
      <c r="T33" s="191"/>
      <c r="U33" s="205">
        <f t="shared" si="1"/>
        <v>521</v>
      </c>
    </row>
    <row r="34" spans="1:21" ht="15" customHeight="1">
      <c r="A34" s="251"/>
      <c r="B34" s="257" t="s">
        <v>327</v>
      </c>
      <c r="C34" s="253" t="s">
        <v>328</v>
      </c>
      <c r="D34" s="54">
        <f t="shared" si="8"/>
        <v>510</v>
      </c>
      <c r="E34" s="54">
        <v>0</v>
      </c>
      <c r="F34" s="54">
        <v>0</v>
      </c>
      <c r="G34" s="54">
        <v>0</v>
      </c>
      <c r="H34" s="54">
        <v>8</v>
      </c>
      <c r="I34" s="54">
        <v>47</v>
      </c>
      <c r="J34" s="54">
        <v>56</v>
      </c>
      <c r="K34" s="54">
        <v>37</v>
      </c>
      <c r="L34" s="54">
        <v>60</v>
      </c>
      <c r="M34" s="54">
        <v>45</v>
      </c>
      <c r="N34" s="54">
        <v>40</v>
      </c>
      <c r="O34" s="54">
        <v>27</v>
      </c>
      <c r="P34" s="54">
        <v>43</v>
      </c>
      <c r="Q34" s="54">
        <v>54</v>
      </c>
      <c r="R34" s="54">
        <v>93</v>
      </c>
      <c r="S34" s="55">
        <v>0</v>
      </c>
      <c r="T34" s="191"/>
      <c r="U34" s="205">
        <f t="shared" si="1"/>
        <v>510</v>
      </c>
    </row>
    <row r="35" spans="1:21" ht="15" customHeight="1">
      <c r="A35" s="251"/>
      <c r="B35" s="258" t="s">
        <v>329</v>
      </c>
      <c r="C35" s="253" t="s">
        <v>535</v>
      </c>
      <c r="D35" s="54">
        <f t="shared" si="8"/>
        <v>3</v>
      </c>
      <c r="E35" s="54">
        <v>0</v>
      </c>
      <c r="F35" s="54">
        <v>0</v>
      </c>
      <c r="G35" s="54">
        <v>0</v>
      </c>
      <c r="H35" s="54">
        <v>1</v>
      </c>
      <c r="I35" s="54">
        <v>0</v>
      </c>
      <c r="J35" s="54">
        <v>0</v>
      </c>
      <c r="K35" s="54">
        <v>0</v>
      </c>
      <c r="L35" s="54">
        <v>0</v>
      </c>
      <c r="M35" s="54">
        <v>1</v>
      </c>
      <c r="N35" s="54">
        <v>0</v>
      </c>
      <c r="O35" s="54">
        <v>1</v>
      </c>
      <c r="P35" s="54">
        <v>0</v>
      </c>
      <c r="Q35" s="54">
        <v>0</v>
      </c>
      <c r="R35" s="54">
        <v>0</v>
      </c>
      <c r="S35" s="55">
        <v>0</v>
      </c>
      <c r="T35" s="191"/>
      <c r="U35" s="205">
        <f t="shared" si="1"/>
        <v>3</v>
      </c>
    </row>
    <row r="36" spans="1:21" ht="15" customHeight="1">
      <c r="A36" s="251"/>
      <c r="B36" s="257" t="s">
        <v>330</v>
      </c>
      <c r="C36" s="253" t="s">
        <v>328</v>
      </c>
      <c r="D36" s="54">
        <f t="shared" si="8"/>
        <v>8</v>
      </c>
      <c r="E36" s="54">
        <v>0</v>
      </c>
      <c r="F36" s="54">
        <v>0</v>
      </c>
      <c r="G36" s="54">
        <v>0</v>
      </c>
      <c r="H36" s="54">
        <v>2</v>
      </c>
      <c r="I36" s="54">
        <v>2</v>
      </c>
      <c r="J36" s="54">
        <v>1</v>
      </c>
      <c r="K36" s="54">
        <v>1</v>
      </c>
      <c r="L36" s="54">
        <v>1</v>
      </c>
      <c r="M36" s="54">
        <v>0</v>
      </c>
      <c r="N36" s="54">
        <v>0</v>
      </c>
      <c r="O36" s="54">
        <v>1</v>
      </c>
      <c r="P36" s="54">
        <v>0</v>
      </c>
      <c r="Q36" s="54">
        <v>0</v>
      </c>
      <c r="R36" s="54">
        <v>0</v>
      </c>
      <c r="S36" s="55">
        <v>0</v>
      </c>
      <c r="T36" s="191"/>
      <c r="U36" s="205">
        <f t="shared" si="1"/>
        <v>8</v>
      </c>
    </row>
    <row r="37" spans="1:21" ht="15" customHeight="1">
      <c r="A37" s="251"/>
      <c r="B37" s="258" t="s">
        <v>331</v>
      </c>
      <c r="C37" s="253" t="s">
        <v>535</v>
      </c>
      <c r="D37" s="54">
        <f t="shared" si="8"/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5">
        <v>0</v>
      </c>
      <c r="T37" s="191"/>
      <c r="U37" s="205">
        <f t="shared" si="1"/>
        <v>0</v>
      </c>
    </row>
    <row r="38" spans="1:21" ht="15" customHeight="1">
      <c r="A38" s="254"/>
      <c r="B38" s="190" t="s">
        <v>356</v>
      </c>
      <c r="C38" s="259"/>
      <c r="D38" s="54">
        <f t="shared" si="8"/>
        <v>9006</v>
      </c>
      <c r="E38" s="54">
        <f aca="true" t="shared" si="12" ref="E38:S38">SUM(E39:E42)</f>
        <v>169</v>
      </c>
      <c r="F38" s="54">
        <f t="shared" si="12"/>
        <v>128</v>
      </c>
      <c r="G38" s="54">
        <f t="shared" si="12"/>
        <v>61</v>
      </c>
      <c r="H38" s="54">
        <f t="shared" si="12"/>
        <v>96</v>
      </c>
      <c r="I38" s="54">
        <f t="shared" si="12"/>
        <v>267</v>
      </c>
      <c r="J38" s="54">
        <f t="shared" si="12"/>
        <v>962</v>
      </c>
      <c r="K38" s="54">
        <f t="shared" si="12"/>
        <v>948</v>
      </c>
      <c r="L38" s="54">
        <f t="shared" si="12"/>
        <v>1755</v>
      </c>
      <c r="M38" s="54">
        <f t="shared" si="12"/>
        <v>1540</v>
      </c>
      <c r="N38" s="54">
        <f t="shared" si="12"/>
        <v>1520</v>
      </c>
      <c r="O38" s="54">
        <f t="shared" si="12"/>
        <v>463</v>
      </c>
      <c r="P38" s="54">
        <f t="shared" si="12"/>
        <v>414</v>
      </c>
      <c r="Q38" s="54">
        <f t="shared" si="12"/>
        <v>321</v>
      </c>
      <c r="R38" s="54">
        <f t="shared" si="12"/>
        <v>362</v>
      </c>
      <c r="S38" s="55">
        <f t="shared" si="12"/>
        <v>0</v>
      </c>
      <c r="T38" s="191"/>
      <c r="U38" s="205">
        <f t="shared" si="1"/>
        <v>9006</v>
      </c>
    </row>
    <row r="39" spans="1:21" ht="15" customHeight="1">
      <c r="A39" s="251"/>
      <c r="B39" s="257" t="s">
        <v>327</v>
      </c>
      <c r="C39" s="253" t="s">
        <v>332</v>
      </c>
      <c r="D39" s="54">
        <f t="shared" si="8"/>
        <v>6900</v>
      </c>
      <c r="E39" s="54">
        <v>0</v>
      </c>
      <c r="F39" s="54">
        <v>0</v>
      </c>
      <c r="G39" s="54">
        <v>0</v>
      </c>
      <c r="H39" s="54">
        <v>2</v>
      </c>
      <c r="I39" s="54">
        <v>182</v>
      </c>
      <c r="J39" s="54">
        <v>756</v>
      </c>
      <c r="K39" s="54">
        <v>797</v>
      </c>
      <c r="L39" s="54">
        <v>1497</v>
      </c>
      <c r="M39" s="54">
        <v>1356</v>
      </c>
      <c r="N39" s="54">
        <v>1265</v>
      </c>
      <c r="O39" s="54">
        <v>350</v>
      </c>
      <c r="P39" s="54">
        <v>277</v>
      </c>
      <c r="Q39" s="54">
        <v>214</v>
      </c>
      <c r="R39" s="54">
        <v>204</v>
      </c>
      <c r="S39" s="55">
        <v>0</v>
      </c>
      <c r="T39" s="191"/>
      <c r="U39" s="205">
        <f t="shared" si="1"/>
        <v>6900</v>
      </c>
    </row>
    <row r="40" spans="1:21" ht="15" customHeight="1">
      <c r="A40" s="254"/>
      <c r="B40" s="258" t="s">
        <v>329</v>
      </c>
      <c r="C40" s="259" t="s">
        <v>535</v>
      </c>
      <c r="D40" s="54">
        <f t="shared" si="8"/>
        <v>112</v>
      </c>
      <c r="E40" s="54">
        <v>0</v>
      </c>
      <c r="F40" s="54">
        <v>0</v>
      </c>
      <c r="G40" s="54">
        <v>0</v>
      </c>
      <c r="H40" s="54">
        <v>0</v>
      </c>
      <c r="I40" s="54">
        <v>6</v>
      </c>
      <c r="J40" s="54">
        <v>15</v>
      </c>
      <c r="K40" s="54">
        <v>12</v>
      </c>
      <c r="L40" s="54">
        <v>24</v>
      </c>
      <c r="M40" s="54">
        <v>9</v>
      </c>
      <c r="N40" s="54">
        <v>15</v>
      </c>
      <c r="O40" s="54">
        <v>7</v>
      </c>
      <c r="P40" s="54">
        <v>3</v>
      </c>
      <c r="Q40" s="54">
        <v>8</v>
      </c>
      <c r="R40" s="54">
        <v>13</v>
      </c>
      <c r="S40" s="55">
        <v>0</v>
      </c>
      <c r="T40" s="191"/>
      <c r="U40" s="205">
        <f t="shared" si="1"/>
        <v>112</v>
      </c>
    </row>
    <row r="41" spans="1:21" ht="15" customHeight="1">
      <c r="A41" s="251"/>
      <c r="B41" s="257" t="s">
        <v>330</v>
      </c>
      <c r="C41" s="253" t="s">
        <v>332</v>
      </c>
      <c r="D41" s="54">
        <f t="shared" si="8"/>
        <v>1318</v>
      </c>
      <c r="E41" s="54">
        <v>124</v>
      </c>
      <c r="F41" s="54">
        <v>50</v>
      </c>
      <c r="G41" s="54">
        <v>24</v>
      </c>
      <c r="H41" s="54">
        <v>54</v>
      </c>
      <c r="I41" s="54">
        <v>60</v>
      </c>
      <c r="J41" s="54">
        <v>139</v>
      </c>
      <c r="K41" s="54">
        <v>108</v>
      </c>
      <c r="L41" s="54">
        <v>160</v>
      </c>
      <c r="M41" s="54">
        <v>126</v>
      </c>
      <c r="N41" s="54">
        <v>172</v>
      </c>
      <c r="O41" s="54">
        <v>70</v>
      </c>
      <c r="P41" s="54">
        <v>87</v>
      </c>
      <c r="Q41" s="54">
        <v>63</v>
      </c>
      <c r="R41" s="54">
        <v>81</v>
      </c>
      <c r="S41" s="55">
        <v>0</v>
      </c>
      <c r="T41" s="191"/>
      <c r="U41" s="205">
        <f t="shared" si="1"/>
        <v>1318</v>
      </c>
    </row>
    <row r="42" spans="1:21" ht="15" customHeight="1">
      <c r="A42" s="254"/>
      <c r="B42" s="258" t="s">
        <v>331</v>
      </c>
      <c r="C42" s="259" t="s">
        <v>535</v>
      </c>
      <c r="D42" s="54">
        <f t="shared" si="8"/>
        <v>676</v>
      </c>
      <c r="E42" s="54">
        <v>45</v>
      </c>
      <c r="F42" s="54">
        <v>78</v>
      </c>
      <c r="G42" s="54">
        <v>37</v>
      </c>
      <c r="H42" s="54">
        <v>40</v>
      </c>
      <c r="I42" s="54">
        <v>19</v>
      </c>
      <c r="J42" s="54">
        <v>52</v>
      </c>
      <c r="K42" s="54">
        <v>31</v>
      </c>
      <c r="L42" s="54">
        <v>74</v>
      </c>
      <c r="M42" s="54">
        <v>49</v>
      </c>
      <c r="N42" s="54">
        <v>68</v>
      </c>
      <c r="O42" s="54">
        <v>36</v>
      </c>
      <c r="P42" s="54">
        <v>47</v>
      </c>
      <c r="Q42" s="54">
        <v>36</v>
      </c>
      <c r="R42" s="54">
        <v>64</v>
      </c>
      <c r="S42" s="55">
        <v>0</v>
      </c>
      <c r="T42" s="191"/>
      <c r="U42" s="205">
        <f t="shared" si="1"/>
        <v>676</v>
      </c>
    </row>
    <row r="43" spans="1:21" ht="15" customHeight="1" thickBot="1">
      <c r="A43" s="261"/>
      <c r="B43" s="262" t="s">
        <v>12</v>
      </c>
      <c r="C43" s="263"/>
      <c r="D43" s="298">
        <f t="shared" si="8"/>
        <v>0</v>
      </c>
      <c r="E43" s="298">
        <v>0</v>
      </c>
      <c r="F43" s="298">
        <v>0</v>
      </c>
      <c r="G43" s="298">
        <v>0</v>
      </c>
      <c r="H43" s="298">
        <v>0</v>
      </c>
      <c r="I43" s="298">
        <v>0</v>
      </c>
      <c r="J43" s="298">
        <v>0</v>
      </c>
      <c r="K43" s="298">
        <v>0</v>
      </c>
      <c r="L43" s="298">
        <v>0</v>
      </c>
      <c r="M43" s="298">
        <v>0</v>
      </c>
      <c r="N43" s="298">
        <v>0</v>
      </c>
      <c r="O43" s="298">
        <v>0</v>
      </c>
      <c r="P43" s="298">
        <v>0</v>
      </c>
      <c r="Q43" s="298">
        <v>0</v>
      </c>
      <c r="R43" s="298">
        <v>0</v>
      </c>
      <c r="S43" s="345">
        <v>0</v>
      </c>
      <c r="T43" s="191"/>
      <c r="U43" s="205">
        <f t="shared" si="1"/>
        <v>0</v>
      </c>
    </row>
    <row r="44" spans="5:20" ht="12"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191"/>
    </row>
    <row r="45" spans="5:19" ht="12"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</row>
  </sheetData>
  <mergeCells count="6">
    <mergeCell ref="N3:N4"/>
    <mergeCell ref="S3:S4"/>
    <mergeCell ref="D3:D4"/>
    <mergeCell ref="H3:H4"/>
    <mergeCell ref="L3:L4"/>
    <mergeCell ref="M3:M4"/>
  </mergeCells>
  <printOptions/>
  <pageMargins left="0.61" right="0.16" top="1" bottom="1" header="0.512" footer="0.512"/>
  <pageSetup horizontalDpi="600" verticalDpi="600" orientation="portrait" paperSize="9" scale="70" r:id="rId1"/>
  <headerFooter alignWithMargins="0">
    <oddHeader>&amp;R&amp;D  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K56"/>
  <sheetViews>
    <sheetView workbookViewId="0" topLeftCell="A1">
      <selection activeCell="A1" sqref="A1"/>
    </sheetView>
  </sheetViews>
  <sheetFormatPr defaultColWidth="9.00390625" defaultRowHeight="13.5"/>
  <cols>
    <col min="1" max="1" width="2.625" style="123" customWidth="1"/>
    <col min="2" max="2" width="10.25390625" style="123" customWidth="1"/>
    <col min="3" max="10" width="9.375" style="123" customWidth="1"/>
    <col min="11" max="16384" width="9.00390625" style="123" customWidth="1"/>
  </cols>
  <sheetData>
    <row r="2" spans="2:5" ht="12">
      <c r="B2" s="120" t="s">
        <v>536</v>
      </c>
      <c r="C2" s="121"/>
      <c r="D2" s="121"/>
      <c r="E2" s="121"/>
    </row>
    <row r="3" spans="2:10" ht="12.75" thickBot="1">
      <c r="B3" s="122"/>
      <c r="C3" s="122"/>
      <c r="D3" s="122"/>
      <c r="E3" s="122"/>
      <c r="F3" s="122"/>
      <c r="G3" s="122"/>
      <c r="H3" s="122"/>
      <c r="I3" s="122"/>
      <c r="J3" s="124"/>
    </row>
    <row r="4" spans="1:11" ht="13.5" customHeight="1" thickTop="1">
      <c r="A4" s="122"/>
      <c r="B4" s="281" t="s">
        <v>371</v>
      </c>
      <c r="C4" s="513" t="s">
        <v>419</v>
      </c>
      <c r="D4" s="513"/>
      <c r="E4" s="513"/>
      <c r="F4" s="513" t="s">
        <v>537</v>
      </c>
      <c r="G4" s="513"/>
      <c r="H4" s="513"/>
      <c r="I4" s="513" t="s">
        <v>538</v>
      </c>
      <c r="J4" s="513"/>
      <c r="K4" s="514"/>
    </row>
    <row r="5" spans="1:11" ht="13.5" customHeight="1">
      <c r="A5" s="122"/>
      <c r="B5" s="282"/>
      <c r="C5" s="283" t="s">
        <v>372</v>
      </c>
      <c r="D5" s="283" t="s">
        <v>102</v>
      </c>
      <c r="E5" s="283" t="s">
        <v>477</v>
      </c>
      <c r="F5" s="283" t="s">
        <v>372</v>
      </c>
      <c r="G5" s="283" t="s">
        <v>102</v>
      </c>
      <c r="H5" s="283" t="s">
        <v>477</v>
      </c>
      <c r="I5" s="283" t="s">
        <v>372</v>
      </c>
      <c r="J5" s="283" t="s">
        <v>102</v>
      </c>
      <c r="K5" s="283" t="s">
        <v>477</v>
      </c>
    </row>
    <row r="6" spans="1:11" ht="13.5" customHeight="1">
      <c r="A6" s="122"/>
      <c r="B6" s="284"/>
      <c r="C6" s="285"/>
      <c r="D6" s="285"/>
      <c r="E6" s="285"/>
      <c r="F6" s="286"/>
      <c r="G6" s="286"/>
      <c r="H6" s="286"/>
      <c r="I6" s="286"/>
      <c r="J6" s="286"/>
      <c r="K6" s="287"/>
    </row>
    <row r="7" spans="1:11" s="290" customFormat="1" ht="13.5" customHeight="1">
      <c r="A7" s="288"/>
      <c r="B7" s="59" t="s">
        <v>0</v>
      </c>
      <c r="C7" s="289">
        <v>952191</v>
      </c>
      <c r="D7" s="289">
        <v>933828</v>
      </c>
      <c r="E7" s="289">
        <f>SUM(E9:E55)</f>
        <v>886864</v>
      </c>
      <c r="F7" s="289">
        <v>7358</v>
      </c>
      <c r="G7" s="289">
        <v>6871</v>
      </c>
      <c r="H7" s="289">
        <f>SUM(H9:H55)</f>
        <v>6352</v>
      </c>
      <c r="I7" s="289">
        <v>1183120</v>
      </c>
      <c r="J7" s="289">
        <v>1156633</v>
      </c>
      <c r="K7" s="346">
        <f>SUM(K9:K55)</f>
        <v>1098199</v>
      </c>
    </row>
    <row r="8" spans="1:11" ht="9.75" customHeight="1">
      <c r="A8" s="122"/>
      <c r="B8" s="52"/>
      <c r="C8" s="291"/>
      <c r="D8" s="291"/>
      <c r="E8" s="291"/>
      <c r="F8" s="291"/>
      <c r="G8" s="291"/>
      <c r="H8" s="291"/>
      <c r="I8" s="291"/>
      <c r="J8" s="291"/>
      <c r="K8" s="347"/>
    </row>
    <row r="9" spans="1:11" ht="13.5" customHeight="1">
      <c r="A9" s="122"/>
      <c r="B9" s="52" t="s">
        <v>373</v>
      </c>
      <c r="C9" s="292">
        <v>27844</v>
      </c>
      <c r="D9" s="292">
        <v>28384</v>
      </c>
      <c r="E9" s="292">
        <v>26967</v>
      </c>
      <c r="F9" s="292">
        <v>387</v>
      </c>
      <c r="G9" s="292">
        <v>302</v>
      </c>
      <c r="H9" s="292">
        <v>277</v>
      </c>
      <c r="I9" s="292">
        <v>35200</v>
      </c>
      <c r="J9" s="292">
        <v>35389</v>
      </c>
      <c r="K9" s="348">
        <v>33696</v>
      </c>
    </row>
    <row r="10" spans="1:11" ht="13.5" customHeight="1">
      <c r="A10" s="122"/>
      <c r="B10" s="52" t="s">
        <v>374</v>
      </c>
      <c r="C10" s="292">
        <v>8601</v>
      </c>
      <c r="D10" s="292">
        <v>8392</v>
      </c>
      <c r="E10" s="292">
        <v>7439</v>
      </c>
      <c r="F10" s="292">
        <v>103</v>
      </c>
      <c r="G10" s="292">
        <v>79</v>
      </c>
      <c r="H10" s="292">
        <v>68</v>
      </c>
      <c r="I10" s="292">
        <v>10927</v>
      </c>
      <c r="J10" s="292">
        <v>10589</v>
      </c>
      <c r="K10" s="348">
        <v>9425</v>
      </c>
    </row>
    <row r="11" spans="1:11" ht="13.5" customHeight="1">
      <c r="A11" s="122"/>
      <c r="B11" s="52" t="s">
        <v>375</v>
      </c>
      <c r="C11" s="292">
        <v>6034</v>
      </c>
      <c r="D11" s="292">
        <v>5766</v>
      </c>
      <c r="E11" s="292">
        <v>5416</v>
      </c>
      <c r="F11" s="292">
        <v>115</v>
      </c>
      <c r="G11" s="292">
        <v>114</v>
      </c>
      <c r="H11" s="292">
        <v>76</v>
      </c>
      <c r="I11" s="292">
        <v>7549</v>
      </c>
      <c r="J11" s="292">
        <v>7324</v>
      </c>
      <c r="K11" s="348">
        <v>6753</v>
      </c>
    </row>
    <row r="12" spans="1:11" ht="13.5" customHeight="1">
      <c r="A12" s="122"/>
      <c r="B12" s="52" t="s">
        <v>376</v>
      </c>
      <c r="C12" s="292">
        <v>14081</v>
      </c>
      <c r="D12" s="292">
        <v>14016</v>
      </c>
      <c r="E12" s="292">
        <v>13632</v>
      </c>
      <c r="F12" s="292">
        <v>130</v>
      </c>
      <c r="G12" s="292">
        <v>138</v>
      </c>
      <c r="H12" s="292">
        <v>116</v>
      </c>
      <c r="I12" s="292">
        <v>17998</v>
      </c>
      <c r="J12" s="292">
        <v>17875</v>
      </c>
      <c r="K12" s="348">
        <v>17272</v>
      </c>
    </row>
    <row r="13" spans="1:11" ht="13.5" customHeight="1">
      <c r="A13" s="122"/>
      <c r="B13" s="52" t="s">
        <v>377</v>
      </c>
      <c r="C13" s="292">
        <v>5197</v>
      </c>
      <c r="D13" s="292">
        <v>4961</v>
      </c>
      <c r="E13" s="292">
        <v>4720</v>
      </c>
      <c r="F13" s="292">
        <v>78</v>
      </c>
      <c r="G13" s="292">
        <v>75</v>
      </c>
      <c r="H13" s="292">
        <v>74</v>
      </c>
      <c r="I13" s="292">
        <v>6554</v>
      </c>
      <c r="J13" s="292">
        <v>6284</v>
      </c>
      <c r="K13" s="348">
        <v>5877</v>
      </c>
    </row>
    <row r="14" spans="1:11" s="290" customFormat="1" ht="13.5" customHeight="1">
      <c r="A14" s="288"/>
      <c r="B14" s="59" t="s">
        <v>181</v>
      </c>
      <c r="C14" s="375">
        <v>9348</v>
      </c>
      <c r="D14" s="375">
        <v>9542</v>
      </c>
      <c r="E14" s="375">
        <v>8858</v>
      </c>
      <c r="F14" s="375">
        <v>77</v>
      </c>
      <c r="G14" s="375">
        <v>82</v>
      </c>
      <c r="H14" s="375">
        <v>57</v>
      </c>
      <c r="I14" s="375">
        <v>11874</v>
      </c>
      <c r="J14" s="375">
        <v>12090</v>
      </c>
      <c r="K14" s="376">
        <v>11159</v>
      </c>
    </row>
    <row r="15" spans="1:11" ht="13.5" customHeight="1">
      <c r="A15" s="122"/>
      <c r="B15" s="52" t="s">
        <v>378</v>
      </c>
      <c r="C15" s="292">
        <v>14854</v>
      </c>
      <c r="D15" s="292">
        <v>14186</v>
      </c>
      <c r="E15" s="292">
        <v>13627</v>
      </c>
      <c r="F15" s="292">
        <v>162</v>
      </c>
      <c r="G15" s="292">
        <v>143</v>
      </c>
      <c r="H15" s="292">
        <v>136</v>
      </c>
      <c r="I15" s="292">
        <v>19085</v>
      </c>
      <c r="J15" s="292">
        <v>18164</v>
      </c>
      <c r="K15" s="348">
        <v>17353</v>
      </c>
    </row>
    <row r="16" spans="1:11" ht="13.5" customHeight="1">
      <c r="A16" s="122"/>
      <c r="B16" s="52" t="s">
        <v>379</v>
      </c>
      <c r="C16" s="292">
        <v>23773</v>
      </c>
      <c r="D16" s="292">
        <v>23486</v>
      </c>
      <c r="E16" s="292">
        <v>22396</v>
      </c>
      <c r="F16" s="292">
        <v>266</v>
      </c>
      <c r="G16" s="292">
        <v>278</v>
      </c>
      <c r="H16" s="292">
        <v>239</v>
      </c>
      <c r="I16" s="292">
        <v>30870</v>
      </c>
      <c r="J16" s="292">
        <v>30488</v>
      </c>
      <c r="K16" s="348">
        <v>29261</v>
      </c>
    </row>
    <row r="17" spans="1:11" ht="13.5" customHeight="1">
      <c r="A17" s="122"/>
      <c r="B17" s="52" t="s">
        <v>380</v>
      </c>
      <c r="C17" s="292">
        <v>15597</v>
      </c>
      <c r="D17" s="292">
        <v>15363</v>
      </c>
      <c r="E17" s="292">
        <v>15011</v>
      </c>
      <c r="F17" s="292">
        <v>196</v>
      </c>
      <c r="G17" s="292">
        <v>198</v>
      </c>
      <c r="H17" s="292">
        <v>177</v>
      </c>
      <c r="I17" s="292">
        <v>20310</v>
      </c>
      <c r="J17" s="292">
        <v>20042</v>
      </c>
      <c r="K17" s="348">
        <v>19394</v>
      </c>
    </row>
    <row r="18" spans="1:11" ht="13.5" customHeight="1">
      <c r="A18" s="122"/>
      <c r="B18" s="52" t="s">
        <v>381</v>
      </c>
      <c r="C18" s="292">
        <v>23910</v>
      </c>
      <c r="D18" s="292">
        <v>23485</v>
      </c>
      <c r="E18" s="292">
        <v>22758</v>
      </c>
      <c r="F18" s="292">
        <v>147</v>
      </c>
      <c r="G18" s="292">
        <v>152</v>
      </c>
      <c r="H18" s="292">
        <v>149</v>
      </c>
      <c r="I18" s="292">
        <v>30777</v>
      </c>
      <c r="J18" s="292">
        <v>29682</v>
      </c>
      <c r="K18" s="348">
        <v>28820</v>
      </c>
    </row>
    <row r="19" spans="1:11" ht="13.5" customHeight="1">
      <c r="A19" s="122"/>
      <c r="B19" s="52" t="s">
        <v>382</v>
      </c>
      <c r="C19" s="292">
        <v>52814</v>
      </c>
      <c r="D19" s="292">
        <v>53564</v>
      </c>
      <c r="E19" s="292">
        <v>48259</v>
      </c>
      <c r="F19" s="292">
        <v>305</v>
      </c>
      <c r="G19" s="292">
        <v>322</v>
      </c>
      <c r="H19" s="292">
        <v>265</v>
      </c>
      <c r="I19" s="292">
        <v>65439</v>
      </c>
      <c r="J19" s="292">
        <v>65958</v>
      </c>
      <c r="K19" s="348">
        <v>59427</v>
      </c>
    </row>
    <row r="20" spans="1:11" ht="13.5" customHeight="1">
      <c r="A20" s="122"/>
      <c r="B20" s="52" t="s">
        <v>383</v>
      </c>
      <c r="C20" s="292">
        <v>38240</v>
      </c>
      <c r="D20" s="292">
        <v>36694</v>
      </c>
      <c r="E20" s="292">
        <v>33834</v>
      </c>
      <c r="F20" s="292">
        <v>332</v>
      </c>
      <c r="G20" s="292">
        <v>305</v>
      </c>
      <c r="H20" s="292">
        <v>266</v>
      </c>
      <c r="I20" s="292">
        <v>48218</v>
      </c>
      <c r="J20" s="292">
        <v>46075</v>
      </c>
      <c r="K20" s="348">
        <v>42502</v>
      </c>
    </row>
    <row r="21" spans="1:11" ht="13.5" customHeight="1">
      <c r="A21" s="122"/>
      <c r="B21" s="52" t="s">
        <v>384</v>
      </c>
      <c r="C21" s="292">
        <v>84513</v>
      </c>
      <c r="D21" s="292">
        <v>80633</v>
      </c>
      <c r="E21" s="292">
        <v>74287</v>
      </c>
      <c r="F21" s="292">
        <v>303</v>
      </c>
      <c r="G21" s="292">
        <v>289</v>
      </c>
      <c r="H21" s="292">
        <v>263</v>
      </c>
      <c r="I21" s="292">
        <v>96120</v>
      </c>
      <c r="J21" s="292">
        <v>91272</v>
      </c>
      <c r="K21" s="348">
        <v>84117</v>
      </c>
    </row>
    <row r="22" spans="1:11" ht="13.5" customHeight="1">
      <c r="A22" s="122"/>
      <c r="B22" s="52" t="s">
        <v>385</v>
      </c>
      <c r="C22" s="292">
        <v>63113</v>
      </c>
      <c r="D22" s="292">
        <v>60036</v>
      </c>
      <c r="E22" s="292">
        <v>54562</v>
      </c>
      <c r="F22" s="292">
        <v>273</v>
      </c>
      <c r="G22" s="292">
        <v>252</v>
      </c>
      <c r="H22" s="292">
        <v>240</v>
      </c>
      <c r="I22" s="292">
        <v>76268</v>
      </c>
      <c r="J22" s="292">
        <v>72439</v>
      </c>
      <c r="K22" s="348">
        <v>65704</v>
      </c>
    </row>
    <row r="23" spans="1:11" ht="13.5" customHeight="1">
      <c r="A23" s="122"/>
      <c r="B23" s="52" t="s">
        <v>386</v>
      </c>
      <c r="C23" s="292">
        <v>14699</v>
      </c>
      <c r="D23" s="292">
        <v>14948</v>
      </c>
      <c r="E23" s="292">
        <v>13903</v>
      </c>
      <c r="F23" s="292">
        <v>227</v>
      </c>
      <c r="G23" s="292">
        <v>187</v>
      </c>
      <c r="H23" s="292">
        <v>161</v>
      </c>
      <c r="I23" s="292">
        <v>18483</v>
      </c>
      <c r="J23" s="292">
        <v>18784</v>
      </c>
      <c r="K23" s="348">
        <v>17402</v>
      </c>
    </row>
    <row r="24" spans="1:11" ht="13.5" customHeight="1">
      <c r="A24" s="122"/>
      <c r="B24" s="52" t="s">
        <v>387</v>
      </c>
      <c r="C24" s="292">
        <v>7889</v>
      </c>
      <c r="D24" s="292">
        <v>7722</v>
      </c>
      <c r="E24" s="292">
        <v>7308</v>
      </c>
      <c r="F24" s="292">
        <v>74</v>
      </c>
      <c r="G24" s="292">
        <v>79</v>
      </c>
      <c r="H24" s="292">
        <v>73</v>
      </c>
      <c r="I24" s="292">
        <v>9452</v>
      </c>
      <c r="J24" s="292">
        <v>9284</v>
      </c>
      <c r="K24" s="348">
        <v>8721</v>
      </c>
    </row>
    <row r="25" spans="1:11" ht="13.5" customHeight="1">
      <c r="A25" s="122"/>
      <c r="B25" s="52" t="s">
        <v>388</v>
      </c>
      <c r="C25" s="292">
        <v>8307</v>
      </c>
      <c r="D25" s="292">
        <v>8608</v>
      </c>
      <c r="E25" s="292">
        <v>7948</v>
      </c>
      <c r="F25" s="292">
        <v>65</v>
      </c>
      <c r="G25" s="292">
        <v>75</v>
      </c>
      <c r="H25" s="292">
        <v>65</v>
      </c>
      <c r="I25" s="292">
        <v>10371</v>
      </c>
      <c r="J25" s="292">
        <v>10682</v>
      </c>
      <c r="K25" s="348">
        <v>9864</v>
      </c>
    </row>
    <row r="26" spans="1:11" ht="13.5" customHeight="1">
      <c r="A26" s="122"/>
      <c r="B26" s="52" t="s">
        <v>389</v>
      </c>
      <c r="C26" s="292">
        <v>5281</v>
      </c>
      <c r="D26" s="292">
        <v>5157</v>
      </c>
      <c r="E26" s="292">
        <v>4680</v>
      </c>
      <c r="F26" s="292">
        <v>78</v>
      </c>
      <c r="G26" s="292">
        <v>75</v>
      </c>
      <c r="H26" s="292">
        <v>64</v>
      </c>
      <c r="I26" s="292">
        <v>6587</v>
      </c>
      <c r="J26" s="292">
        <v>6475</v>
      </c>
      <c r="K26" s="348">
        <v>5842</v>
      </c>
    </row>
    <row r="27" spans="1:11" ht="13.5" customHeight="1">
      <c r="A27" s="122"/>
      <c r="B27" s="52" t="s">
        <v>390</v>
      </c>
      <c r="C27" s="292">
        <v>7485</v>
      </c>
      <c r="D27" s="292">
        <v>7265</v>
      </c>
      <c r="E27" s="292">
        <v>7082</v>
      </c>
      <c r="F27" s="292">
        <v>80</v>
      </c>
      <c r="G27" s="292">
        <v>64</v>
      </c>
      <c r="H27" s="292">
        <v>61</v>
      </c>
      <c r="I27" s="292">
        <v>9849</v>
      </c>
      <c r="J27" s="292">
        <v>9518</v>
      </c>
      <c r="K27" s="348">
        <v>9387</v>
      </c>
    </row>
    <row r="28" spans="1:11" ht="13.5" customHeight="1">
      <c r="A28" s="122"/>
      <c r="B28" s="52" t="s">
        <v>391</v>
      </c>
      <c r="C28" s="292">
        <v>14522</v>
      </c>
      <c r="D28" s="292">
        <v>13514</v>
      </c>
      <c r="E28" s="292">
        <v>13121</v>
      </c>
      <c r="F28" s="292">
        <v>176</v>
      </c>
      <c r="G28" s="292">
        <v>152</v>
      </c>
      <c r="H28" s="292">
        <v>128</v>
      </c>
      <c r="I28" s="292">
        <v>19028</v>
      </c>
      <c r="J28" s="292">
        <v>17585</v>
      </c>
      <c r="K28" s="348">
        <v>17108</v>
      </c>
    </row>
    <row r="29" spans="1:11" ht="13.5" customHeight="1">
      <c r="A29" s="122"/>
      <c r="B29" s="52" t="s">
        <v>392</v>
      </c>
      <c r="C29" s="292">
        <v>14621</v>
      </c>
      <c r="D29" s="292">
        <v>14342</v>
      </c>
      <c r="E29" s="292">
        <v>13881</v>
      </c>
      <c r="F29" s="292">
        <v>194</v>
      </c>
      <c r="G29" s="292">
        <v>157</v>
      </c>
      <c r="H29" s="292">
        <v>155</v>
      </c>
      <c r="I29" s="292">
        <v>19985</v>
      </c>
      <c r="J29" s="292">
        <v>19613</v>
      </c>
      <c r="K29" s="348">
        <v>18791</v>
      </c>
    </row>
    <row r="30" spans="1:11" ht="13.5" customHeight="1">
      <c r="A30" s="122"/>
      <c r="B30" s="52" t="s">
        <v>393</v>
      </c>
      <c r="C30" s="292">
        <v>41649</v>
      </c>
      <c r="D30" s="292">
        <v>40967</v>
      </c>
      <c r="E30" s="292">
        <v>39491</v>
      </c>
      <c r="F30" s="292">
        <v>277</v>
      </c>
      <c r="G30" s="292">
        <v>251</v>
      </c>
      <c r="H30" s="292">
        <v>242</v>
      </c>
      <c r="I30" s="292">
        <v>53505</v>
      </c>
      <c r="J30" s="292">
        <v>52754</v>
      </c>
      <c r="K30" s="348">
        <v>50999</v>
      </c>
    </row>
    <row r="31" spans="1:11" ht="13.5" customHeight="1">
      <c r="A31" s="122"/>
      <c r="B31" s="52" t="s">
        <v>394</v>
      </c>
      <c r="C31" s="292">
        <v>61707</v>
      </c>
      <c r="D31" s="292">
        <v>60081</v>
      </c>
      <c r="E31" s="292">
        <v>58005</v>
      </c>
      <c r="F31" s="292">
        <v>368</v>
      </c>
      <c r="G31" s="292">
        <v>351</v>
      </c>
      <c r="H31" s="292">
        <v>338</v>
      </c>
      <c r="I31" s="292">
        <v>76168</v>
      </c>
      <c r="J31" s="292">
        <v>73832</v>
      </c>
      <c r="K31" s="348">
        <v>71143</v>
      </c>
    </row>
    <row r="32" spans="1:11" ht="13.5" customHeight="1">
      <c r="A32" s="122"/>
      <c r="B32" s="52" t="s">
        <v>395</v>
      </c>
      <c r="C32" s="292">
        <v>13479</v>
      </c>
      <c r="D32" s="292">
        <v>13441</v>
      </c>
      <c r="E32" s="292">
        <v>13123</v>
      </c>
      <c r="F32" s="292">
        <v>187</v>
      </c>
      <c r="G32" s="292">
        <v>163</v>
      </c>
      <c r="H32" s="292">
        <v>167</v>
      </c>
      <c r="I32" s="292">
        <v>17703</v>
      </c>
      <c r="J32" s="292">
        <v>17874</v>
      </c>
      <c r="K32" s="348">
        <v>17610</v>
      </c>
    </row>
    <row r="33" spans="1:11" ht="13.5" customHeight="1">
      <c r="A33" s="122"/>
      <c r="B33" s="52" t="s">
        <v>396</v>
      </c>
      <c r="C33" s="292">
        <v>10292</v>
      </c>
      <c r="D33" s="292">
        <v>10107</v>
      </c>
      <c r="E33" s="292">
        <v>10005</v>
      </c>
      <c r="F33" s="292">
        <v>104</v>
      </c>
      <c r="G33" s="292">
        <v>118</v>
      </c>
      <c r="H33" s="292">
        <v>102</v>
      </c>
      <c r="I33" s="292">
        <v>13511</v>
      </c>
      <c r="J33" s="292">
        <v>13326</v>
      </c>
      <c r="K33" s="348">
        <v>13153</v>
      </c>
    </row>
    <row r="34" spans="1:11" ht="13.5" customHeight="1">
      <c r="A34" s="122"/>
      <c r="B34" s="52" t="s">
        <v>397</v>
      </c>
      <c r="C34" s="292">
        <v>19590</v>
      </c>
      <c r="D34" s="292">
        <v>19460</v>
      </c>
      <c r="E34" s="292">
        <v>18346</v>
      </c>
      <c r="F34" s="292">
        <v>130</v>
      </c>
      <c r="G34" s="292">
        <v>120</v>
      </c>
      <c r="H34" s="292">
        <v>121</v>
      </c>
      <c r="I34" s="292">
        <v>24162</v>
      </c>
      <c r="J34" s="292">
        <v>23747</v>
      </c>
      <c r="K34" s="348">
        <v>22374</v>
      </c>
    </row>
    <row r="35" spans="1:11" ht="13.5" customHeight="1">
      <c r="A35" s="122"/>
      <c r="B35" s="52" t="s">
        <v>398</v>
      </c>
      <c r="C35" s="292">
        <v>67593</v>
      </c>
      <c r="D35" s="292">
        <v>66105</v>
      </c>
      <c r="E35" s="292">
        <v>62833</v>
      </c>
      <c r="F35" s="292">
        <v>313</v>
      </c>
      <c r="G35" s="292">
        <v>268</v>
      </c>
      <c r="H35" s="292">
        <v>255</v>
      </c>
      <c r="I35" s="292">
        <v>81392</v>
      </c>
      <c r="J35" s="292">
        <v>79502</v>
      </c>
      <c r="K35" s="348">
        <v>75484</v>
      </c>
    </row>
    <row r="36" spans="1:11" ht="13.5" customHeight="1">
      <c r="A36" s="122"/>
      <c r="B36" s="52" t="s">
        <v>399</v>
      </c>
      <c r="C36" s="292">
        <v>43526</v>
      </c>
      <c r="D36" s="292">
        <v>42780</v>
      </c>
      <c r="E36" s="292">
        <v>41277</v>
      </c>
      <c r="F36" s="292">
        <v>285</v>
      </c>
      <c r="G36" s="292">
        <v>260</v>
      </c>
      <c r="H36" s="292">
        <v>256</v>
      </c>
      <c r="I36" s="292">
        <v>53985</v>
      </c>
      <c r="J36" s="292">
        <v>53039</v>
      </c>
      <c r="K36" s="348">
        <v>50891</v>
      </c>
    </row>
    <row r="37" spans="1:11" ht="13.5" customHeight="1">
      <c r="A37" s="122"/>
      <c r="B37" s="52" t="s">
        <v>400</v>
      </c>
      <c r="C37" s="292">
        <v>9123</v>
      </c>
      <c r="D37" s="292">
        <v>8621</v>
      </c>
      <c r="E37" s="292">
        <v>8063</v>
      </c>
      <c r="F37" s="292">
        <v>71</v>
      </c>
      <c r="G37" s="292">
        <v>65</v>
      </c>
      <c r="H37" s="292">
        <v>66</v>
      </c>
      <c r="I37" s="292">
        <v>10553</v>
      </c>
      <c r="J37" s="292">
        <v>9996</v>
      </c>
      <c r="K37" s="348">
        <v>9340</v>
      </c>
    </row>
    <row r="38" spans="1:11" ht="13.5" customHeight="1">
      <c r="A38" s="122"/>
      <c r="B38" s="52" t="s">
        <v>401</v>
      </c>
      <c r="C38" s="292">
        <v>8529</v>
      </c>
      <c r="D38" s="292">
        <v>8376</v>
      </c>
      <c r="E38" s="292">
        <v>8103</v>
      </c>
      <c r="F38" s="292">
        <v>89</v>
      </c>
      <c r="G38" s="292">
        <v>71</v>
      </c>
      <c r="H38" s="292">
        <v>69</v>
      </c>
      <c r="I38" s="292">
        <v>10673</v>
      </c>
      <c r="J38" s="292">
        <v>10303</v>
      </c>
      <c r="K38" s="348">
        <v>10006</v>
      </c>
    </row>
    <row r="39" spans="1:11" ht="13.5" customHeight="1">
      <c r="A39" s="122"/>
      <c r="B39" s="52" t="s">
        <v>402</v>
      </c>
      <c r="C39" s="292">
        <v>3048</v>
      </c>
      <c r="D39" s="292">
        <v>2970</v>
      </c>
      <c r="E39" s="292">
        <v>2878</v>
      </c>
      <c r="F39" s="292">
        <v>51</v>
      </c>
      <c r="G39" s="292">
        <v>45</v>
      </c>
      <c r="H39" s="292">
        <v>39</v>
      </c>
      <c r="I39" s="292">
        <v>3992</v>
      </c>
      <c r="J39" s="292">
        <v>3905</v>
      </c>
      <c r="K39" s="348">
        <v>3698</v>
      </c>
    </row>
    <row r="40" spans="1:11" ht="13.5" customHeight="1">
      <c r="A40" s="122"/>
      <c r="B40" s="52" t="s">
        <v>403</v>
      </c>
      <c r="C40" s="292">
        <v>3086</v>
      </c>
      <c r="D40" s="292">
        <v>3017</v>
      </c>
      <c r="E40" s="292">
        <v>2780</v>
      </c>
      <c r="F40" s="292">
        <v>47</v>
      </c>
      <c r="G40" s="292">
        <v>69</v>
      </c>
      <c r="H40" s="292">
        <v>46</v>
      </c>
      <c r="I40" s="292">
        <v>3732</v>
      </c>
      <c r="J40" s="292">
        <v>3502</v>
      </c>
      <c r="K40" s="348">
        <v>3198</v>
      </c>
    </row>
    <row r="41" spans="1:11" ht="13.5" customHeight="1">
      <c r="A41" s="122"/>
      <c r="B41" s="52" t="s">
        <v>404</v>
      </c>
      <c r="C41" s="292">
        <v>21099</v>
      </c>
      <c r="D41" s="292">
        <v>21021</v>
      </c>
      <c r="E41" s="292">
        <v>20124</v>
      </c>
      <c r="F41" s="292">
        <v>159</v>
      </c>
      <c r="G41" s="292">
        <v>148</v>
      </c>
      <c r="H41" s="292">
        <v>144</v>
      </c>
      <c r="I41" s="292">
        <v>26963</v>
      </c>
      <c r="J41" s="292">
        <v>26968</v>
      </c>
      <c r="K41" s="348">
        <v>25660</v>
      </c>
    </row>
    <row r="42" spans="1:11" ht="13.5" customHeight="1">
      <c r="A42" s="122"/>
      <c r="B42" s="52" t="s">
        <v>405</v>
      </c>
      <c r="C42" s="292">
        <v>21994</v>
      </c>
      <c r="D42" s="292">
        <v>21092</v>
      </c>
      <c r="E42" s="292">
        <v>20960</v>
      </c>
      <c r="F42" s="292">
        <v>189</v>
      </c>
      <c r="G42" s="292">
        <v>187</v>
      </c>
      <c r="H42" s="292">
        <v>165</v>
      </c>
      <c r="I42" s="292">
        <v>27992</v>
      </c>
      <c r="J42" s="292">
        <v>26827</v>
      </c>
      <c r="K42" s="348">
        <v>26438</v>
      </c>
    </row>
    <row r="43" spans="1:11" ht="13.5" customHeight="1">
      <c r="A43" s="122"/>
      <c r="B43" s="52" t="s">
        <v>406</v>
      </c>
      <c r="C43" s="292">
        <v>9642</v>
      </c>
      <c r="D43" s="292">
        <v>9362</v>
      </c>
      <c r="E43" s="292">
        <v>9189</v>
      </c>
      <c r="F43" s="292">
        <v>106</v>
      </c>
      <c r="G43" s="292">
        <v>116</v>
      </c>
      <c r="H43" s="292">
        <v>108</v>
      </c>
      <c r="I43" s="292">
        <v>11755</v>
      </c>
      <c r="J43" s="292">
        <v>11358</v>
      </c>
      <c r="K43" s="348">
        <v>11254</v>
      </c>
    </row>
    <row r="44" spans="1:11" ht="13.5" customHeight="1">
      <c r="A44" s="122"/>
      <c r="B44" s="52" t="s">
        <v>407</v>
      </c>
      <c r="C44" s="292">
        <v>6774</v>
      </c>
      <c r="D44" s="292">
        <v>6537</v>
      </c>
      <c r="E44" s="292">
        <v>6494</v>
      </c>
      <c r="F44" s="292">
        <v>58</v>
      </c>
      <c r="G44" s="292">
        <v>68</v>
      </c>
      <c r="H44" s="292">
        <v>63</v>
      </c>
      <c r="I44" s="292">
        <v>8477</v>
      </c>
      <c r="J44" s="292">
        <v>8198</v>
      </c>
      <c r="K44" s="348">
        <v>8158</v>
      </c>
    </row>
    <row r="45" spans="1:11" ht="13.5" customHeight="1">
      <c r="A45" s="122"/>
      <c r="B45" s="52" t="s">
        <v>408</v>
      </c>
      <c r="C45" s="292">
        <v>13359</v>
      </c>
      <c r="D45" s="292">
        <v>13448</v>
      </c>
      <c r="E45" s="292">
        <v>12902</v>
      </c>
      <c r="F45" s="292">
        <v>86</v>
      </c>
      <c r="G45" s="292">
        <v>75</v>
      </c>
      <c r="H45" s="292">
        <v>96</v>
      </c>
      <c r="I45" s="292">
        <v>16772</v>
      </c>
      <c r="J45" s="292">
        <v>16863</v>
      </c>
      <c r="K45" s="348">
        <v>16310</v>
      </c>
    </row>
    <row r="46" spans="1:11" ht="13.5" customHeight="1">
      <c r="A46" s="122"/>
      <c r="B46" s="52" t="s">
        <v>409</v>
      </c>
      <c r="C46" s="292">
        <v>11490</v>
      </c>
      <c r="D46" s="292">
        <v>11155</v>
      </c>
      <c r="E46" s="292">
        <v>10881</v>
      </c>
      <c r="F46" s="292">
        <v>101</v>
      </c>
      <c r="G46" s="292">
        <v>113</v>
      </c>
      <c r="H46" s="292">
        <v>101</v>
      </c>
      <c r="I46" s="292">
        <v>14064</v>
      </c>
      <c r="J46" s="292">
        <v>13581</v>
      </c>
      <c r="K46" s="348">
        <v>13324</v>
      </c>
    </row>
    <row r="47" spans="1:11" ht="13.5" customHeight="1">
      <c r="A47" s="122"/>
      <c r="B47" s="52" t="s">
        <v>410</v>
      </c>
      <c r="C47" s="292">
        <v>4970</v>
      </c>
      <c r="D47" s="292">
        <v>5057</v>
      </c>
      <c r="E47" s="292">
        <v>4831</v>
      </c>
      <c r="F47" s="292">
        <v>79</v>
      </c>
      <c r="G47" s="292">
        <v>47</v>
      </c>
      <c r="H47" s="292">
        <v>58</v>
      </c>
      <c r="I47" s="292">
        <v>5978</v>
      </c>
      <c r="J47" s="292">
        <v>5968</v>
      </c>
      <c r="K47" s="348">
        <v>5702</v>
      </c>
    </row>
    <row r="48" spans="1:11" ht="13.5" customHeight="1">
      <c r="A48" s="122"/>
      <c r="B48" s="52" t="s">
        <v>411</v>
      </c>
      <c r="C48" s="292">
        <v>51185</v>
      </c>
      <c r="D48" s="292">
        <v>51773</v>
      </c>
      <c r="E48" s="292">
        <v>50890</v>
      </c>
      <c r="F48" s="292">
        <v>275</v>
      </c>
      <c r="G48" s="292">
        <v>249</v>
      </c>
      <c r="H48" s="292">
        <v>241</v>
      </c>
      <c r="I48" s="292">
        <v>62244</v>
      </c>
      <c r="J48" s="292">
        <v>62585</v>
      </c>
      <c r="K48" s="348">
        <v>61646</v>
      </c>
    </row>
    <row r="49" spans="1:11" ht="13.5" customHeight="1">
      <c r="A49" s="122"/>
      <c r="B49" s="52" t="s">
        <v>412</v>
      </c>
      <c r="C49" s="292">
        <v>9977</v>
      </c>
      <c r="D49" s="292">
        <v>9485</v>
      </c>
      <c r="E49" s="292">
        <v>8932</v>
      </c>
      <c r="F49" s="292">
        <v>73</v>
      </c>
      <c r="G49" s="292">
        <v>63</v>
      </c>
      <c r="H49" s="292">
        <v>69</v>
      </c>
      <c r="I49" s="292">
        <v>13413</v>
      </c>
      <c r="J49" s="292">
        <v>12536</v>
      </c>
      <c r="K49" s="348">
        <v>11965</v>
      </c>
    </row>
    <row r="50" spans="1:11" ht="13.5" customHeight="1">
      <c r="A50" s="122"/>
      <c r="B50" s="52" t="s">
        <v>413</v>
      </c>
      <c r="C50" s="292">
        <v>8550</v>
      </c>
      <c r="D50" s="292">
        <v>8423</v>
      </c>
      <c r="E50" s="292">
        <v>8175</v>
      </c>
      <c r="F50" s="292">
        <v>61</v>
      </c>
      <c r="G50" s="292">
        <v>57</v>
      </c>
      <c r="H50" s="292">
        <v>59</v>
      </c>
      <c r="I50" s="292">
        <v>11121</v>
      </c>
      <c r="J50" s="292">
        <v>10886</v>
      </c>
      <c r="K50" s="348">
        <v>10562</v>
      </c>
    </row>
    <row r="51" spans="1:11" ht="13.5" customHeight="1">
      <c r="A51" s="122"/>
      <c r="B51" s="52" t="s">
        <v>414</v>
      </c>
      <c r="C51" s="292">
        <v>13167</v>
      </c>
      <c r="D51" s="292">
        <v>13049</v>
      </c>
      <c r="E51" s="292">
        <v>13060</v>
      </c>
      <c r="F51" s="292">
        <v>126</v>
      </c>
      <c r="G51" s="292">
        <v>119</v>
      </c>
      <c r="H51" s="292">
        <v>107</v>
      </c>
      <c r="I51" s="292">
        <v>17072</v>
      </c>
      <c r="J51" s="292">
        <v>16933</v>
      </c>
      <c r="K51" s="348">
        <v>16836</v>
      </c>
    </row>
    <row r="52" spans="1:11" ht="13.5" customHeight="1">
      <c r="A52" s="122"/>
      <c r="B52" s="52" t="s">
        <v>415</v>
      </c>
      <c r="C52" s="292">
        <v>7860</v>
      </c>
      <c r="D52" s="292">
        <v>7822</v>
      </c>
      <c r="E52" s="292">
        <v>7640</v>
      </c>
      <c r="F52" s="292">
        <v>84</v>
      </c>
      <c r="G52" s="292">
        <v>86</v>
      </c>
      <c r="H52" s="292">
        <v>62</v>
      </c>
      <c r="I52" s="292">
        <v>10411</v>
      </c>
      <c r="J52" s="292">
        <v>10223</v>
      </c>
      <c r="K52" s="348">
        <v>10066</v>
      </c>
    </row>
    <row r="53" spans="1:11" ht="13.5" customHeight="1">
      <c r="A53" s="122"/>
      <c r="B53" s="52" t="s">
        <v>416</v>
      </c>
      <c r="C53" s="292">
        <v>10612</v>
      </c>
      <c r="D53" s="292">
        <v>10806</v>
      </c>
      <c r="E53" s="292">
        <v>10090</v>
      </c>
      <c r="F53" s="292">
        <v>87</v>
      </c>
      <c r="G53" s="292">
        <v>78</v>
      </c>
      <c r="H53" s="292">
        <v>96</v>
      </c>
      <c r="I53" s="292">
        <v>13321</v>
      </c>
      <c r="J53" s="292">
        <v>13486</v>
      </c>
      <c r="K53" s="348">
        <v>12485</v>
      </c>
    </row>
    <row r="54" spans="1:11" ht="13.5" customHeight="1">
      <c r="A54" s="122"/>
      <c r="B54" s="52" t="s">
        <v>417</v>
      </c>
      <c r="C54" s="292">
        <v>12655</v>
      </c>
      <c r="D54" s="292">
        <v>12290</v>
      </c>
      <c r="E54" s="292">
        <v>11450</v>
      </c>
      <c r="F54" s="292">
        <v>123</v>
      </c>
      <c r="G54" s="292">
        <v>103</v>
      </c>
      <c r="H54" s="292">
        <v>110</v>
      </c>
      <c r="I54" s="292">
        <v>15465</v>
      </c>
      <c r="J54" s="292">
        <v>14990</v>
      </c>
      <c r="K54" s="348">
        <v>13951</v>
      </c>
    </row>
    <row r="55" spans="1:11" ht="13.5" customHeight="1" thickBot="1">
      <c r="A55" s="122"/>
      <c r="B55" s="293" t="s">
        <v>418</v>
      </c>
      <c r="C55" s="294">
        <v>6512</v>
      </c>
      <c r="D55" s="294">
        <v>6519</v>
      </c>
      <c r="E55" s="294">
        <v>6653</v>
      </c>
      <c r="F55" s="294">
        <v>61</v>
      </c>
      <c r="G55" s="294">
        <v>63</v>
      </c>
      <c r="H55" s="294">
        <v>62</v>
      </c>
      <c r="I55" s="294">
        <v>7752</v>
      </c>
      <c r="J55" s="294">
        <v>7839</v>
      </c>
      <c r="K55" s="349">
        <v>8071</v>
      </c>
    </row>
    <row r="56" ht="12">
      <c r="B56" s="123" t="s">
        <v>420</v>
      </c>
    </row>
  </sheetData>
  <mergeCells count="3">
    <mergeCell ref="C4:E4"/>
    <mergeCell ref="F4:H4"/>
    <mergeCell ref="I4:K4"/>
  </mergeCells>
  <printOptions/>
  <pageMargins left="0.33" right="0.27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K2" sqref="K2"/>
    </sheetView>
  </sheetViews>
  <sheetFormatPr defaultColWidth="9.00390625" defaultRowHeight="13.5"/>
  <cols>
    <col min="1" max="1" width="3.125" style="3" customWidth="1"/>
    <col min="2" max="2" width="2.625" style="6" customWidth="1"/>
    <col min="3" max="3" width="16.125" style="6" customWidth="1"/>
    <col min="4" max="4" width="7.25390625" style="6" customWidth="1"/>
    <col min="5" max="5" width="5.625" style="3" customWidth="1"/>
    <col min="6" max="11" width="11.625" style="4" customWidth="1"/>
    <col min="12" max="12" width="7.125" style="4" customWidth="1"/>
    <col min="13" max="16384" width="9.00390625" style="6" customWidth="1"/>
  </cols>
  <sheetData>
    <row r="1" spans="1:12" ht="18" customHeight="1">
      <c r="A1" s="1" t="s">
        <v>550</v>
      </c>
      <c r="B1" s="2"/>
      <c r="C1" s="2"/>
      <c r="D1" s="2"/>
      <c r="I1" s="5"/>
      <c r="J1" s="5"/>
      <c r="K1" s="5"/>
      <c r="L1" s="5"/>
    </row>
    <row r="2" spans="1:12" ht="15" customHeight="1" thickBot="1">
      <c r="A2" s="7"/>
      <c r="B2" s="8"/>
      <c r="C2" s="8"/>
      <c r="D2" s="8"/>
      <c r="E2" s="7"/>
      <c r="F2" s="9"/>
      <c r="G2" s="9"/>
      <c r="H2" s="9"/>
      <c r="I2" s="9"/>
      <c r="J2" s="9"/>
      <c r="K2" s="372" t="s">
        <v>555</v>
      </c>
      <c r="L2" s="9"/>
    </row>
    <row r="3" spans="1:12" ht="12.75" thickTop="1">
      <c r="A3" s="412" t="s">
        <v>57</v>
      </c>
      <c r="B3" s="413"/>
      <c r="C3" s="413"/>
      <c r="D3" s="413"/>
      <c r="E3" s="414"/>
      <c r="F3" s="422" t="s">
        <v>0</v>
      </c>
      <c r="G3" s="425" t="s">
        <v>58</v>
      </c>
      <c r="H3" s="428" t="s">
        <v>59</v>
      </c>
      <c r="I3" s="425" t="s">
        <v>60</v>
      </c>
      <c r="J3" s="406" t="s">
        <v>61</v>
      </c>
      <c r="K3" s="409" t="s">
        <v>62</v>
      </c>
      <c r="L3" s="10"/>
    </row>
    <row r="4" spans="1:12" ht="12">
      <c r="A4" s="415"/>
      <c r="B4" s="415"/>
      <c r="C4" s="415"/>
      <c r="D4" s="415"/>
      <c r="E4" s="416"/>
      <c r="F4" s="423"/>
      <c r="G4" s="426"/>
      <c r="H4" s="429"/>
      <c r="I4" s="426"/>
      <c r="J4" s="407"/>
      <c r="K4" s="410"/>
      <c r="L4" s="10"/>
    </row>
    <row r="5" spans="1:12" ht="12">
      <c r="A5" s="417"/>
      <c r="B5" s="417"/>
      <c r="C5" s="417"/>
      <c r="D5" s="417"/>
      <c r="E5" s="418"/>
      <c r="F5" s="424"/>
      <c r="G5" s="427"/>
      <c r="H5" s="430"/>
      <c r="I5" s="427"/>
      <c r="J5" s="408"/>
      <c r="K5" s="411"/>
      <c r="L5" s="10"/>
    </row>
    <row r="6" spans="1:12" ht="15" customHeight="1">
      <c r="A6" s="419" t="s">
        <v>63</v>
      </c>
      <c r="B6" s="384" t="s">
        <v>1</v>
      </c>
      <c r="C6" s="400"/>
      <c r="D6" s="385"/>
      <c r="E6" s="11" t="s">
        <v>421</v>
      </c>
      <c r="F6" s="12">
        <f aca="true" t="shared" si="0" ref="F6:F37">SUM(G6:K6)</f>
        <v>12</v>
      </c>
      <c r="G6" s="13">
        <v>0</v>
      </c>
      <c r="H6" s="13">
        <v>1</v>
      </c>
      <c r="I6" s="13">
        <v>0</v>
      </c>
      <c r="J6" s="13">
        <v>11</v>
      </c>
      <c r="K6" s="362">
        <v>0</v>
      </c>
      <c r="L6" s="14"/>
    </row>
    <row r="7" spans="1:12" ht="15" customHeight="1">
      <c r="A7" s="420"/>
      <c r="B7" s="381" t="s">
        <v>2</v>
      </c>
      <c r="C7" s="378"/>
      <c r="D7" s="382"/>
      <c r="E7" s="17" t="s">
        <v>3</v>
      </c>
      <c r="F7" s="18">
        <f t="shared" si="0"/>
        <v>0</v>
      </c>
      <c r="G7" s="19">
        <v>0</v>
      </c>
      <c r="H7" s="19">
        <v>0</v>
      </c>
      <c r="I7" s="19">
        <v>0</v>
      </c>
      <c r="J7" s="19">
        <v>0</v>
      </c>
      <c r="K7" s="363">
        <v>0</v>
      </c>
      <c r="L7" s="14"/>
    </row>
    <row r="8" spans="1:12" ht="15" customHeight="1">
      <c r="A8" s="420"/>
      <c r="B8" s="381" t="s">
        <v>422</v>
      </c>
      <c r="C8" s="378"/>
      <c r="D8" s="20" t="s">
        <v>64</v>
      </c>
      <c r="E8" s="17" t="s">
        <v>3</v>
      </c>
      <c r="F8" s="18">
        <f t="shared" si="0"/>
        <v>100</v>
      </c>
      <c r="G8" s="19">
        <v>0</v>
      </c>
      <c r="H8" s="19">
        <v>3</v>
      </c>
      <c r="I8" s="19">
        <v>0</v>
      </c>
      <c r="J8" s="19">
        <v>97</v>
      </c>
      <c r="K8" s="364">
        <v>0</v>
      </c>
      <c r="L8" s="14"/>
    </row>
    <row r="9" spans="1:12" ht="15" customHeight="1">
      <c r="A9" s="421"/>
      <c r="B9" s="396"/>
      <c r="C9" s="401"/>
      <c r="D9" s="22" t="s">
        <v>65</v>
      </c>
      <c r="E9" s="23" t="s">
        <v>3</v>
      </c>
      <c r="F9" s="24">
        <f t="shared" si="0"/>
        <v>81</v>
      </c>
      <c r="G9" s="25">
        <v>0</v>
      </c>
      <c r="H9" s="25">
        <v>2</v>
      </c>
      <c r="I9" s="25">
        <v>0</v>
      </c>
      <c r="J9" s="25">
        <v>79</v>
      </c>
      <c r="K9" s="365">
        <v>0</v>
      </c>
      <c r="L9" s="14"/>
    </row>
    <row r="10" spans="1:12" ht="15" customHeight="1">
      <c r="A10" s="402" t="s">
        <v>66</v>
      </c>
      <c r="B10" s="381" t="s">
        <v>4</v>
      </c>
      <c r="C10" s="378"/>
      <c r="D10" s="378"/>
      <c r="E10" s="17" t="s">
        <v>423</v>
      </c>
      <c r="F10" s="18">
        <f t="shared" si="0"/>
        <v>1</v>
      </c>
      <c r="G10" s="19">
        <v>0</v>
      </c>
      <c r="H10" s="19">
        <v>0</v>
      </c>
      <c r="I10" s="19">
        <v>0</v>
      </c>
      <c r="J10" s="19">
        <v>1</v>
      </c>
      <c r="K10" s="363">
        <v>0</v>
      </c>
      <c r="L10" s="14"/>
    </row>
    <row r="11" spans="1:12" ht="15" customHeight="1">
      <c r="A11" s="403"/>
      <c r="B11" s="381"/>
      <c r="C11" s="378"/>
      <c r="D11" s="378"/>
      <c r="E11" s="17" t="s">
        <v>424</v>
      </c>
      <c r="F11" s="18">
        <f t="shared" si="0"/>
        <v>1</v>
      </c>
      <c r="G11" s="19">
        <v>0</v>
      </c>
      <c r="H11" s="19">
        <v>0</v>
      </c>
      <c r="I11" s="19">
        <v>0</v>
      </c>
      <c r="J11" s="19">
        <v>1</v>
      </c>
      <c r="K11" s="363">
        <v>0</v>
      </c>
      <c r="L11" s="14"/>
    </row>
    <row r="12" spans="1:12" ht="15" customHeight="1">
      <c r="A12" s="403"/>
      <c r="B12" s="381"/>
      <c r="C12" s="378"/>
      <c r="D12" s="378"/>
      <c r="E12" s="17" t="s">
        <v>3</v>
      </c>
      <c r="F12" s="18">
        <f t="shared" si="0"/>
        <v>1</v>
      </c>
      <c r="G12" s="19">
        <v>0</v>
      </c>
      <c r="H12" s="19">
        <v>0</v>
      </c>
      <c r="I12" s="19">
        <v>0</v>
      </c>
      <c r="J12" s="19">
        <v>1</v>
      </c>
      <c r="K12" s="363">
        <v>0</v>
      </c>
      <c r="L12" s="14"/>
    </row>
    <row r="13" spans="1:12" ht="15" customHeight="1">
      <c r="A13" s="403"/>
      <c r="B13" s="384" t="s">
        <v>5</v>
      </c>
      <c r="C13" s="385"/>
      <c r="D13" s="385"/>
      <c r="E13" s="11" t="s">
        <v>6</v>
      </c>
      <c r="F13" s="12">
        <f t="shared" si="0"/>
        <v>0</v>
      </c>
      <c r="G13" s="13">
        <v>0</v>
      </c>
      <c r="H13" s="13">
        <v>0</v>
      </c>
      <c r="I13" s="13">
        <v>0</v>
      </c>
      <c r="J13" s="13">
        <v>0</v>
      </c>
      <c r="K13" s="362">
        <v>0</v>
      </c>
      <c r="L13" s="14"/>
    </row>
    <row r="14" spans="1:12" ht="15" customHeight="1">
      <c r="A14" s="403"/>
      <c r="B14" s="383"/>
      <c r="C14" s="382"/>
      <c r="D14" s="382"/>
      <c r="E14" s="17" t="s">
        <v>7</v>
      </c>
      <c r="F14" s="18">
        <f t="shared" si="0"/>
        <v>0</v>
      </c>
      <c r="G14" s="19">
        <v>0</v>
      </c>
      <c r="H14" s="19">
        <v>0</v>
      </c>
      <c r="I14" s="19">
        <v>0</v>
      </c>
      <c r="J14" s="19">
        <v>0</v>
      </c>
      <c r="K14" s="363">
        <v>0</v>
      </c>
      <c r="L14" s="14"/>
    </row>
    <row r="15" spans="1:12" ht="15" customHeight="1">
      <c r="A15" s="403"/>
      <c r="B15" s="386"/>
      <c r="C15" s="387"/>
      <c r="D15" s="387"/>
      <c r="E15" s="23" t="s">
        <v>3</v>
      </c>
      <c r="F15" s="24">
        <f t="shared" si="0"/>
        <v>0</v>
      </c>
      <c r="G15" s="25">
        <v>0</v>
      </c>
      <c r="H15" s="25">
        <v>0</v>
      </c>
      <c r="I15" s="25">
        <v>0</v>
      </c>
      <c r="J15" s="25">
        <v>0</v>
      </c>
      <c r="K15" s="366">
        <v>0</v>
      </c>
      <c r="L15" s="14"/>
    </row>
    <row r="16" spans="1:12" ht="15" customHeight="1">
      <c r="A16" s="403"/>
      <c r="B16" s="381" t="s">
        <v>8</v>
      </c>
      <c r="C16" s="382"/>
      <c r="D16" s="382"/>
      <c r="E16" s="17" t="s">
        <v>6</v>
      </c>
      <c r="F16" s="18">
        <f t="shared" si="0"/>
        <v>83</v>
      </c>
      <c r="G16" s="19">
        <v>0</v>
      </c>
      <c r="H16" s="19">
        <v>4</v>
      </c>
      <c r="I16" s="21">
        <v>5</v>
      </c>
      <c r="J16" s="19">
        <v>73</v>
      </c>
      <c r="K16" s="363">
        <v>1</v>
      </c>
      <c r="L16" s="14"/>
    </row>
    <row r="17" spans="1:12" ht="15" customHeight="1">
      <c r="A17" s="403"/>
      <c r="B17" s="383"/>
      <c r="C17" s="382"/>
      <c r="D17" s="382"/>
      <c r="E17" s="17" t="s">
        <v>7</v>
      </c>
      <c r="F17" s="18">
        <f t="shared" si="0"/>
        <v>89</v>
      </c>
      <c r="G17" s="19">
        <v>0</v>
      </c>
      <c r="H17" s="19">
        <v>4</v>
      </c>
      <c r="I17" s="21">
        <v>5</v>
      </c>
      <c r="J17" s="19">
        <v>79</v>
      </c>
      <c r="K17" s="363">
        <v>1</v>
      </c>
      <c r="L17" s="14"/>
    </row>
    <row r="18" spans="1:12" ht="15" customHeight="1">
      <c r="A18" s="403"/>
      <c r="B18" s="383"/>
      <c r="C18" s="382"/>
      <c r="D18" s="382"/>
      <c r="E18" s="17" t="s">
        <v>3</v>
      </c>
      <c r="F18" s="18">
        <f t="shared" si="0"/>
        <v>191</v>
      </c>
      <c r="G18" s="19">
        <v>0</v>
      </c>
      <c r="H18" s="19">
        <v>12</v>
      </c>
      <c r="I18" s="21">
        <v>15</v>
      </c>
      <c r="J18" s="19">
        <v>162</v>
      </c>
      <c r="K18" s="363">
        <v>2</v>
      </c>
      <c r="L18" s="14"/>
    </row>
    <row r="19" spans="1:12" ht="15" customHeight="1">
      <c r="A19" s="403"/>
      <c r="B19" s="384" t="s">
        <v>9</v>
      </c>
      <c r="C19" s="385"/>
      <c r="D19" s="385"/>
      <c r="E19" s="11" t="s">
        <v>6</v>
      </c>
      <c r="F19" s="12">
        <f t="shared" si="0"/>
        <v>5</v>
      </c>
      <c r="G19" s="13">
        <v>0</v>
      </c>
      <c r="H19" s="27">
        <v>4</v>
      </c>
      <c r="I19" s="13">
        <v>0</v>
      </c>
      <c r="J19" s="13">
        <v>1</v>
      </c>
      <c r="K19" s="362">
        <v>0</v>
      </c>
      <c r="L19" s="14"/>
    </row>
    <row r="20" spans="1:12" ht="15" customHeight="1">
      <c r="A20" s="403"/>
      <c r="B20" s="383"/>
      <c r="C20" s="382"/>
      <c r="D20" s="382"/>
      <c r="E20" s="17" t="s">
        <v>7</v>
      </c>
      <c r="F20" s="18">
        <f t="shared" si="0"/>
        <v>5</v>
      </c>
      <c r="G20" s="19">
        <v>0</v>
      </c>
      <c r="H20" s="21">
        <v>4</v>
      </c>
      <c r="I20" s="19">
        <v>0</v>
      </c>
      <c r="J20" s="19">
        <v>1</v>
      </c>
      <c r="K20" s="363">
        <v>0</v>
      </c>
      <c r="L20" s="14"/>
    </row>
    <row r="21" spans="1:12" ht="15" customHeight="1">
      <c r="A21" s="403"/>
      <c r="B21" s="386"/>
      <c r="C21" s="387"/>
      <c r="D21" s="387"/>
      <c r="E21" s="23" t="s">
        <v>3</v>
      </c>
      <c r="F21" s="24">
        <f t="shared" si="0"/>
        <v>11</v>
      </c>
      <c r="G21" s="25">
        <v>0</v>
      </c>
      <c r="H21" s="26">
        <v>9</v>
      </c>
      <c r="I21" s="25">
        <v>0</v>
      </c>
      <c r="J21" s="25">
        <v>2</v>
      </c>
      <c r="K21" s="366">
        <v>0</v>
      </c>
      <c r="L21" s="14"/>
    </row>
    <row r="22" spans="1:12" ht="15" customHeight="1">
      <c r="A22" s="403"/>
      <c r="B22" s="381" t="s">
        <v>10</v>
      </c>
      <c r="C22" s="382"/>
      <c r="D22" s="382"/>
      <c r="E22" s="17" t="s">
        <v>6</v>
      </c>
      <c r="F22" s="18">
        <f t="shared" si="0"/>
        <v>42</v>
      </c>
      <c r="G22" s="19">
        <v>0</v>
      </c>
      <c r="H22" s="21">
        <v>35</v>
      </c>
      <c r="I22" s="19">
        <v>0</v>
      </c>
      <c r="J22" s="19">
        <v>7</v>
      </c>
      <c r="K22" s="363">
        <v>0</v>
      </c>
      <c r="L22" s="14"/>
    </row>
    <row r="23" spans="1:12" ht="15" customHeight="1">
      <c r="A23" s="403"/>
      <c r="B23" s="383"/>
      <c r="C23" s="382"/>
      <c r="D23" s="382"/>
      <c r="E23" s="17" t="s">
        <v>7</v>
      </c>
      <c r="F23" s="18">
        <f t="shared" si="0"/>
        <v>40</v>
      </c>
      <c r="G23" s="19">
        <v>0</v>
      </c>
      <c r="H23" s="21">
        <v>33</v>
      </c>
      <c r="I23" s="19">
        <v>0</v>
      </c>
      <c r="J23" s="19">
        <v>7</v>
      </c>
      <c r="K23" s="363">
        <v>0</v>
      </c>
      <c r="L23" s="14"/>
    </row>
    <row r="24" spans="1:12" ht="15" customHeight="1">
      <c r="A24" s="403"/>
      <c r="B24" s="383"/>
      <c r="C24" s="382"/>
      <c r="D24" s="382"/>
      <c r="E24" s="17" t="s">
        <v>3</v>
      </c>
      <c r="F24" s="18">
        <f t="shared" si="0"/>
        <v>134</v>
      </c>
      <c r="G24" s="19">
        <v>0</v>
      </c>
      <c r="H24" s="21">
        <v>103</v>
      </c>
      <c r="I24" s="19">
        <v>0</v>
      </c>
      <c r="J24" s="19">
        <v>31</v>
      </c>
      <c r="K24" s="363">
        <v>0</v>
      </c>
      <c r="L24" s="14"/>
    </row>
    <row r="25" spans="1:12" ht="15" customHeight="1">
      <c r="A25" s="404" t="s">
        <v>67</v>
      </c>
      <c r="B25" s="384" t="s">
        <v>11</v>
      </c>
      <c r="C25" s="385"/>
      <c r="D25" s="385"/>
      <c r="E25" s="11" t="s">
        <v>6</v>
      </c>
      <c r="F25" s="12">
        <f t="shared" si="0"/>
        <v>10</v>
      </c>
      <c r="G25" s="13">
        <v>0</v>
      </c>
      <c r="H25" s="13">
        <v>1</v>
      </c>
      <c r="I25" s="13">
        <v>1</v>
      </c>
      <c r="J25" s="13">
        <v>8</v>
      </c>
      <c r="K25" s="362">
        <v>0</v>
      </c>
      <c r="L25" s="14"/>
    </row>
    <row r="26" spans="1:12" ht="15" customHeight="1">
      <c r="A26" s="405"/>
      <c r="B26" s="381" t="s">
        <v>12</v>
      </c>
      <c r="C26" s="382"/>
      <c r="D26" s="382"/>
      <c r="E26" s="17" t="s">
        <v>6</v>
      </c>
      <c r="F26" s="18">
        <f t="shared" si="0"/>
        <v>158</v>
      </c>
      <c r="G26" s="19">
        <v>0</v>
      </c>
      <c r="H26" s="19">
        <v>26</v>
      </c>
      <c r="I26" s="19">
        <v>4</v>
      </c>
      <c r="J26" s="19">
        <v>128</v>
      </c>
      <c r="K26" s="364">
        <v>0</v>
      </c>
      <c r="L26" s="14"/>
    </row>
    <row r="27" spans="1:12" ht="15" customHeight="1">
      <c r="A27" s="393" t="s">
        <v>62</v>
      </c>
      <c r="B27" s="397" t="s">
        <v>13</v>
      </c>
      <c r="C27" s="400" t="s">
        <v>14</v>
      </c>
      <c r="D27" s="385"/>
      <c r="E27" s="28" t="s">
        <v>425</v>
      </c>
      <c r="F27" s="29">
        <f t="shared" si="0"/>
        <v>2.031</v>
      </c>
      <c r="G27" s="30">
        <v>0</v>
      </c>
      <c r="H27" s="30">
        <v>1.881</v>
      </c>
      <c r="I27" s="30">
        <v>0</v>
      </c>
      <c r="J27" s="30">
        <v>0</v>
      </c>
      <c r="K27" s="367">
        <v>0.15</v>
      </c>
      <c r="L27" s="14"/>
    </row>
    <row r="28" spans="1:12" ht="15" customHeight="1">
      <c r="A28" s="394"/>
      <c r="B28" s="398"/>
      <c r="C28" s="378" t="s">
        <v>15</v>
      </c>
      <c r="D28" s="378"/>
      <c r="E28" s="31" t="s">
        <v>16</v>
      </c>
      <c r="F28" s="32">
        <f t="shared" si="0"/>
        <v>104.65</v>
      </c>
      <c r="G28" s="33">
        <v>0</v>
      </c>
      <c r="H28" s="33">
        <v>104.65</v>
      </c>
      <c r="I28" s="33">
        <v>0</v>
      </c>
      <c r="J28" s="33">
        <v>0</v>
      </c>
      <c r="K28" s="368">
        <v>0</v>
      </c>
      <c r="L28" s="14"/>
    </row>
    <row r="29" spans="1:12" ht="15" customHeight="1">
      <c r="A29" s="394"/>
      <c r="B29" s="397" t="s">
        <v>17</v>
      </c>
      <c r="C29" s="400" t="s">
        <v>14</v>
      </c>
      <c r="D29" s="400"/>
      <c r="E29" s="28" t="s">
        <v>16</v>
      </c>
      <c r="F29" s="29">
        <f t="shared" si="0"/>
        <v>0.1</v>
      </c>
      <c r="G29" s="30">
        <v>0</v>
      </c>
      <c r="H29" s="30">
        <v>0.1</v>
      </c>
      <c r="I29" s="30">
        <v>0</v>
      </c>
      <c r="J29" s="30">
        <v>0</v>
      </c>
      <c r="K29" s="367">
        <v>0</v>
      </c>
      <c r="L29" s="14"/>
    </row>
    <row r="30" spans="1:12" ht="15" customHeight="1">
      <c r="A30" s="394"/>
      <c r="B30" s="399"/>
      <c r="C30" s="401" t="s">
        <v>15</v>
      </c>
      <c r="D30" s="401"/>
      <c r="E30" s="34" t="s">
        <v>16</v>
      </c>
      <c r="F30" s="35">
        <f t="shared" si="0"/>
        <v>12.26</v>
      </c>
      <c r="G30" s="36">
        <v>0</v>
      </c>
      <c r="H30" s="36">
        <v>12.26</v>
      </c>
      <c r="I30" s="36">
        <v>0</v>
      </c>
      <c r="J30" s="36">
        <v>0</v>
      </c>
      <c r="K30" s="369">
        <v>0</v>
      </c>
      <c r="L30" s="14"/>
    </row>
    <row r="31" spans="1:12" ht="15" customHeight="1">
      <c r="A31" s="394"/>
      <c r="B31" s="381" t="s">
        <v>18</v>
      </c>
      <c r="C31" s="382"/>
      <c r="D31" s="382"/>
      <c r="E31" s="17" t="s">
        <v>426</v>
      </c>
      <c r="F31" s="37">
        <f t="shared" si="0"/>
        <v>33</v>
      </c>
      <c r="G31" s="19">
        <v>0</v>
      </c>
      <c r="H31" s="19">
        <v>0</v>
      </c>
      <c r="I31" s="19">
        <v>1</v>
      </c>
      <c r="J31" s="19">
        <v>32</v>
      </c>
      <c r="K31" s="363">
        <v>0</v>
      </c>
      <c r="L31" s="14"/>
    </row>
    <row r="32" spans="1:12" ht="15" customHeight="1">
      <c r="A32" s="394"/>
      <c r="B32" s="381" t="s">
        <v>19</v>
      </c>
      <c r="C32" s="382"/>
      <c r="D32" s="382"/>
      <c r="E32" s="17" t="s">
        <v>20</v>
      </c>
      <c r="F32" s="37">
        <f t="shared" si="0"/>
        <v>0</v>
      </c>
      <c r="G32" s="19">
        <v>0</v>
      </c>
      <c r="H32" s="19">
        <v>0</v>
      </c>
      <c r="I32" s="19">
        <v>0</v>
      </c>
      <c r="J32" s="19">
        <v>0</v>
      </c>
      <c r="K32" s="363">
        <v>0</v>
      </c>
      <c r="L32" s="14"/>
    </row>
    <row r="33" spans="1:12" ht="15" customHeight="1">
      <c r="A33" s="394"/>
      <c r="B33" s="381" t="s">
        <v>21</v>
      </c>
      <c r="C33" s="382"/>
      <c r="D33" s="382"/>
      <c r="E33" s="17" t="s">
        <v>20</v>
      </c>
      <c r="F33" s="37">
        <f t="shared" si="0"/>
        <v>763</v>
      </c>
      <c r="G33" s="19">
        <v>0</v>
      </c>
      <c r="H33" s="19">
        <v>114</v>
      </c>
      <c r="I33" s="19">
        <v>0</v>
      </c>
      <c r="J33" s="19">
        <v>33</v>
      </c>
      <c r="K33" s="363">
        <v>616</v>
      </c>
      <c r="L33" s="14"/>
    </row>
    <row r="34" spans="1:12" ht="15" customHeight="1">
      <c r="A34" s="394"/>
      <c r="B34" s="381" t="s">
        <v>68</v>
      </c>
      <c r="C34" s="382"/>
      <c r="D34" s="382"/>
      <c r="E34" s="17" t="s">
        <v>20</v>
      </c>
      <c r="F34" s="37">
        <f t="shared" si="0"/>
        <v>2</v>
      </c>
      <c r="G34" s="19">
        <v>0</v>
      </c>
      <c r="H34" s="19">
        <v>2</v>
      </c>
      <c r="I34" s="19">
        <v>0</v>
      </c>
      <c r="J34" s="19">
        <v>0</v>
      </c>
      <c r="K34" s="363">
        <v>0</v>
      </c>
      <c r="L34" s="14"/>
    </row>
    <row r="35" spans="1:12" ht="15" customHeight="1">
      <c r="A35" s="394"/>
      <c r="B35" s="381" t="s">
        <v>22</v>
      </c>
      <c r="C35" s="382"/>
      <c r="D35" s="382"/>
      <c r="E35" s="17" t="s">
        <v>20</v>
      </c>
      <c r="F35" s="37">
        <f t="shared" si="0"/>
        <v>245</v>
      </c>
      <c r="G35" s="19">
        <v>0</v>
      </c>
      <c r="H35" s="19">
        <v>208</v>
      </c>
      <c r="I35" s="19">
        <v>0</v>
      </c>
      <c r="J35" s="19">
        <v>0</v>
      </c>
      <c r="K35" s="363">
        <v>37</v>
      </c>
      <c r="L35" s="14"/>
    </row>
    <row r="36" spans="1:12" ht="15" customHeight="1">
      <c r="A36" s="394"/>
      <c r="B36" s="381" t="s">
        <v>23</v>
      </c>
      <c r="C36" s="382"/>
      <c r="D36" s="382"/>
      <c r="E36" s="17" t="s">
        <v>20</v>
      </c>
      <c r="F36" s="37">
        <f t="shared" si="0"/>
        <v>0</v>
      </c>
      <c r="G36" s="19">
        <v>0</v>
      </c>
      <c r="H36" s="19">
        <v>0</v>
      </c>
      <c r="I36" s="19">
        <v>0</v>
      </c>
      <c r="J36" s="19">
        <v>0</v>
      </c>
      <c r="K36" s="363">
        <v>0</v>
      </c>
      <c r="L36" s="14"/>
    </row>
    <row r="37" spans="1:12" ht="15" customHeight="1">
      <c r="A37" s="394"/>
      <c r="B37" s="381" t="s">
        <v>24</v>
      </c>
      <c r="C37" s="382"/>
      <c r="D37" s="382"/>
      <c r="E37" s="17" t="s">
        <v>20</v>
      </c>
      <c r="F37" s="37">
        <f t="shared" si="0"/>
        <v>1</v>
      </c>
      <c r="G37" s="19">
        <v>0</v>
      </c>
      <c r="H37" s="19">
        <v>1</v>
      </c>
      <c r="I37" s="19">
        <v>0</v>
      </c>
      <c r="J37" s="19">
        <v>0</v>
      </c>
      <c r="K37" s="363">
        <v>0</v>
      </c>
      <c r="L37" s="14"/>
    </row>
    <row r="38" spans="1:12" ht="15" customHeight="1">
      <c r="A38" s="394"/>
      <c r="B38" s="381" t="s">
        <v>25</v>
      </c>
      <c r="C38" s="382"/>
      <c r="D38" s="382"/>
      <c r="E38" s="17" t="s">
        <v>20</v>
      </c>
      <c r="F38" s="37">
        <f aca="true" t="shared" si="1" ref="F38:F69">SUM(G38:K38)</f>
        <v>0</v>
      </c>
      <c r="G38" s="19">
        <v>0</v>
      </c>
      <c r="H38" s="19">
        <v>0</v>
      </c>
      <c r="I38" s="19">
        <v>0</v>
      </c>
      <c r="J38" s="19">
        <v>0</v>
      </c>
      <c r="K38" s="363">
        <v>0</v>
      </c>
      <c r="L38" s="14"/>
    </row>
    <row r="39" spans="1:12" ht="15" customHeight="1">
      <c r="A39" s="394"/>
      <c r="B39" s="381" t="s">
        <v>26</v>
      </c>
      <c r="C39" s="382"/>
      <c r="D39" s="382"/>
      <c r="E39" s="17" t="s">
        <v>20</v>
      </c>
      <c r="F39" s="37">
        <f t="shared" si="1"/>
        <v>15</v>
      </c>
      <c r="G39" s="19">
        <v>0</v>
      </c>
      <c r="H39" s="19">
        <v>14</v>
      </c>
      <c r="I39" s="19">
        <v>0</v>
      </c>
      <c r="J39" s="19">
        <v>0</v>
      </c>
      <c r="K39" s="363">
        <v>1</v>
      </c>
      <c r="L39" s="14"/>
    </row>
    <row r="40" spans="1:12" ht="15" customHeight="1">
      <c r="A40" s="394"/>
      <c r="B40" s="381" t="s">
        <v>27</v>
      </c>
      <c r="C40" s="382"/>
      <c r="D40" s="382"/>
      <c r="E40" s="17" t="s">
        <v>20</v>
      </c>
      <c r="F40" s="37">
        <f t="shared" si="1"/>
        <v>2</v>
      </c>
      <c r="G40" s="19">
        <v>0</v>
      </c>
      <c r="H40" s="19">
        <v>1</v>
      </c>
      <c r="I40" s="19">
        <v>0</v>
      </c>
      <c r="J40" s="19">
        <v>1</v>
      </c>
      <c r="K40" s="363">
        <v>0</v>
      </c>
      <c r="L40" s="14"/>
    </row>
    <row r="41" spans="1:12" ht="15" customHeight="1">
      <c r="A41" s="394"/>
      <c r="B41" s="381" t="s">
        <v>28</v>
      </c>
      <c r="C41" s="382"/>
      <c r="D41" s="382"/>
      <c r="E41" s="17" t="s">
        <v>427</v>
      </c>
      <c r="F41" s="37">
        <f t="shared" si="1"/>
        <v>0</v>
      </c>
      <c r="G41" s="19">
        <v>0</v>
      </c>
      <c r="H41" s="19">
        <v>0</v>
      </c>
      <c r="I41" s="19">
        <v>0</v>
      </c>
      <c r="J41" s="19">
        <v>0</v>
      </c>
      <c r="K41" s="363">
        <v>0</v>
      </c>
      <c r="L41" s="14"/>
    </row>
    <row r="42" spans="1:12" ht="15" customHeight="1">
      <c r="A42" s="394"/>
      <c r="B42" s="381" t="s">
        <v>29</v>
      </c>
      <c r="C42" s="382"/>
      <c r="D42" s="382"/>
      <c r="E42" s="17" t="s">
        <v>428</v>
      </c>
      <c r="F42" s="37">
        <f t="shared" si="1"/>
        <v>158</v>
      </c>
      <c r="G42" s="19">
        <v>0</v>
      </c>
      <c r="H42" s="19">
        <v>8</v>
      </c>
      <c r="I42" s="19">
        <v>0</v>
      </c>
      <c r="J42" s="19">
        <v>150</v>
      </c>
      <c r="K42" s="363">
        <v>0</v>
      </c>
      <c r="L42" s="14"/>
    </row>
    <row r="43" spans="1:12" ht="15" customHeight="1">
      <c r="A43" s="394"/>
      <c r="B43" s="381" t="s">
        <v>30</v>
      </c>
      <c r="C43" s="382"/>
      <c r="D43" s="382"/>
      <c r="E43" s="17" t="s">
        <v>429</v>
      </c>
      <c r="F43" s="37">
        <f t="shared" si="1"/>
        <v>0</v>
      </c>
      <c r="G43" s="19">
        <v>0</v>
      </c>
      <c r="H43" s="19">
        <v>0</v>
      </c>
      <c r="I43" s="19">
        <v>0</v>
      </c>
      <c r="J43" s="19">
        <v>0</v>
      </c>
      <c r="K43" s="363">
        <v>0</v>
      </c>
      <c r="L43" s="14"/>
    </row>
    <row r="44" spans="1:12" ht="15" customHeight="1">
      <c r="A44" s="394"/>
      <c r="B44" s="381" t="s">
        <v>31</v>
      </c>
      <c r="C44" s="382"/>
      <c r="D44" s="382"/>
      <c r="E44" s="17" t="s">
        <v>32</v>
      </c>
      <c r="F44" s="37">
        <f t="shared" si="1"/>
        <v>3158</v>
      </c>
      <c r="G44" s="19">
        <v>0</v>
      </c>
      <c r="H44" s="19">
        <v>748</v>
      </c>
      <c r="I44" s="19">
        <v>0</v>
      </c>
      <c r="J44" s="19">
        <v>2410</v>
      </c>
      <c r="K44" s="363">
        <v>0</v>
      </c>
      <c r="L44" s="14"/>
    </row>
    <row r="45" spans="1:12" ht="15" customHeight="1">
      <c r="A45" s="394"/>
      <c r="B45" s="381" t="s">
        <v>33</v>
      </c>
      <c r="C45" s="382"/>
      <c r="D45" s="382"/>
      <c r="E45" s="17" t="s">
        <v>32</v>
      </c>
      <c r="F45" s="37">
        <f t="shared" si="1"/>
        <v>0</v>
      </c>
      <c r="G45" s="19">
        <v>0</v>
      </c>
      <c r="H45" s="19">
        <v>0</v>
      </c>
      <c r="I45" s="19">
        <v>0</v>
      </c>
      <c r="J45" s="19">
        <v>0</v>
      </c>
      <c r="K45" s="363">
        <v>0</v>
      </c>
      <c r="L45" s="14"/>
    </row>
    <row r="46" spans="1:12" ht="15" customHeight="1">
      <c r="A46" s="395"/>
      <c r="B46" s="396" t="s">
        <v>34</v>
      </c>
      <c r="C46" s="387"/>
      <c r="D46" s="387"/>
      <c r="E46" s="23" t="s">
        <v>430</v>
      </c>
      <c r="F46" s="38">
        <f t="shared" si="1"/>
        <v>0</v>
      </c>
      <c r="G46" s="25">
        <v>0</v>
      </c>
      <c r="H46" s="25">
        <v>0</v>
      </c>
      <c r="I46" s="25">
        <v>0</v>
      </c>
      <c r="J46" s="25">
        <v>0</v>
      </c>
      <c r="K46" s="366">
        <v>0</v>
      </c>
      <c r="L46" s="14"/>
    </row>
    <row r="47" spans="1:12" ht="15" customHeight="1">
      <c r="A47" s="390" t="s">
        <v>69</v>
      </c>
      <c r="B47" s="384" t="s">
        <v>35</v>
      </c>
      <c r="C47" s="385"/>
      <c r="D47" s="385"/>
      <c r="E47" s="11" t="s">
        <v>431</v>
      </c>
      <c r="F47" s="12">
        <f t="shared" si="1"/>
        <v>0</v>
      </c>
      <c r="G47" s="13">
        <v>0</v>
      </c>
      <c r="H47" s="13">
        <v>0</v>
      </c>
      <c r="I47" s="13">
        <v>0</v>
      </c>
      <c r="J47" s="13">
        <v>0</v>
      </c>
      <c r="K47" s="362">
        <v>0</v>
      </c>
      <c r="L47" s="14"/>
    </row>
    <row r="48" spans="1:12" ht="15" customHeight="1">
      <c r="A48" s="391"/>
      <c r="B48" s="381" t="s">
        <v>36</v>
      </c>
      <c r="C48" s="382"/>
      <c r="D48" s="382"/>
      <c r="E48" s="17" t="s">
        <v>37</v>
      </c>
      <c r="F48" s="18">
        <f t="shared" si="1"/>
        <v>0</v>
      </c>
      <c r="G48" s="19">
        <v>0</v>
      </c>
      <c r="H48" s="19">
        <v>0</v>
      </c>
      <c r="I48" s="19">
        <v>0</v>
      </c>
      <c r="J48" s="19">
        <v>0</v>
      </c>
      <c r="K48" s="363">
        <v>0</v>
      </c>
      <c r="L48" s="14"/>
    </row>
    <row r="49" spans="1:12" ht="15" customHeight="1">
      <c r="A49" s="392"/>
      <c r="B49" s="396" t="s">
        <v>12</v>
      </c>
      <c r="C49" s="387"/>
      <c r="D49" s="387"/>
      <c r="E49" s="23" t="s">
        <v>37</v>
      </c>
      <c r="F49" s="24">
        <f t="shared" si="1"/>
        <v>0</v>
      </c>
      <c r="G49" s="25">
        <v>0</v>
      </c>
      <c r="H49" s="25">
        <v>0</v>
      </c>
      <c r="I49" s="25">
        <v>0</v>
      </c>
      <c r="J49" s="25">
        <v>0</v>
      </c>
      <c r="K49" s="366">
        <v>0</v>
      </c>
      <c r="L49" s="14"/>
    </row>
    <row r="50" spans="1:12" ht="15" customHeight="1">
      <c r="A50" s="378" t="s">
        <v>38</v>
      </c>
      <c r="B50" s="382"/>
      <c r="C50" s="382"/>
      <c r="D50" s="382"/>
      <c r="E50" s="17" t="s">
        <v>7</v>
      </c>
      <c r="F50" s="18">
        <f t="shared" si="1"/>
        <v>3</v>
      </c>
      <c r="G50" s="19">
        <v>0</v>
      </c>
      <c r="H50" s="19">
        <v>1</v>
      </c>
      <c r="I50" s="19">
        <v>0</v>
      </c>
      <c r="J50" s="19">
        <v>2</v>
      </c>
      <c r="K50" s="363">
        <v>0</v>
      </c>
      <c r="L50" s="14"/>
    </row>
    <row r="51" spans="1:12" ht="15" customHeight="1">
      <c r="A51" s="378" t="s">
        <v>39</v>
      </c>
      <c r="B51" s="379"/>
      <c r="C51" s="379"/>
      <c r="D51" s="379"/>
      <c r="E51" s="17" t="s">
        <v>3</v>
      </c>
      <c r="F51" s="18">
        <f t="shared" si="1"/>
        <v>7</v>
      </c>
      <c r="G51" s="19">
        <v>0</v>
      </c>
      <c r="H51" s="19">
        <v>4</v>
      </c>
      <c r="I51" s="19">
        <v>0</v>
      </c>
      <c r="J51" s="19">
        <v>3</v>
      </c>
      <c r="K51" s="363">
        <v>0</v>
      </c>
      <c r="L51" s="14"/>
    </row>
    <row r="52" spans="1:12" ht="15" customHeight="1">
      <c r="A52" s="378" t="s">
        <v>40</v>
      </c>
      <c r="B52" s="379"/>
      <c r="C52" s="379"/>
      <c r="D52" s="379"/>
      <c r="E52" s="17" t="s">
        <v>432</v>
      </c>
      <c r="F52" s="18">
        <f t="shared" si="1"/>
        <v>9851</v>
      </c>
      <c r="G52" s="19">
        <v>0</v>
      </c>
      <c r="H52" s="19">
        <v>0</v>
      </c>
      <c r="I52" s="19">
        <v>720</v>
      </c>
      <c r="J52" s="19">
        <v>9131</v>
      </c>
      <c r="K52" s="363">
        <v>0</v>
      </c>
      <c r="L52" s="14"/>
    </row>
    <row r="53" spans="1:12" ht="15" customHeight="1">
      <c r="A53" s="378" t="s">
        <v>41</v>
      </c>
      <c r="B53" s="379"/>
      <c r="C53" s="379"/>
      <c r="D53" s="379"/>
      <c r="E53" s="17" t="s">
        <v>42</v>
      </c>
      <c r="F53" s="18">
        <f t="shared" si="1"/>
        <v>275454</v>
      </c>
      <c r="G53" s="19">
        <v>0</v>
      </c>
      <c r="H53" s="19">
        <v>243752</v>
      </c>
      <c r="I53" s="19">
        <v>0</v>
      </c>
      <c r="J53" s="19">
        <v>0</v>
      </c>
      <c r="K53" s="363">
        <v>31702</v>
      </c>
      <c r="L53" s="14"/>
    </row>
    <row r="54" spans="1:12" ht="15" customHeight="1">
      <c r="A54" s="378" t="s">
        <v>43</v>
      </c>
      <c r="B54" s="379"/>
      <c r="C54" s="379"/>
      <c r="D54" s="379"/>
      <c r="E54" s="17" t="s">
        <v>42</v>
      </c>
      <c r="F54" s="18">
        <f t="shared" si="1"/>
        <v>17285589</v>
      </c>
      <c r="G54" s="19">
        <v>0</v>
      </c>
      <c r="H54" s="21">
        <v>4589800</v>
      </c>
      <c r="I54" s="19">
        <v>0</v>
      </c>
      <c r="J54" s="21">
        <v>130240</v>
      </c>
      <c r="K54" s="364">
        <v>12565549</v>
      </c>
      <c r="L54" s="14"/>
    </row>
    <row r="55" spans="1:12" ht="15" customHeight="1">
      <c r="A55" s="378" t="s">
        <v>44</v>
      </c>
      <c r="B55" s="379"/>
      <c r="C55" s="379"/>
      <c r="D55" s="379"/>
      <c r="E55" s="17" t="s">
        <v>42</v>
      </c>
      <c r="F55" s="18">
        <f t="shared" si="1"/>
        <v>27190</v>
      </c>
      <c r="G55" s="19">
        <v>0</v>
      </c>
      <c r="H55" s="19">
        <v>9996</v>
      </c>
      <c r="I55" s="19">
        <v>0</v>
      </c>
      <c r="J55" s="19">
        <v>17194</v>
      </c>
      <c r="K55" s="363">
        <v>0</v>
      </c>
      <c r="L55" s="14"/>
    </row>
    <row r="56" spans="1:12" ht="15" customHeight="1">
      <c r="A56" s="380" t="s">
        <v>45</v>
      </c>
      <c r="B56" s="377"/>
      <c r="C56" s="377"/>
      <c r="D56" s="377"/>
      <c r="E56" s="39" t="s">
        <v>42</v>
      </c>
      <c r="F56" s="40">
        <f t="shared" si="1"/>
        <v>17598084</v>
      </c>
      <c r="G56" s="41">
        <f>SUM(G52:G55)</f>
        <v>0</v>
      </c>
      <c r="H56" s="41">
        <v>4843548</v>
      </c>
      <c r="I56" s="41">
        <v>720</v>
      </c>
      <c r="J56" s="41">
        <v>156565</v>
      </c>
      <c r="K56" s="370">
        <v>12597251</v>
      </c>
      <c r="L56" s="14"/>
    </row>
    <row r="57" spans="1:12" ht="15" customHeight="1">
      <c r="A57" s="378" t="s">
        <v>46</v>
      </c>
      <c r="B57" s="382"/>
      <c r="C57" s="382"/>
      <c r="D57" s="382"/>
      <c r="E57" s="17" t="s">
        <v>433</v>
      </c>
      <c r="F57" s="18">
        <f t="shared" si="1"/>
        <v>153</v>
      </c>
      <c r="G57" s="19">
        <v>0</v>
      </c>
      <c r="H57" s="19">
        <v>58</v>
      </c>
      <c r="I57" s="19">
        <v>2</v>
      </c>
      <c r="J57" s="19">
        <v>24</v>
      </c>
      <c r="K57" s="363">
        <v>69</v>
      </c>
      <c r="L57" s="14"/>
    </row>
    <row r="58" spans="1:12" ht="15" customHeight="1">
      <c r="A58" s="378" t="s">
        <v>47</v>
      </c>
      <c r="B58" s="379"/>
      <c r="C58" s="379"/>
      <c r="D58" s="379"/>
      <c r="E58" s="17" t="s">
        <v>42</v>
      </c>
      <c r="F58" s="18">
        <f t="shared" si="1"/>
        <v>2301051</v>
      </c>
      <c r="G58" s="21">
        <v>0</v>
      </c>
      <c r="H58" s="21">
        <v>108525</v>
      </c>
      <c r="I58" s="21">
        <v>3046</v>
      </c>
      <c r="J58" s="21">
        <v>2189480</v>
      </c>
      <c r="K58" s="364">
        <v>0</v>
      </c>
      <c r="L58" s="14"/>
    </row>
    <row r="59" spans="1:12" ht="15" customHeight="1">
      <c r="A59" s="378" t="s">
        <v>48</v>
      </c>
      <c r="B59" s="379"/>
      <c r="C59" s="379"/>
      <c r="D59" s="379"/>
      <c r="E59" s="17" t="s">
        <v>42</v>
      </c>
      <c r="F59" s="18">
        <f t="shared" si="1"/>
        <v>12439</v>
      </c>
      <c r="G59" s="19">
        <v>0</v>
      </c>
      <c r="H59" s="21">
        <v>0</v>
      </c>
      <c r="I59" s="19">
        <v>0</v>
      </c>
      <c r="J59" s="21">
        <v>12439</v>
      </c>
      <c r="K59" s="363">
        <v>0</v>
      </c>
      <c r="L59" s="14"/>
    </row>
    <row r="60" spans="1:12" ht="15" customHeight="1">
      <c r="A60" s="378" t="s">
        <v>49</v>
      </c>
      <c r="B60" s="379"/>
      <c r="C60" s="379"/>
      <c r="D60" s="379"/>
      <c r="E60" s="17" t="s">
        <v>42</v>
      </c>
      <c r="F60" s="18">
        <f t="shared" si="1"/>
        <v>0</v>
      </c>
      <c r="G60" s="19">
        <v>0</v>
      </c>
      <c r="H60" s="19">
        <v>0</v>
      </c>
      <c r="I60" s="19">
        <v>0</v>
      </c>
      <c r="J60" s="19">
        <v>0</v>
      </c>
      <c r="K60" s="363">
        <v>0</v>
      </c>
      <c r="L60" s="14"/>
    </row>
    <row r="61" spans="1:12" ht="15" customHeight="1">
      <c r="A61" s="378" t="s">
        <v>50</v>
      </c>
      <c r="B61" s="379"/>
      <c r="C61" s="379"/>
      <c r="D61" s="379"/>
      <c r="E61" s="17" t="s">
        <v>42</v>
      </c>
      <c r="F61" s="18">
        <f t="shared" si="1"/>
        <v>0</v>
      </c>
      <c r="G61" s="19">
        <v>0</v>
      </c>
      <c r="H61" s="19">
        <v>0</v>
      </c>
      <c r="I61" s="19">
        <v>0</v>
      </c>
      <c r="J61" s="19">
        <v>0</v>
      </c>
      <c r="K61" s="363">
        <v>0</v>
      </c>
      <c r="L61" s="14"/>
    </row>
    <row r="62" spans="1:12" ht="15" customHeight="1">
      <c r="A62" s="378" t="s">
        <v>51</v>
      </c>
      <c r="B62" s="379"/>
      <c r="C62" s="379"/>
      <c r="D62" s="379"/>
      <c r="E62" s="17" t="s">
        <v>42</v>
      </c>
      <c r="F62" s="18">
        <f t="shared" si="1"/>
        <v>0</v>
      </c>
      <c r="G62" s="19">
        <v>0</v>
      </c>
      <c r="H62" s="21">
        <v>0</v>
      </c>
      <c r="I62" s="19">
        <v>0</v>
      </c>
      <c r="J62" s="19">
        <v>0</v>
      </c>
      <c r="K62" s="363">
        <v>0</v>
      </c>
      <c r="L62" s="14"/>
    </row>
    <row r="63" spans="1:12" ht="15" customHeight="1">
      <c r="A63" s="378" t="s">
        <v>52</v>
      </c>
      <c r="B63" s="379"/>
      <c r="C63" s="379"/>
      <c r="D63" s="379"/>
      <c r="E63" s="17" t="s">
        <v>42</v>
      </c>
      <c r="F63" s="18">
        <f t="shared" si="1"/>
        <v>2200</v>
      </c>
      <c r="G63" s="19">
        <v>0</v>
      </c>
      <c r="H63" s="19">
        <v>2200</v>
      </c>
      <c r="I63" s="19">
        <v>0</v>
      </c>
      <c r="J63" s="19">
        <v>0</v>
      </c>
      <c r="K63" s="363">
        <v>0</v>
      </c>
      <c r="L63" s="14"/>
    </row>
    <row r="64" spans="1:12" ht="15" customHeight="1">
      <c r="A64" s="378" t="s">
        <v>53</v>
      </c>
      <c r="B64" s="379"/>
      <c r="C64" s="379"/>
      <c r="D64" s="379"/>
      <c r="E64" s="17" t="s">
        <v>42</v>
      </c>
      <c r="F64" s="18">
        <f t="shared" si="1"/>
        <v>0</v>
      </c>
      <c r="G64" s="19">
        <v>0</v>
      </c>
      <c r="H64" s="19">
        <v>0</v>
      </c>
      <c r="I64" s="19">
        <v>0</v>
      </c>
      <c r="J64" s="19">
        <v>0</v>
      </c>
      <c r="K64" s="363">
        <v>0</v>
      </c>
      <c r="L64" s="14"/>
    </row>
    <row r="65" spans="1:12" ht="15" customHeight="1">
      <c r="A65" s="378" t="s">
        <v>54</v>
      </c>
      <c r="B65" s="379"/>
      <c r="C65" s="379"/>
      <c r="D65" s="379"/>
      <c r="E65" s="17" t="s">
        <v>42</v>
      </c>
      <c r="F65" s="18">
        <f t="shared" si="1"/>
        <v>0</v>
      </c>
      <c r="G65" s="19">
        <v>0</v>
      </c>
      <c r="H65" s="19">
        <v>0</v>
      </c>
      <c r="I65" s="19">
        <v>0</v>
      </c>
      <c r="J65" s="19">
        <v>0</v>
      </c>
      <c r="K65" s="363">
        <v>0</v>
      </c>
      <c r="L65" s="14"/>
    </row>
    <row r="66" spans="1:12" ht="15" customHeight="1">
      <c r="A66" s="378" t="s">
        <v>55</v>
      </c>
      <c r="B66" s="379"/>
      <c r="C66" s="379"/>
      <c r="D66" s="379"/>
      <c r="E66" s="17" t="s">
        <v>42</v>
      </c>
      <c r="F66" s="18">
        <f t="shared" si="1"/>
        <v>54</v>
      </c>
      <c r="G66" s="19">
        <v>0</v>
      </c>
      <c r="H66" s="19">
        <v>54</v>
      </c>
      <c r="I66" s="19">
        <v>0</v>
      </c>
      <c r="J66" s="19">
        <v>0</v>
      </c>
      <c r="K66" s="363">
        <v>0</v>
      </c>
      <c r="L66" s="14"/>
    </row>
    <row r="67" spans="1:12" ht="15" customHeight="1">
      <c r="A67" s="378" t="s">
        <v>12</v>
      </c>
      <c r="B67" s="379"/>
      <c r="C67" s="379"/>
      <c r="D67" s="379"/>
      <c r="E67" s="17" t="s">
        <v>42</v>
      </c>
      <c r="F67" s="18">
        <f t="shared" si="1"/>
        <v>9569</v>
      </c>
      <c r="G67" s="19">
        <v>0</v>
      </c>
      <c r="H67" s="19">
        <v>400</v>
      </c>
      <c r="I67" s="19">
        <v>1000</v>
      </c>
      <c r="J67" s="19">
        <v>8169</v>
      </c>
      <c r="K67" s="363">
        <v>0</v>
      </c>
      <c r="L67" s="14"/>
    </row>
    <row r="68" spans="1:12" ht="15" customHeight="1">
      <c r="A68" s="380" t="s">
        <v>45</v>
      </c>
      <c r="B68" s="377"/>
      <c r="C68" s="377"/>
      <c r="D68" s="377"/>
      <c r="E68" s="39" t="s">
        <v>42</v>
      </c>
      <c r="F68" s="40">
        <f t="shared" si="1"/>
        <v>2325313</v>
      </c>
      <c r="G68" s="41">
        <f>SUM(G58:G67)</f>
        <v>0</v>
      </c>
      <c r="H68" s="41">
        <f>SUM(H58:H67)</f>
        <v>111179</v>
      </c>
      <c r="I68" s="41">
        <f>SUM(I58:I67)</f>
        <v>4046</v>
      </c>
      <c r="J68" s="41">
        <f>SUM(J58:J67)</f>
        <v>2210088</v>
      </c>
      <c r="K68" s="370">
        <f>SUM(K58:K67)</f>
        <v>0</v>
      </c>
      <c r="L68" s="14"/>
    </row>
    <row r="69" spans="1:12" s="45" customFormat="1" ht="15" customHeight="1" thickBot="1">
      <c r="A69" s="388" t="s">
        <v>56</v>
      </c>
      <c r="B69" s="389"/>
      <c r="C69" s="389"/>
      <c r="D69" s="389"/>
      <c r="E69" s="42" t="s">
        <v>42</v>
      </c>
      <c r="F69" s="43">
        <f t="shared" si="1"/>
        <v>19923397</v>
      </c>
      <c r="G69" s="43">
        <f>SUM(G56+G68)</f>
        <v>0</v>
      </c>
      <c r="H69" s="43">
        <f>SUM(H56+H68)</f>
        <v>4954727</v>
      </c>
      <c r="I69" s="43">
        <f>SUM(I56+I68)</f>
        <v>4766</v>
      </c>
      <c r="J69" s="43">
        <f>SUM(J56+J68)</f>
        <v>2366653</v>
      </c>
      <c r="K69" s="371">
        <f>SUM(K56+K68)</f>
        <v>12597251</v>
      </c>
      <c r="L69" s="44"/>
    </row>
    <row r="70" ht="15" customHeight="1">
      <c r="A70" s="6" t="s">
        <v>70</v>
      </c>
    </row>
  </sheetData>
  <mergeCells count="67">
    <mergeCell ref="J3:J5"/>
    <mergeCell ref="K3:K5"/>
    <mergeCell ref="A3:E5"/>
    <mergeCell ref="A6:A9"/>
    <mergeCell ref="F3:F5"/>
    <mergeCell ref="G3:G5"/>
    <mergeCell ref="H3:H5"/>
    <mergeCell ref="I3:I5"/>
    <mergeCell ref="B22:D24"/>
    <mergeCell ref="A10:A24"/>
    <mergeCell ref="A25:A26"/>
    <mergeCell ref="B6:D6"/>
    <mergeCell ref="B7:D7"/>
    <mergeCell ref="B8:C9"/>
    <mergeCell ref="B25:D25"/>
    <mergeCell ref="B26:D26"/>
    <mergeCell ref="B10:D12"/>
    <mergeCell ref="B13:D15"/>
    <mergeCell ref="B27:B28"/>
    <mergeCell ref="B29:B30"/>
    <mergeCell ref="C27:D27"/>
    <mergeCell ref="C28:D28"/>
    <mergeCell ref="C29:D29"/>
    <mergeCell ref="C30:D30"/>
    <mergeCell ref="B31:D31"/>
    <mergeCell ref="B32:D32"/>
    <mergeCell ref="B33:D33"/>
    <mergeCell ref="B34:D34"/>
    <mergeCell ref="B40:D40"/>
    <mergeCell ref="B41:D41"/>
    <mergeCell ref="B42:D42"/>
    <mergeCell ref="B35:D35"/>
    <mergeCell ref="B36:D36"/>
    <mergeCell ref="B37:D37"/>
    <mergeCell ref="B38:D38"/>
    <mergeCell ref="A47:A49"/>
    <mergeCell ref="A27:A46"/>
    <mergeCell ref="B47:D47"/>
    <mergeCell ref="B48:D48"/>
    <mergeCell ref="B49:D49"/>
    <mergeCell ref="B43:D43"/>
    <mergeCell ref="B44:D44"/>
    <mergeCell ref="B45:D45"/>
    <mergeCell ref="B46:D46"/>
    <mergeCell ref="B39:D39"/>
    <mergeCell ref="A56:D56"/>
    <mergeCell ref="A57:D57"/>
    <mergeCell ref="A50:D50"/>
    <mergeCell ref="A51:D51"/>
    <mergeCell ref="A52:D52"/>
    <mergeCell ref="A53:D53"/>
    <mergeCell ref="A68:D68"/>
    <mergeCell ref="A69:D69"/>
    <mergeCell ref="A62:D62"/>
    <mergeCell ref="A63:D63"/>
    <mergeCell ref="A64:D64"/>
    <mergeCell ref="A65:D65"/>
    <mergeCell ref="B16:D18"/>
    <mergeCell ref="B19:D21"/>
    <mergeCell ref="A66:D66"/>
    <mergeCell ref="A67:D67"/>
    <mergeCell ref="A58:D58"/>
    <mergeCell ref="A59:D59"/>
    <mergeCell ref="A60:D60"/>
    <mergeCell ref="A61:D61"/>
    <mergeCell ref="A54:D54"/>
    <mergeCell ref="A55:D55"/>
  </mergeCells>
  <printOptions/>
  <pageMargins left="0.7874015748031497" right="0.1968503937007874" top="0.31496062992125984" bottom="0.07874015748031496" header="0.1968503937007874" footer="0.5118110236220472"/>
  <pageSetup horizontalDpi="600" verticalDpi="600" orientation="portrait" paperSize="9" scale="85" r:id="rId2"/>
  <headerFooter alignWithMargins="0">
    <oddHeader>&amp;R&amp;D&amp;T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9.00390625" defaultRowHeight="13.5"/>
  <cols>
    <col min="1" max="1" width="9.625" style="6" customWidth="1"/>
    <col min="2" max="2" width="10.125" style="6" customWidth="1"/>
    <col min="3" max="13" width="8.375" style="6" customWidth="1"/>
    <col min="14" max="16384" width="9.00390625" style="6" customWidth="1"/>
  </cols>
  <sheetData>
    <row r="1" spans="1:8" ht="18" customHeight="1">
      <c r="A1" s="1" t="s">
        <v>551</v>
      </c>
      <c r="B1" s="46"/>
      <c r="C1" s="46"/>
      <c r="D1" s="2"/>
      <c r="E1" s="2"/>
      <c r="F1" s="2"/>
      <c r="G1" s="2"/>
      <c r="H1" s="2"/>
    </row>
    <row r="2" spans="1:13" ht="15" customHeight="1" thickBot="1">
      <c r="A2" s="2" t="s">
        <v>434</v>
      </c>
      <c r="B2" s="2"/>
      <c r="C2" s="2"/>
      <c r="D2" s="2"/>
      <c r="E2" s="2"/>
      <c r="F2" s="2"/>
      <c r="G2" s="2"/>
      <c r="H2" s="2"/>
      <c r="K2" s="47"/>
      <c r="M2" s="47" t="s">
        <v>71</v>
      </c>
    </row>
    <row r="3" spans="1:13" ht="15" customHeight="1" thickTop="1">
      <c r="A3" s="435" t="s">
        <v>72</v>
      </c>
      <c r="B3" s="441" t="s">
        <v>73</v>
      </c>
      <c r="C3" s="441"/>
      <c r="D3" s="441" t="s">
        <v>74</v>
      </c>
      <c r="E3" s="441"/>
      <c r="F3" s="441"/>
      <c r="G3" s="441"/>
      <c r="H3" s="441"/>
      <c r="I3" s="441"/>
      <c r="J3" s="441"/>
      <c r="K3" s="441"/>
      <c r="L3" s="441"/>
      <c r="M3" s="442"/>
    </row>
    <row r="4" spans="1:14" ht="27.75" customHeight="1">
      <c r="A4" s="436"/>
      <c r="B4" s="48" t="s">
        <v>75</v>
      </c>
      <c r="C4" s="49" t="s">
        <v>76</v>
      </c>
      <c r="D4" s="49" t="s">
        <v>77</v>
      </c>
      <c r="E4" s="50" t="s">
        <v>78</v>
      </c>
      <c r="F4" s="50" t="s">
        <v>79</v>
      </c>
      <c r="G4" s="50" t="s">
        <v>80</v>
      </c>
      <c r="H4" s="50" t="s">
        <v>81</v>
      </c>
      <c r="I4" s="50" t="s">
        <v>82</v>
      </c>
      <c r="J4" s="439" t="s">
        <v>435</v>
      </c>
      <c r="K4" s="439"/>
      <c r="L4" s="439" t="s">
        <v>436</v>
      </c>
      <c r="M4" s="440"/>
      <c r="N4" s="2"/>
    </row>
    <row r="5" spans="1:14" ht="15" customHeight="1">
      <c r="A5" s="52" t="s">
        <v>437</v>
      </c>
      <c r="B5" s="53">
        <v>1481</v>
      </c>
      <c r="C5" s="53">
        <v>26920</v>
      </c>
      <c r="D5" s="53">
        <v>36</v>
      </c>
      <c r="E5" s="54">
        <v>262</v>
      </c>
      <c r="F5" s="54">
        <v>6</v>
      </c>
      <c r="G5" s="54">
        <v>15</v>
      </c>
      <c r="H5" s="54">
        <v>67</v>
      </c>
      <c r="I5" s="54">
        <v>27</v>
      </c>
      <c r="J5" s="55"/>
      <c r="K5" s="56">
        <v>16</v>
      </c>
      <c r="L5" s="57"/>
      <c r="M5" s="58">
        <v>729</v>
      </c>
      <c r="N5" s="2"/>
    </row>
    <row r="6" spans="1:14" s="45" customFormat="1" ht="15" customHeight="1" thickBot="1">
      <c r="A6" s="59" t="s">
        <v>438</v>
      </c>
      <c r="B6" s="60">
        <v>1488</v>
      </c>
      <c r="C6" s="60">
        <v>26656</v>
      </c>
      <c r="D6" s="60">
        <v>39</v>
      </c>
      <c r="E6" s="61">
        <v>265</v>
      </c>
      <c r="F6" s="61">
        <v>6</v>
      </c>
      <c r="G6" s="61">
        <v>15</v>
      </c>
      <c r="H6" s="61">
        <v>68</v>
      </c>
      <c r="I6" s="61">
        <v>21</v>
      </c>
      <c r="J6" s="62"/>
      <c r="K6" s="63">
        <v>15</v>
      </c>
      <c r="L6" s="64"/>
      <c r="M6" s="65">
        <v>751</v>
      </c>
      <c r="N6" s="66"/>
    </row>
    <row r="7" spans="1:14" ht="15" customHeight="1" thickTop="1">
      <c r="A7" s="435" t="s">
        <v>72</v>
      </c>
      <c r="B7" s="437" t="s">
        <v>439</v>
      </c>
      <c r="C7" s="431" t="s">
        <v>440</v>
      </c>
      <c r="D7" s="431"/>
      <c r="E7" s="431"/>
      <c r="F7" s="432" t="s">
        <v>441</v>
      </c>
      <c r="G7" s="432"/>
      <c r="H7" s="432"/>
      <c r="I7" s="432"/>
      <c r="J7" s="433" t="s">
        <v>442</v>
      </c>
      <c r="K7" s="433"/>
      <c r="L7" s="433"/>
      <c r="M7" s="434"/>
      <c r="N7" s="2"/>
    </row>
    <row r="8" spans="1:14" ht="36" customHeight="1">
      <c r="A8" s="436"/>
      <c r="B8" s="438"/>
      <c r="C8" s="49" t="s">
        <v>83</v>
      </c>
      <c r="D8" s="49" t="s">
        <v>443</v>
      </c>
      <c r="E8" s="50" t="s">
        <v>84</v>
      </c>
      <c r="F8" s="50" t="s">
        <v>0</v>
      </c>
      <c r="G8" s="50" t="s">
        <v>444</v>
      </c>
      <c r="H8" s="50" t="s">
        <v>85</v>
      </c>
      <c r="I8" s="50" t="s">
        <v>86</v>
      </c>
      <c r="J8" s="50" t="s">
        <v>87</v>
      </c>
      <c r="K8" s="50" t="s">
        <v>445</v>
      </c>
      <c r="L8" s="50" t="s">
        <v>88</v>
      </c>
      <c r="M8" s="51" t="s">
        <v>446</v>
      </c>
      <c r="N8" s="2"/>
    </row>
    <row r="9" spans="1:14" ht="15" customHeight="1">
      <c r="A9" s="52" t="s">
        <v>437</v>
      </c>
      <c r="B9" s="53">
        <v>1610</v>
      </c>
      <c r="C9" s="53">
        <v>69</v>
      </c>
      <c r="D9" s="53">
        <v>62</v>
      </c>
      <c r="E9" s="54">
        <v>891</v>
      </c>
      <c r="F9" s="54">
        <v>919</v>
      </c>
      <c r="G9" s="54">
        <v>319</v>
      </c>
      <c r="H9" s="54">
        <v>168</v>
      </c>
      <c r="I9" s="54">
        <v>432</v>
      </c>
      <c r="J9" s="54">
        <v>10269</v>
      </c>
      <c r="K9" s="54">
        <v>8</v>
      </c>
      <c r="L9" s="54">
        <v>15637</v>
      </c>
      <c r="M9" s="55">
        <v>898</v>
      </c>
      <c r="N9" s="2"/>
    </row>
    <row r="10" spans="1:14" s="45" customFormat="1" ht="15" customHeight="1" thickBot="1">
      <c r="A10" s="68" t="s">
        <v>438</v>
      </c>
      <c r="B10" s="69">
        <v>1479</v>
      </c>
      <c r="C10" s="69">
        <v>69</v>
      </c>
      <c r="D10" s="69">
        <v>62</v>
      </c>
      <c r="E10" s="70">
        <v>908</v>
      </c>
      <c r="F10" s="70">
        <f>SUM(G10:I10)</f>
        <v>1009</v>
      </c>
      <c r="G10" s="70">
        <v>392</v>
      </c>
      <c r="H10" s="70">
        <v>168</v>
      </c>
      <c r="I10" s="70">
        <v>449</v>
      </c>
      <c r="J10" s="70">
        <v>10296</v>
      </c>
      <c r="K10" s="70">
        <v>8</v>
      </c>
      <c r="L10" s="70">
        <v>15040</v>
      </c>
      <c r="M10" s="71">
        <v>820</v>
      </c>
      <c r="N10" s="66"/>
    </row>
    <row r="11" spans="1:14" ht="15" customHeight="1">
      <c r="A11" s="6" t="s">
        <v>89</v>
      </c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mergeCells count="10">
    <mergeCell ref="C7:E7"/>
    <mergeCell ref="F7:I7"/>
    <mergeCell ref="J7:M7"/>
    <mergeCell ref="A3:A4"/>
    <mergeCell ref="A7:A8"/>
    <mergeCell ref="B7:B8"/>
    <mergeCell ref="L4:M4"/>
    <mergeCell ref="J4:K4"/>
    <mergeCell ref="D3:M3"/>
    <mergeCell ref="B3:C3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&amp;R&amp;D&amp;T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1" sqref="A1"/>
    </sheetView>
  </sheetViews>
  <sheetFormatPr defaultColWidth="9.00390625" defaultRowHeight="13.5"/>
  <cols>
    <col min="1" max="1" width="7.625" style="6" customWidth="1"/>
    <col min="2" max="8" width="5.375" style="6" customWidth="1"/>
    <col min="9" max="9" width="6.375" style="6" customWidth="1"/>
    <col min="10" max="11" width="5.625" style="6" customWidth="1"/>
    <col min="12" max="13" width="8.875" style="6" customWidth="1"/>
    <col min="14" max="14" width="5.625" style="6" customWidth="1"/>
    <col min="15" max="15" width="6.50390625" style="6" customWidth="1"/>
    <col min="16" max="16" width="7.25390625" style="6" customWidth="1"/>
    <col min="17" max="18" width="5.625" style="6" customWidth="1"/>
    <col min="19" max="19" width="9.625" style="6" customWidth="1"/>
    <col min="20" max="16384" width="9.00390625" style="6" customWidth="1"/>
  </cols>
  <sheetData>
    <row r="1" spans="1:8" ht="18" customHeight="1">
      <c r="A1" s="2"/>
      <c r="B1" s="2"/>
      <c r="C1" s="2"/>
      <c r="D1" s="2"/>
      <c r="E1" s="2"/>
      <c r="F1" s="2"/>
      <c r="G1" s="2"/>
      <c r="H1" s="72"/>
    </row>
    <row r="2" spans="1:18" ht="15" customHeight="1" thickBot="1">
      <c r="A2" s="2" t="s">
        <v>447</v>
      </c>
      <c r="K2" s="8"/>
      <c r="M2" s="73"/>
      <c r="O2" s="73"/>
      <c r="P2" s="73"/>
      <c r="Q2" s="73"/>
      <c r="R2" s="47" t="s">
        <v>90</v>
      </c>
    </row>
    <row r="3" spans="1:19" ht="15" customHeight="1" thickTop="1">
      <c r="A3" s="443" t="s">
        <v>91</v>
      </c>
      <c r="B3" s="455" t="s">
        <v>92</v>
      </c>
      <c r="C3" s="456"/>
      <c r="D3" s="456"/>
      <c r="E3" s="456"/>
      <c r="F3" s="456"/>
      <c r="G3" s="456"/>
      <c r="H3" s="456"/>
      <c r="I3" s="455" t="s">
        <v>448</v>
      </c>
      <c r="J3" s="455"/>
      <c r="K3" s="455"/>
      <c r="L3" s="456" t="s">
        <v>449</v>
      </c>
      <c r="M3" s="456"/>
      <c r="N3" s="456"/>
      <c r="O3" s="456"/>
      <c r="P3" s="456"/>
      <c r="Q3" s="456"/>
      <c r="R3" s="457"/>
      <c r="S3" s="16"/>
    </row>
    <row r="4" spans="1:19" ht="15" customHeight="1">
      <c r="A4" s="444"/>
      <c r="B4" s="446" t="s">
        <v>93</v>
      </c>
      <c r="C4" s="446" t="s">
        <v>35</v>
      </c>
      <c r="D4" s="446" t="s">
        <v>94</v>
      </c>
      <c r="E4" s="446" t="s">
        <v>95</v>
      </c>
      <c r="F4" s="446" t="s">
        <v>96</v>
      </c>
      <c r="G4" s="447" t="s">
        <v>97</v>
      </c>
      <c r="H4" s="447" t="s">
        <v>12</v>
      </c>
      <c r="I4" s="450" t="s">
        <v>98</v>
      </c>
      <c r="J4" s="451" t="s">
        <v>99</v>
      </c>
      <c r="K4" s="446" t="s">
        <v>94</v>
      </c>
      <c r="L4" s="446" t="s">
        <v>93</v>
      </c>
      <c r="M4" s="446" t="s">
        <v>35</v>
      </c>
      <c r="N4" s="446" t="s">
        <v>94</v>
      </c>
      <c r="O4" s="446" t="s">
        <v>95</v>
      </c>
      <c r="P4" s="450" t="s">
        <v>100</v>
      </c>
      <c r="Q4" s="449" t="s">
        <v>12</v>
      </c>
      <c r="R4" s="460" t="s">
        <v>101</v>
      </c>
      <c r="S4" s="16"/>
    </row>
    <row r="5" spans="1:19" ht="15" customHeight="1">
      <c r="A5" s="445"/>
      <c r="B5" s="446"/>
      <c r="C5" s="446"/>
      <c r="D5" s="446"/>
      <c r="E5" s="446"/>
      <c r="F5" s="446"/>
      <c r="G5" s="447"/>
      <c r="H5" s="447"/>
      <c r="I5" s="446"/>
      <c r="J5" s="447"/>
      <c r="K5" s="446"/>
      <c r="L5" s="446"/>
      <c r="M5" s="446"/>
      <c r="N5" s="446"/>
      <c r="O5" s="446"/>
      <c r="P5" s="446"/>
      <c r="Q5" s="449"/>
      <c r="R5" s="460"/>
      <c r="S5" s="16"/>
    </row>
    <row r="6" spans="1:19" s="76" customFormat="1" ht="15" customHeight="1">
      <c r="A6" s="74" t="s">
        <v>102</v>
      </c>
      <c r="B6" s="85">
        <v>451</v>
      </c>
      <c r="C6" s="85">
        <v>286</v>
      </c>
      <c r="D6" s="85">
        <v>15</v>
      </c>
      <c r="E6" s="85">
        <v>48</v>
      </c>
      <c r="F6" s="85">
        <v>0</v>
      </c>
      <c r="G6" s="85">
        <v>0</v>
      </c>
      <c r="H6" s="85">
        <v>102</v>
      </c>
      <c r="I6" s="85">
        <v>21036</v>
      </c>
      <c r="J6" s="85">
        <v>1836</v>
      </c>
      <c r="K6" s="85">
        <v>2907</v>
      </c>
      <c r="L6" s="85">
        <v>1155016</v>
      </c>
      <c r="M6" s="85">
        <v>1121419</v>
      </c>
      <c r="N6" s="85">
        <v>3051</v>
      </c>
      <c r="O6" s="85">
        <v>21742</v>
      </c>
      <c r="P6" s="85">
        <v>0</v>
      </c>
      <c r="Q6" s="85">
        <v>6875</v>
      </c>
      <c r="R6" s="87">
        <v>1929</v>
      </c>
      <c r="S6" s="75"/>
    </row>
    <row r="7" spans="1:19" s="83" customFormat="1" ht="22.5" customHeight="1">
      <c r="A7" s="77" t="s">
        <v>450</v>
      </c>
      <c r="B7" s="78">
        <f aca="true" t="shared" si="0" ref="B7:R7">SUM(B8:B19)</f>
        <v>442</v>
      </c>
      <c r="C7" s="78">
        <f t="shared" si="0"/>
        <v>315</v>
      </c>
      <c r="D7" s="78">
        <f t="shared" si="0"/>
        <v>14</v>
      </c>
      <c r="E7" s="78">
        <f t="shared" si="0"/>
        <v>46</v>
      </c>
      <c r="F7" s="78">
        <f t="shared" si="0"/>
        <v>0</v>
      </c>
      <c r="G7" s="79">
        <f t="shared" si="0"/>
        <v>0</v>
      </c>
      <c r="H7" s="78">
        <f t="shared" si="0"/>
        <v>67</v>
      </c>
      <c r="I7" s="78">
        <f t="shared" si="0"/>
        <v>26845</v>
      </c>
      <c r="J7" s="78">
        <f t="shared" si="0"/>
        <v>1278</v>
      </c>
      <c r="K7" s="78">
        <f t="shared" si="0"/>
        <v>478</v>
      </c>
      <c r="L7" s="78">
        <f t="shared" si="0"/>
        <v>1551578</v>
      </c>
      <c r="M7" s="78">
        <f t="shared" si="0"/>
        <v>1497558</v>
      </c>
      <c r="N7" s="78">
        <f t="shared" si="0"/>
        <v>1177</v>
      </c>
      <c r="O7" s="78">
        <f t="shared" si="0"/>
        <v>29407</v>
      </c>
      <c r="P7" s="78">
        <f t="shared" si="0"/>
        <v>0</v>
      </c>
      <c r="Q7" s="80">
        <f t="shared" si="0"/>
        <v>23325</v>
      </c>
      <c r="R7" s="81">
        <f t="shared" si="0"/>
        <v>111</v>
      </c>
      <c r="S7" s="82"/>
    </row>
    <row r="8" spans="1:19" s="76" customFormat="1" ht="15" customHeight="1">
      <c r="A8" s="84" t="s">
        <v>103</v>
      </c>
      <c r="B8" s="85">
        <f aca="true" t="shared" si="1" ref="B8:B19">SUM(C8:H8)</f>
        <v>44</v>
      </c>
      <c r="C8" s="85">
        <v>34</v>
      </c>
      <c r="D8" s="85">
        <v>0</v>
      </c>
      <c r="E8" s="85">
        <v>4</v>
      </c>
      <c r="F8" s="85">
        <v>0</v>
      </c>
      <c r="G8" s="85">
        <v>0</v>
      </c>
      <c r="H8" s="85">
        <v>6</v>
      </c>
      <c r="I8" s="85">
        <v>4366</v>
      </c>
      <c r="J8" s="85">
        <v>187</v>
      </c>
      <c r="K8" s="85">
        <v>0</v>
      </c>
      <c r="L8" s="85">
        <f aca="true" t="shared" si="2" ref="L8:L19">SUM(M8:R8)</f>
        <v>193218</v>
      </c>
      <c r="M8" s="85">
        <v>184298</v>
      </c>
      <c r="N8" s="85">
        <v>0</v>
      </c>
      <c r="O8" s="85">
        <v>8770</v>
      </c>
      <c r="P8" s="85">
        <v>0</v>
      </c>
      <c r="Q8" s="86">
        <v>150</v>
      </c>
      <c r="R8" s="87">
        <v>0</v>
      </c>
      <c r="S8" s="75"/>
    </row>
    <row r="9" spans="1:19" s="76" customFormat="1" ht="15" customHeight="1">
      <c r="A9" s="88" t="s">
        <v>104</v>
      </c>
      <c r="B9" s="85">
        <f t="shared" si="1"/>
        <v>34</v>
      </c>
      <c r="C9" s="85">
        <v>29</v>
      </c>
      <c r="D9" s="85">
        <v>0</v>
      </c>
      <c r="E9" s="85">
        <v>4</v>
      </c>
      <c r="F9" s="85">
        <v>0</v>
      </c>
      <c r="G9" s="85">
        <v>0</v>
      </c>
      <c r="H9" s="85">
        <v>1</v>
      </c>
      <c r="I9" s="85">
        <v>4867</v>
      </c>
      <c r="J9" s="85">
        <v>119</v>
      </c>
      <c r="K9" s="85">
        <v>0</v>
      </c>
      <c r="L9" s="85">
        <f t="shared" si="2"/>
        <v>297038</v>
      </c>
      <c r="M9" s="85">
        <v>296373</v>
      </c>
      <c r="N9" s="85">
        <v>0</v>
      </c>
      <c r="O9" s="85">
        <v>542</v>
      </c>
      <c r="P9" s="85">
        <v>0</v>
      </c>
      <c r="Q9" s="86">
        <v>12</v>
      </c>
      <c r="R9" s="87">
        <v>111</v>
      </c>
      <c r="S9" s="75"/>
    </row>
    <row r="10" spans="1:19" s="76" customFormat="1" ht="15" customHeight="1">
      <c r="A10" s="88" t="s">
        <v>105</v>
      </c>
      <c r="B10" s="85">
        <f t="shared" si="1"/>
        <v>41</v>
      </c>
      <c r="C10" s="85">
        <v>32</v>
      </c>
      <c r="D10" s="85">
        <v>0</v>
      </c>
      <c r="E10" s="85">
        <v>1</v>
      </c>
      <c r="F10" s="85">
        <v>0</v>
      </c>
      <c r="G10" s="85">
        <v>0</v>
      </c>
      <c r="H10" s="85">
        <v>8</v>
      </c>
      <c r="I10" s="85">
        <v>4154</v>
      </c>
      <c r="J10" s="85">
        <v>92</v>
      </c>
      <c r="K10" s="85">
        <v>0</v>
      </c>
      <c r="L10" s="85">
        <f t="shared" si="2"/>
        <v>255049</v>
      </c>
      <c r="M10" s="85">
        <v>254024</v>
      </c>
      <c r="N10" s="85">
        <v>0</v>
      </c>
      <c r="O10" s="85">
        <v>284</v>
      </c>
      <c r="P10" s="85">
        <v>0</v>
      </c>
      <c r="Q10" s="86">
        <v>741</v>
      </c>
      <c r="R10" s="87">
        <v>0</v>
      </c>
      <c r="S10" s="75"/>
    </row>
    <row r="11" spans="1:19" s="76" customFormat="1" ht="15" customHeight="1">
      <c r="A11" s="88" t="s">
        <v>106</v>
      </c>
      <c r="B11" s="85">
        <f t="shared" si="1"/>
        <v>45</v>
      </c>
      <c r="C11" s="85">
        <v>30</v>
      </c>
      <c r="D11" s="85">
        <v>4</v>
      </c>
      <c r="E11" s="85">
        <v>3</v>
      </c>
      <c r="F11" s="85">
        <v>0</v>
      </c>
      <c r="G11" s="85">
        <v>0</v>
      </c>
      <c r="H11" s="85">
        <v>8</v>
      </c>
      <c r="I11" s="85">
        <v>3737</v>
      </c>
      <c r="J11" s="85">
        <v>265</v>
      </c>
      <c r="K11" s="85">
        <v>29</v>
      </c>
      <c r="L11" s="85">
        <f t="shared" si="2"/>
        <v>230531</v>
      </c>
      <c r="M11" s="85">
        <v>227110</v>
      </c>
      <c r="N11" s="85">
        <v>82</v>
      </c>
      <c r="O11" s="85">
        <v>3314</v>
      </c>
      <c r="P11" s="85">
        <v>0</v>
      </c>
      <c r="Q11" s="86">
        <v>25</v>
      </c>
      <c r="R11" s="87">
        <v>0</v>
      </c>
      <c r="S11" s="75"/>
    </row>
    <row r="12" spans="1:19" s="76" customFormat="1" ht="15" customHeight="1">
      <c r="A12" s="88" t="s">
        <v>107</v>
      </c>
      <c r="B12" s="85">
        <f t="shared" si="1"/>
        <v>47</v>
      </c>
      <c r="C12" s="85">
        <v>28</v>
      </c>
      <c r="D12" s="85">
        <v>5</v>
      </c>
      <c r="E12" s="85">
        <v>3</v>
      </c>
      <c r="F12" s="85">
        <v>0</v>
      </c>
      <c r="G12" s="85">
        <v>0</v>
      </c>
      <c r="H12" s="85">
        <v>11</v>
      </c>
      <c r="I12" s="85">
        <v>1994</v>
      </c>
      <c r="J12" s="85">
        <v>51</v>
      </c>
      <c r="K12" s="85">
        <v>55</v>
      </c>
      <c r="L12" s="85">
        <f t="shared" si="2"/>
        <v>122795</v>
      </c>
      <c r="M12" s="85">
        <v>121700</v>
      </c>
      <c r="N12" s="85">
        <v>100</v>
      </c>
      <c r="O12" s="85">
        <v>795</v>
      </c>
      <c r="P12" s="85">
        <v>0</v>
      </c>
      <c r="Q12" s="86">
        <v>200</v>
      </c>
      <c r="R12" s="87">
        <v>0</v>
      </c>
      <c r="S12" s="75"/>
    </row>
    <row r="13" spans="1:19" s="76" customFormat="1" ht="15" customHeight="1">
      <c r="A13" s="88" t="s">
        <v>108</v>
      </c>
      <c r="B13" s="85">
        <f t="shared" si="1"/>
        <v>35</v>
      </c>
      <c r="C13" s="85">
        <v>24</v>
      </c>
      <c r="D13" s="85">
        <v>0</v>
      </c>
      <c r="E13" s="85">
        <v>2</v>
      </c>
      <c r="F13" s="85">
        <v>0</v>
      </c>
      <c r="G13" s="85">
        <v>0</v>
      </c>
      <c r="H13" s="85">
        <v>9</v>
      </c>
      <c r="I13" s="85">
        <v>1679</v>
      </c>
      <c r="J13" s="85">
        <v>92</v>
      </c>
      <c r="K13" s="85">
        <v>0</v>
      </c>
      <c r="L13" s="85">
        <f t="shared" si="2"/>
        <v>105524</v>
      </c>
      <c r="M13" s="85">
        <v>104983</v>
      </c>
      <c r="N13" s="85">
        <v>0</v>
      </c>
      <c r="O13" s="85">
        <v>180</v>
      </c>
      <c r="P13" s="85">
        <v>0</v>
      </c>
      <c r="Q13" s="86">
        <v>361</v>
      </c>
      <c r="R13" s="87">
        <v>0</v>
      </c>
      <c r="S13" s="75"/>
    </row>
    <row r="14" spans="1:19" s="76" customFormat="1" ht="15" customHeight="1">
      <c r="A14" s="88" t="s">
        <v>109</v>
      </c>
      <c r="B14" s="85">
        <f t="shared" si="1"/>
        <v>27</v>
      </c>
      <c r="C14" s="85">
        <v>19</v>
      </c>
      <c r="D14" s="85">
        <v>0</v>
      </c>
      <c r="E14" s="85">
        <v>3</v>
      </c>
      <c r="F14" s="85">
        <v>0</v>
      </c>
      <c r="G14" s="85">
        <v>0</v>
      </c>
      <c r="H14" s="85">
        <v>5</v>
      </c>
      <c r="I14" s="85">
        <v>1266</v>
      </c>
      <c r="J14" s="85">
        <v>81</v>
      </c>
      <c r="K14" s="85">
        <v>0</v>
      </c>
      <c r="L14" s="85">
        <f t="shared" si="2"/>
        <v>78623</v>
      </c>
      <c r="M14" s="85">
        <v>77717</v>
      </c>
      <c r="N14" s="85">
        <v>0</v>
      </c>
      <c r="O14" s="85">
        <v>899</v>
      </c>
      <c r="P14" s="85">
        <v>0</v>
      </c>
      <c r="Q14" s="86">
        <v>7</v>
      </c>
      <c r="R14" s="87">
        <v>0</v>
      </c>
      <c r="S14" s="75"/>
    </row>
    <row r="15" spans="1:19" s="76" customFormat="1" ht="15" customHeight="1">
      <c r="A15" s="88" t="s">
        <v>110</v>
      </c>
      <c r="B15" s="85">
        <f t="shared" si="1"/>
        <v>46</v>
      </c>
      <c r="C15" s="85">
        <v>28</v>
      </c>
      <c r="D15" s="85">
        <v>3</v>
      </c>
      <c r="E15" s="85">
        <v>7</v>
      </c>
      <c r="F15" s="85">
        <v>0</v>
      </c>
      <c r="G15" s="85">
        <v>0</v>
      </c>
      <c r="H15" s="85">
        <v>8</v>
      </c>
      <c r="I15" s="85">
        <v>528</v>
      </c>
      <c r="J15" s="85">
        <v>41</v>
      </c>
      <c r="K15" s="85">
        <v>379</v>
      </c>
      <c r="L15" s="85">
        <f t="shared" si="2"/>
        <v>40921</v>
      </c>
      <c r="M15" s="85">
        <v>36313</v>
      </c>
      <c r="N15" s="85">
        <v>995</v>
      </c>
      <c r="O15" s="85">
        <v>2340</v>
      </c>
      <c r="P15" s="85">
        <v>0</v>
      </c>
      <c r="Q15" s="86">
        <v>1273</v>
      </c>
      <c r="R15" s="87">
        <v>0</v>
      </c>
      <c r="S15" s="75"/>
    </row>
    <row r="16" spans="1:19" s="76" customFormat="1" ht="15" customHeight="1">
      <c r="A16" s="88" t="s">
        <v>111</v>
      </c>
      <c r="B16" s="85">
        <f t="shared" si="1"/>
        <v>41</v>
      </c>
      <c r="C16" s="85">
        <v>26</v>
      </c>
      <c r="D16" s="85">
        <v>1</v>
      </c>
      <c r="E16" s="85">
        <v>9</v>
      </c>
      <c r="F16" s="85">
        <v>0</v>
      </c>
      <c r="G16" s="85">
        <v>0</v>
      </c>
      <c r="H16" s="85">
        <v>5</v>
      </c>
      <c r="I16" s="85">
        <v>1117</v>
      </c>
      <c r="J16" s="85">
        <v>149</v>
      </c>
      <c r="K16" s="85">
        <v>15</v>
      </c>
      <c r="L16" s="85">
        <f t="shared" si="2"/>
        <v>52307</v>
      </c>
      <c r="M16" s="85">
        <v>45944</v>
      </c>
      <c r="N16" s="85">
        <v>0</v>
      </c>
      <c r="O16" s="85">
        <v>6076</v>
      </c>
      <c r="P16" s="85">
        <v>0</v>
      </c>
      <c r="Q16" s="86">
        <v>287</v>
      </c>
      <c r="R16" s="87">
        <v>0</v>
      </c>
      <c r="S16" s="75"/>
    </row>
    <row r="17" spans="1:19" s="76" customFormat="1" ht="15" customHeight="1">
      <c r="A17" s="88" t="s">
        <v>112</v>
      </c>
      <c r="B17" s="85">
        <f t="shared" si="1"/>
        <v>25</v>
      </c>
      <c r="C17" s="85">
        <v>20</v>
      </c>
      <c r="D17" s="85">
        <v>0</v>
      </c>
      <c r="E17" s="85">
        <v>4</v>
      </c>
      <c r="F17" s="85">
        <v>0</v>
      </c>
      <c r="G17" s="85">
        <v>0</v>
      </c>
      <c r="H17" s="85">
        <v>1</v>
      </c>
      <c r="I17" s="85">
        <v>995</v>
      </c>
      <c r="J17" s="85">
        <v>52</v>
      </c>
      <c r="K17" s="85">
        <v>0</v>
      </c>
      <c r="L17" s="85">
        <f t="shared" si="2"/>
        <v>52053</v>
      </c>
      <c r="M17" s="85">
        <v>51724</v>
      </c>
      <c r="N17" s="85">
        <v>0</v>
      </c>
      <c r="O17" s="85">
        <v>278</v>
      </c>
      <c r="P17" s="85">
        <v>0</v>
      </c>
      <c r="Q17" s="86">
        <v>51</v>
      </c>
      <c r="R17" s="87">
        <v>0</v>
      </c>
      <c r="S17" s="75"/>
    </row>
    <row r="18" spans="1:19" s="76" customFormat="1" ht="15" customHeight="1">
      <c r="A18" s="88" t="s">
        <v>113</v>
      </c>
      <c r="B18" s="85">
        <f t="shared" si="1"/>
        <v>34</v>
      </c>
      <c r="C18" s="85">
        <v>26</v>
      </c>
      <c r="D18" s="85">
        <v>1</v>
      </c>
      <c r="E18" s="85">
        <v>4</v>
      </c>
      <c r="F18" s="85">
        <v>0</v>
      </c>
      <c r="G18" s="85">
        <v>0</v>
      </c>
      <c r="H18" s="85">
        <v>3</v>
      </c>
      <c r="I18" s="85">
        <v>1320</v>
      </c>
      <c r="J18" s="85">
        <v>22</v>
      </c>
      <c r="K18" s="85">
        <v>0</v>
      </c>
      <c r="L18" s="85">
        <f t="shared" si="2"/>
        <v>67698</v>
      </c>
      <c r="M18" s="85">
        <v>62763</v>
      </c>
      <c r="N18" s="85">
        <v>0</v>
      </c>
      <c r="O18" s="85">
        <v>4792</v>
      </c>
      <c r="P18" s="85">
        <v>0</v>
      </c>
      <c r="Q18" s="86">
        <v>143</v>
      </c>
      <c r="R18" s="87">
        <v>0</v>
      </c>
      <c r="S18" s="75"/>
    </row>
    <row r="19" spans="1:19" s="76" customFormat="1" ht="15" customHeight="1" thickBot="1">
      <c r="A19" s="88" t="s">
        <v>114</v>
      </c>
      <c r="B19" s="85">
        <f t="shared" si="1"/>
        <v>23</v>
      </c>
      <c r="C19" s="85">
        <v>19</v>
      </c>
      <c r="D19" s="85">
        <v>0</v>
      </c>
      <c r="E19" s="85">
        <v>2</v>
      </c>
      <c r="F19" s="85">
        <v>0</v>
      </c>
      <c r="G19" s="85">
        <v>0</v>
      </c>
      <c r="H19" s="85">
        <v>2</v>
      </c>
      <c r="I19" s="85">
        <v>822</v>
      </c>
      <c r="J19" s="85">
        <v>127</v>
      </c>
      <c r="K19" s="85">
        <v>0</v>
      </c>
      <c r="L19" s="85">
        <f t="shared" si="2"/>
        <v>55821</v>
      </c>
      <c r="M19" s="85">
        <v>34609</v>
      </c>
      <c r="N19" s="85">
        <v>0</v>
      </c>
      <c r="O19" s="85">
        <v>1137</v>
      </c>
      <c r="P19" s="85">
        <v>0</v>
      </c>
      <c r="Q19" s="86">
        <v>20075</v>
      </c>
      <c r="R19" s="87">
        <v>0</v>
      </c>
      <c r="S19" s="75"/>
    </row>
    <row r="20" spans="1:19" ht="15" customHeight="1" thickTop="1">
      <c r="A20" s="443" t="s">
        <v>91</v>
      </c>
      <c r="B20" s="455" t="s">
        <v>451</v>
      </c>
      <c r="C20" s="456"/>
      <c r="D20" s="456"/>
      <c r="E20" s="456"/>
      <c r="F20" s="456"/>
      <c r="G20" s="456"/>
      <c r="H20" s="456"/>
      <c r="I20" s="454" t="s">
        <v>115</v>
      </c>
      <c r="J20" s="455" t="s">
        <v>452</v>
      </c>
      <c r="K20" s="455"/>
      <c r="L20" s="455"/>
      <c r="M20" s="455"/>
      <c r="N20" s="452" t="s">
        <v>116</v>
      </c>
      <c r="O20" s="458" t="s">
        <v>117</v>
      </c>
      <c r="P20" s="459" t="s">
        <v>118</v>
      </c>
      <c r="Q20" s="89"/>
      <c r="R20" s="89"/>
      <c r="S20" s="8"/>
    </row>
    <row r="21" spans="1:18" ht="15" customHeight="1">
      <c r="A21" s="444"/>
      <c r="B21" s="448" t="s">
        <v>453</v>
      </c>
      <c r="C21" s="448"/>
      <c r="D21" s="448"/>
      <c r="E21" s="448"/>
      <c r="F21" s="448"/>
      <c r="G21" s="446" t="s">
        <v>95</v>
      </c>
      <c r="H21" s="451" t="s">
        <v>100</v>
      </c>
      <c r="I21" s="446"/>
      <c r="J21" s="446" t="s">
        <v>93</v>
      </c>
      <c r="K21" s="446" t="s">
        <v>119</v>
      </c>
      <c r="L21" s="446" t="s">
        <v>120</v>
      </c>
      <c r="M21" s="446" t="s">
        <v>121</v>
      </c>
      <c r="N21" s="453"/>
      <c r="O21" s="446"/>
      <c r="P21" s="446"/>
      <c r="Q21" s="450" t="s">
        <v>122</v>
      </c>
      <c r="R21" s="460"/>
    </row>
    <row r="22" spans="1:18" ht="15" customHeight="1">
      <c r="A22" s="445"/>
      <c r="B22" s="90" t="s">
        <v>123</v>
      </c>
      <c r="C22" s="90" t="s">
        <v>124</v>
      </c>
      <c r="D22" s="90" t="s">
        <v>125</v>
      </c>
      <c r="E22" s="91" t="s">
        <v>126</v>
      </c>
      <c r="F22" s="90" t="s">
        <v>127</v>
      </c>
      <c r="G22" s="446"/>
      <c r="H22" s="447"/>
      <c r="I22" s="446"/>
      <c r="J22" s="446"/>
      <c r="K22" s="446"/>
      <c r="L22" s="446"/>
      <c r="M22" s="446"/>
      <c r="N22" s="453"/>
      <c r="O22" s="446"/>
      <c r="P22" s="446"/>
      <c r="Q22" s="446"/>
      <c r="R22" s="460"/>
    </row>
    <row r="23" spans="1:18" s="76" customFormat="1" ht="15" customHeight="1">
      <c r="A23" s="74" t="s">
        <v>102</v>
      </c>
      <c r="B23" s="85">
        <v>397</v>
      </c>
      <c r="C23" s="85">
        <v>135</v>
      </c>
      <c r="D23" s="85">
        <v>20</v>
      </c>
      <c r="E23" s="85">
        <v>125</v>
      </c>
      <c r="F23" s="85">
        <v>117</v>
      </c>
      <c r="G23" s="85">
        <v>36</v>
      </c>
      <c r="H23" s="85">
        <v>0</v>
      </c>
      <c r="I23" s="85">
        <v>2</v>
      </c>
      <c r="J23" s="85">
        <v>239</v>
      </c>
      <c r="K23" s="85">
        <v>75</v>
      </c>
      <c r="L23" s="85">
        <v>13</v>
      </c>
      <c r="M23" s="85">
        <v>151</v>
      </c>
      <c r="N23" s="85">
        <v>769</v>
      </c>
      <c r="O23" s="85">
        <v>76</v>
      </c>
      <c r="P23" s="85">
        <v>31</v>
      </c>
      <c r="Q23" s="92"/>
      <c r="R23" s="93">
        <v>7</v>
      </c>
    </row>
    <row r="24" spans="1:18" s="83" customFormat="1" ht="22.5" customHeight="1">
      <c r="A24" s="77" t="s">
        <v>454</v>
      </c>
      <c r="B24" s="78">
        <f aca="true" t="shared" si="3" ref="B24:P24">SUM(B25:B36)</f>
        <v>426</v>
      </c>
      <c r="C24" s="78">
        <f t="shared" si="3"/>
        <v>128</v>
      </c>
      <c r="D24" s="78">
        <f t="shared" si="3"/>
        <v>27</v>
      </c>
      <c r="E24" s="78">
        <f t="shared" si="3"/>
        <v>148</v>
      </c>
      <c r="F24" s="78">
        <f t="shared" si="3"/>
        <v>123</v>
      </c>
      <c r="G24" s="78">
        <f t="shared" si="3"/>
        <v>46</v>
      </c>
      <c r="H24" s="78">
        <f t="shared" si="3"/>
        <v>0</v>
      </c>
      <c r="I24" s="78">
        <f t="shared" si="3"/>
        <v>1</v>
      </c>
      <c r="J24" s="78">
        <f t="shared" si="3"/>
        <v>259</v>
      </c>
      <c r="K24" s="78">
        <f t="shared" si="3"/>
        <v>84</v>
      </c>
      <c r="L24" s="78">
        <f t="shared" si="3"/>
        <v>16</v>
      </c>
      <c r="M24" s="78">
        <f t="shared" si="3"/>
        <v>159</v>
      </c>
      <c r="N24" s="78">
        <f t="shared" si="3"/>
        <v>863</v>
      </c>
      <c r="O24" s="78">
        <f t="shared" si="3"/>
        <v>82</v>
      </c>
      <c r="P24" s="79">
        <f t="shared" si="3"/>
        <v>28</v>
      </c>
      <c r="Q24" s="81"/>
      <c r="R24" s="94">
        <f>SUM(R25:R36)</f>
        <v>6</v>
      </c>
    </row>
    <row r="25" spans="1:18" s="76" customFormat="1" ht="15" customHeight="1">
      <c r="A25" s="84" t="s">
        <v>103</v>
      </c>
      <c r="B25" s="85">
        <f aca="true" t="shared" si="4" ref="B25:B36">SUM(C25:F25)</f>
        <v>41</v>
      </c>
      <c r="C25" s="85">
        <v>15</v>
      </c>
      <c r="D25" s="85">
        <v>3</v>
      </c>
      <c r="E25" s="85">
        <v>12</v>
      </c>
      <c r="F25" s="85">
        <v>11</v>
      </c>
      <c r="G25" s="85">
        <v>4</v>
      </c>
      <c r="H25" s="85">
        <v>0</v>
      </c>
      <c r="I25" s="85">
        <v>0</v>
      </c>
      <c r="J25" s="85">
        <f aca="true" t="shared" si="5" ref="J25:J36">SUM(K25:M25)</f>
        <v>29</v>
      </c>
      <c r="K25" s="85">
        <v>12</v>
      </c>
      <c r="L25" s="85">
        <v>1</v>
      </c>
      <c r="M25" s="85">
        <v>16</v>
      </c>
      <c r="N25" s="85">
        <v>78</v>
      </c>
      <c r="O25" s="85">
        <v>9</v>
      </c>
      <c r="P25" s="95">
        <v>3</v>
      </c>
      <c r="Q25" s="87"/>
      <c r="R25" s="96">
        <v>1</v>
      </c>
    </row>
    <row r="26" spans="1:18" s="76" customFormat="1" ht="15" customHeight="1">
      <c r="A26" s="88" t="s">
        <v>104</v>
      </c>
      <c r="B26" s="85">
        <f t="shared" si="4"/>
        <v>35</v>
      </c>
      <c r="C26" s="85">
        <v>11</v>
      </c>
      <c r="D26" s="85">
        <v>3</v>
      </c>
      <c r="E26" s="85">
        <v>11</v>
      </c>
      <c r="F26" s="85">
        <v>10</v>
      </c>
      <c r="G26" s="85">
        <v>4</v>
      </c>
      <c r="H26" s="85">
        <v>0</v>
      </c>
      <c r="I26" s="85">
        <v>1</v>
      </c>
      <c r="J26" s="85">
        <f t="shared" si="5"/>
        <v>18</v>
      </c>
      <c r="K26" s="85">
        <v>6</v>
      </c>
      <c r="L26" s="85">
        <v>1</v>
      </c>
      <c r="M26" s="85">
        <v>11</v>
      </c>
      <c r="N26" s="85">
        <v>70</v>
      </c>
      <c r="O26" s="85">
        <v>3</v>
      </c>
      <c r="P26" s="85">
        <v>3</v>
      </c>
      <c r="Q26" s="87"/>
      <c r="R26" s="96">
        <v>1</v>
      </c>
    </row>
    <row r="27" spans="1:18" s="76" customFormat="1" ht="15" customHeight="1">
      <c r="A27" s="88" t="s">
        <v>105</v>
      </c>
      <c r="B27" s="85">
        <f t="shared" si="4"/>
        <v>48</v>
      </c>
      <c r="C27" s="85">
        <v>19</v>
      </c>
      <c r="D27" s="85">
        <v>3</v>
      </c>
      <c r="E27" s="85">
        <v>18</v>
      </c>
      <c r="F27" s="85">
        <v>8</v>
      </c>
      <c r="G27" s="85">
        <v>1</v>
      </c>
      <c r="H27" s="85">
        <v>0</v>
      </c>
      <c r="I27" s="85">
        <v>0</v>
      </c>
      <c r="J27" s="85">
        <f t="shared" si="5"/>
        <v>30</v>
      </c>
      <c r="K27" s="85">
        <v>17</v>
      </c>
      <c r="L27" s="85">
        <v>0</v>
      </c>
      <c r="M27" s="85">
        <v>13</v>
      </c>
      <c r="N27" s="85">
        <v>110</v>
      </c>
      <c r="O27" s="85">
        <v>17</v>
      </c>
      <c r="P27" s="85">
        <v>6</v>
      </c>
      <c r="Q27" s="87"/>
      <c r="R27" s="96">
        <v>0</v>
      </c>
    </row>
    <row r="28" spans="1:18" s="76" customFormat="1" ht="15" customHeight="1">
      <c r="A28" s="88" t="s">
        <v>106</v>
      </c>
      <c r="B28" s="85">
        <f t="shared" si="4"/>
        <v>64</v>
      </c>
      <c r="C28" s="85">
        <v>23</v>
      </c>
      <c r="D28" s="85">
        <v>6</v>
      </c>
      <c r="E28" s="85">
        <v>26</v>
      </c>
      <c r="F28" s="85">
        <v>9</v>
      </c>
      <c r="G28" s="85">
        <v>3</v>
      </c>
      <c r="H28" s="85">
        <v>0</v>
      </c>
      <c r="I28" s="85">
        <v>0</v>
      </c>
      <c r="J28" s="85">
        <f t="shared" si="5"/>
        <v>42</v>
      </c>
      <c r="K28" s="85">
        <v>15</v>
      </c>
      <c r="L28" s="85">
        <v>6</v>
      </c>
      <c r="M28" s="85">
        <v>21</v>
      </c>
      <c r="N28" s="85">
        <v>137</v>
      </c>
      <c r="O28" s="85">
        <v>9</v>
      </c>
      <c r="P28" s="85">
        <v>3</v>
      </c>
      <c r="Q28" s="87"/>
      <c r="R28" s="96">
        <v>1</v>
      </c>
    </row>
    <row r="29" spans="1:18" s="76" customFormat="1" ht="15" customHeight="1">
      <c r="A29" s="88" t="s">
        <v>107</v>
      </c>
      <c r="B29" s="85">
        <f t="shared" si="4"/>
        <v>31</v>
      </c>
      <c r="C29" s="85">
        <v>8</v>
      </c>
      <c r="D29" s="85">
        <v>2</v>
      </c>
      <c r="E29" s="85">
        <v>12</v>
      </c>
      <c r="F29" s="85">
        <v>9</v>
      </c>
      <c r="G29" s="85">
        <v>3</v>
      </c>
      <c r="H29" s="85">
        <v>0</v>
      </c>
      <c r="I29" s="85">
        <v>0</v>
      </c>
      <c r="J29" s="85">
        <f t="shared" si="5"/>
        <v>27</v>
      </c>
      <c r="K29" s="85">
        <v>8</v>
      </c>
      <c r="L29" s="85">
        <v>4</v>
      </c>
      <c r="M29" s="85">
        <v>15</v>
      </c>
      <c r="N29" s="85">
        <v>98</v>
      </c>
      <c r="O29" s="85">
        <v>12</v>
      </c>
      <c r="P29" s="85">
        <v>1</v>
      </c>
      <c r="Q29" s="87"/>
      <c r="R29" s="96">
        <v>0</v>
      </c>
    </row>
    <row r="30" spans="1:18" s="76" customFormat="1" ht="15" customHeight="1">
      <c r="A30" s="88" t="s">
        <v>108</v>
      </c>
      <c r="B30" s="85">
        <f t="shared" si="4"/>
        <v>35</v>
      </c>
      <c r="C30" s="85">
        <v>13</v>
      </c>
      <c r="D30" s="85">
        <v>3</v>
      </c>
      <c r="E30" s="85">
        <v>13</v>
      </c>
      <c r="F30" s="85">
        <v>6</v>
      </c>
      <c r="G30" s="85">
        <v>2</v>
      </c>
      <c r="H30" s="85">
        <v>0</v>
      </c>
      <c r="I30" s="85">
        <v>0</v>
      </c>
      <c r="J30" s="85">
        <f t="shared" si="5"/>
        <v>20</v>
      </c>
      <c r="K30" s="85">
        <v>7</v>
      </c>
      <c r="L30" s="85">
        <v>2</v>
      </c>
      <c r="M30" s="85">
        <v>11</v>
      </c>
      <c r="N30" s="85">
        <v>58</v>
      </c>
      <c r="O30" s="85">
        <v>3</v>
      </c>
      <c r="P30" s="85">
        <v>2</v>
      </c>
      <c r="Q30" s="87"/>
      <c r="R30" s="96">
        <v>0</v>
      </c>
    </row>
    <row r="31" spans="1:18" s="76" customFormat="1" ht="15" customHeight="1">
      <c r="A31" s="88" t="s">
        <v>109</v>
      </c>
      <c r="B31" s="85">
        <f t="shared" si="4"/>
        <v>24</v>
      </c>
      <c r="C31" s="85">
        <v>6</v>
      </c>
      <c r="D31" s="85">
        <v>1</v>
      </c>
      <c r="E31" s="85">
        <v>4</v>
      </c>
      <c r="F31" s="85">
        <v>13</v>
      </c>
      <c r="G31" s="85">
        <v>3</v>
      </c>
      <c r="H31" s="85">
        <v>0</v>
      </c>
      <c r="I31" s="85">
        <v>0</v>
      </c>
      <c r="J31" s="85">
        <f t="shared" si="5"/>
        <v>10</v>
      </c>
      <c r="K31" s="85">
        <v>3</v>
      </c>
      <c r="L31" s="85">
        <v>0</v>
      </c>
      <c r="M31" s="85">
        <v>7</v>
      </c>
      <c r="N31" s="85">
        <v>34</v>
      </c>
      <c r="O31" s="85">
        <v>3</v>
      </c>
      <c r="P31" s="85">
        <v>1</v>
      </c>
      <c r="Q31" s="87"/>
      <c r="R31" s="96">
        <v>0</v>
      </c>
    </row>
    <row r="32" spans="1:18" s="76" customFormat="1" ht="15" customHeight="1">
      <c r="A32" s="88" t="s">
        <v>110</v>
      </c>
      <c r="B32" s="85">
        <f t="shared" si="4"/>
        <v>34</v>
      </c>
      <c r="C32" s="85">
        <v>6</v>
      </c>
      <c r="D32" s="85">
        <v>0</v>
      </c>
      <c r="E32" s="85">
        <v>12</v>
      </c>
      <c r="F32" s="85">
        <v>16</v>
      </c>
      <c r="G32" s="85">
        <v>7</v>
      </c>
      <c r="H32" s="85">
        <v>0</v>
      </c>
      <c r="I32" s="85">
        <v>0</v>
      </c>
      <c r="J32" s="85">
        <f t="shared" si="5"/>
        <v>21</v>
      </c>
      <c r="K32" s="85">
        <v>2</v>
      </c>
      <c r="L32" s="85">
        <v>0</v>
      </c>
      <c r="M32" s="85">
        <v>19</v>
      </c>
      <c r="N32" s="85">
        <v>68</v>
      </c>
      <c r="O32" s="85">
        <v>10</v>
      </c>
      <c r="P32" s="85">
        <v>2</v>
      </c>
      <c r="Q32" s="87"/>
      <c r="R32" s="96">
        <v>2</v>
      </c>
    </row>
    <row r="33" spans="1:18" s="76" customFormat="1" ht="15" customHeight="1">
      <c r="A33" s="88" t="s">
        <v>111</v>
      </c>
      <c r="B33" s="85">
        <f t="shared" si="4"/>
        <v>34</v>
      </c>
      <c r="C33" s="85">
        <v>6</v>
      </c>
      <c r="D33" s="85">
        <v>4</v>
      </c>
      <c r="E33" s="85">
        <v>14</v>
      </c>
      <c r="F33" s="85">
        <v>10</v>
      </c>
      <c r="G33" s="85">
        <v>9</v>
      </c>
      <c r="H33" s="85">
        <v>0</v>
      </c>
      <c r="I33" s="85">
        <v>0</v>
      </c>
      <c r="J33" s="85">
        <f t="shared" si="5"/>
        <v>16</v>
      </c>
      <c r="K33" s="85">
        <v>3</v>
      </c>
      <c r="L33" s="85">
        <v>0</v>
      </c>
      <c r="M33" s="85">
        <v>13</v>
      </c>
      <c r="N33" s="85">
        <v>51</v>
      </c>
      <c r="O33" s="85">
        <v>4</v>
      </c>
      <c r="P33" s="85">
        <v>3</v>
      </c>
      <c r="Q33" s="87"/>
      <c r="R33" s="96">
        <v>1</v>
      </c>
    </row>
    <row r="34" spans="1:18" s="76" customFormat="1" ht="15" customHeight="1">
      <c r="A34" s="88" t="s">
        <v>112</v>
      </c>
      <c r="B34" s="85">
        <f t="shared" si="4"/>
        <v>25</v>
      </c>
      <c r="C34" s="85">
        <v>5</v>
      </c>
      <c r="D34" s="85">
        <v>1</v>
      </c>
      <c r="E34" s="85">
        <v>8</v>
      </c>
      <c r="F34" s="85">
        <v>11</v>
      </c>
      <c r="G34" s="85">
        <v>4</v>
      </c>
      <c r="H34" s="85">
        <v>0</v>
      </c>
      <c r="I34" s="85">
        <v>0</v>
      </c>
      <c r="J34" s="85">
        <f t="shared" si="5"/>
        <v>13</v>
      </c>
      <c r="K34" s="85">
        <v>3</v>
      </c>
      <c r="L34" s="85">
        <v>0</v>
      </c>
      <c r="M34" s="85">
        <v>10</v>
      </c>
      <c r="N34" s="85">
        <v>48</v>
      </c>
      <c r="O34" s="85">
        <v>7</v>
      </c>
      <c r="P34" s="85">
        <v>0</v>
      </c>
      <c r="Q34" s="87"/>
      <c r="R34" s="96">
        <v>0</v>
      </c>
    </row>
    <row r="35" spans="1:18" s="76" customFormat="1" ht="15" customHeight="1">
      <c r="A35" s="88" t="s">
        <v>113</v>
      </c>
      <c r="B35" s="85">
        <f t="shared" si="4"/>
        <v>31</v>
      </c>
      <c r="C35" s="85">
        <v>10</v>
      </c>
      <c r="D35" s="85">
        <v>1</v>
      </c>
      <c r="E35" s="85">
        <v>8</v>
      </c>
      <c r="F35" s="85">
        <v>12</v>
      </c>
      <c r="G35" s="85">
        <v>4</v>
      </c>
      <c r="H35" s="85">
        <v>0</v>
      </c>
      <c r="I35" s="85">
        <v>0</v>
      </c>
      <c r="J35" s="85">
        <f t="shared" si="5"/>
        <v>18</v>
      </c>
      <c r="K35" s="85">
        <v>4</v>
      </c>
      <c r="L35" s="85">
        <v>2</v>
      </c>
      <c r="M35" s="85">
        <v>12</v>
      </c>
      <c r="N35" s="85">
        <v>58</v>
      </c>
      <c r="O35" s="85">
        <v>2</v>
      </c>
      <c r="P35" s="85">
        <v>1</v>
      </c>
      <c r="Q35" s="87"/>
      <c r="R35" s="96">
        <v>0</v>
      </c>
    </row>
    <row r="36" spans="1:18" s="76" customFormat="1" ht="15" customHeight="1" thickBot="1">
      <c r="A36" s="97" t="s">
        <v>114</v>
      </c>
      <c r="B36" s="98">
        <f t="shared" si="4"/>
        <v>24</v>
      </c>
      <c r="C36" s="98">
        <v>6</v>
      </c>
      <c r="D36" s="98">
        <v>0</v>
      </c>
      <c r="E36" s="98">
        <v>10</v>
      </c>
      <c r="F36" s="98">
        <v>8</v>
      </c>
      <c r="G36" s="98">
        <v>2</v>
      </c>
      <c r="H36" s="98">
        <v>0</v>
      </c>
      <c r="I36" s="98">
        <v>0</v>
      </c>
      <c r="J36" s="98">
        <f t="shared" si="5"/>
        <v>15</v>
      </c>
      <c r="K36" s="98">
        <v>4</v>
      </c>
      <c r="L36" s="98">
        <v>0</v>
      </c>
      <c r="M36" s="98">
        <v>11</v>
      </c>
      <c r="N36" s="98">
        <v>53</v>
      </c>
      <c r="O36" s="98">
        <v>3</v>
      </c>
      <c r="P36" s="98">
        <v>3</v>
      </c>
      <c r="Q36" s="99"/>
      <c r="R36" s="100">
        <v>0</v>
      </c>
    </row>
  </sheetData>
  <mergeCells count="36">
    <mergeCell ref="L3:R3"/>
    <mergeCell ref="O20:O22"/>
    <mergeCell ref="P20:P22"/>
    <mergeCell ref="J20:M20"/>
    <mergeCell ref="Q21:R22"/>
    <mergeCell ref="R4:R5"/>
    <mergeCell ref="J21:J22"/>
    <mergeCell ref="K21:K22"/>
    <mergeCell ref="L21:L22"/>
    <mergeCell ref="M21:M22"/>
    <mergeCell ref="H21:H22"/>
    <mergeCell ref="I20:I22"/>
    <mergeCell ref="B20:H20"/>
    <mergeCell ref="I3:K3"/>
    <mergeCell ref="H4:H5"/>
    <mergeCell ref="B3:H3"/>
    <mergeCell ref="C4:C5"/>
    <mergeCell ref="D4:D5"/>
    <mergeCell ref="E4:E5"/>
    <mergeCell ref="F4:F5"/>
    <mergeCell ref="N20:N22"/>
    <mergeCell ref="N4:N5"/>
    <mergeCell ref="O4:O5"/>
    <mergeCell ref="P4:P5"/>
    <mergeCell ref="Q4:Q5"/>
    <mergeCell ref="I4:I5"/>
    <mergeCell ref="J4:J5"/>
    <mergeCell ref="L4:L5"/>
    <mergeCell ref="M4:M5"/>
    <mergeCell ref="K4:K5"/>
    <mergeCell ref="A3:A5"/>
    <mergeCell ref="A20:A22"/>
    <mergeCell ref="B4:B5"/>
    <mergeCell ref="G4:G5"/>
    <mergeCell ref="B21:F21"/>
    <mergeCell ref="G21:G22"/>
  </mergeCells>
  <printOptions/>
  <pageMargins left="0.7874015748031497" right="0.2362204724409449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101" customWidth="1"/>
    <col min="2" max="4" width="5.625" style="101" customWidth="1"/>
    <col min="5" max="5" width="7.50390625" style="101" bestFit="1" customWidth="1"/>
    <col min="6" max="6" width="4.50390625" style="101" bestFit="1" customWidth="1"/>
    <col min="7" max="9" width="5.625" style="101" customWidth="1"/>
    <col min="10" max="10" width="6.00390625" style="101" bestFit="1" customWidth="1"/>
    <col min="11" max="13" width="5.625" style="101" customWidth="1"/>
    <col min="14" max="14" width="6.875" style="101" customWidth="1"/>
    <col min="15" max="15" width="5.625" style="101" customWidth="1"/>
    <col min="16" max="16384" width="9.00390625" style="101" customWidth="1"/>
  </cols>
  <sheetData>
    <row r="1" ht="18" customHeight="1"/>
    <row r="2" spans="1:15" s="103" customFormat="1" ht="15" customHeight="1" thickBot="1">
      <c r="A2" s="102" t="s">
        <v>455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104" customFormat="1" ht="15" customHeight="1" thickTop="1">
      <c r="A3" s="461" t="s">
        <v>128</v>
      </c>
      <c r="B3" s="464" t="s">
        <v>0</v>
      </c>
      <c r="C3" s="464" t="s">
        <v>129</v>
      </c>
      <c r="D3" s="464" t="s">
        <v>130</v>
      </c>
      <c r="E3" s="464" t="s">
        <v>131</v>
      </c>
      <c r="F3" s="464" t="s">
        <v>132</v>
      </c>
      <c r="G3" s="464" t="s">
        <v>133</v>
      </c>
      <c r="H3" s="464" t="s">
        <v>134</v>
      </c>
      <c r="I3" s="464" t="s">
        <v>135</v>
      </c>
      <c r="J3" s="464" t="s">
        <v>136</v>
      </c>
      <c r="K3" s="464" t="s">
        <v>137</v>
      </c>
      <c r="L3" s="464" t="s">
        <v>138</v>
      </c>
      <c r="M3" s="464" t="s">
        <v>139</v>
      </c>
      <c r="N3" s="464" t="s">
        <v>12</v>
      </c>
      <c r="O3" s="469" t="s">
        <v>140</v>
      </c>
    </row>
    <row r="4" spans="1:15" s="104" customFormat="1" ht="15" customHeight="1">
      <c r="A4" s="462"/>
      <c r="B4" s="465"/>
      <c r="C4" s="465"/>
      <c r="D4" s="465"/>
      <c r="E4" s="467"/>
      <c r="F4" s="465"/>
      <c r="G4" s="465"/>
      <c r="H4" s="465"/>
      <c r="I4" s="465"/>
      <c r="J4" s="465"/>
      <c r="K4" s="465"/>
      <c r="L4" s="465"/>
      <c r="M4" s="465"/>
      <c r="N4" s="465"/>
      <c r="O4" s="470"/>
    </row>
    <row r="5" spans="1:15" s="104" customFormat="1" ht="15" customHeight="1">
      <c r="A5" s="463"/>
      <c r="B5" s="466"/>
      <c r="C5" s="466"/>
      <c r="D5" s="466"/>
      <c r="E5" s="468"/>
      <c r="F5" s="466"/>
      <c r="G5" s="466"/>
      <c r="H5" s="466"/>
      <c r="I5" s="466"/>
      <c r="J5" s="466"/>
      <c r="K5" s="466"/>
      <c r="L5" s="466"/>
      <c r="M5" s="466"/>
      <c r="N5" s="466"/>
      <c r="O5" s="471"/>
    </row>
    <row r="6" spans="1:15" s="108" customFormat="1" ht="15" customHeight="1">
      <c r="A6" s="105" t="s">
        <v>0</v>
      </c>
      <c r="B6" s="106">
        <f aca="true" t="shared" si="0" ref="B6:B18">SUM(C6:O6)</f>
        <v>442</v>
      </c>
      <c r="C6" s="106">
        <f aca="true" t="shared" si="1" ref="C6:O6">SUM(C7:C18)</f>
        <v>20</v>
      </c>
      <c r="D6" s="106">
        <f t="shared" si="1"/>
        <v>59</v>
      </c>
      <c r="E6" s="106">
        <f t="shared" si="1"/>
        <v>28</v>
      </c>
      <c r="F6" s="106">
        <f t="shared" si="1"/>
        <v>7</v>
      </c>
      <c r="G6" s="106">
        <f t="shared" si="1"/>
        <v>15</v>
      </c>
      <c r="H6" s="106">
        <f t="shared" si="1"/>
        <v>11</v>
      </c>
      <c r="I6" s="106">
        <f t="shared" si="1"/>
        <v>9</v>
      </c>
      <c r="J6" s="106">
        <f t="shared" si="1"/>
        <v>26</v>
      </c>
      <c r="K6" s="106">
        <f t="shared" si="1"/>
        <v>4</v>
      </c>
      <c r="L6" s="106">
        <f t="shared" si="1"/>
        <v>32</v>
      </c>
      <c r="M6" s="106">
        <f t="shared" si="1"/>
        <v>13</v>
      </c>
      <c r="N6" s="106">
        <f t="shared" si="1"/>
        <v>114</v>
      </c>
      <c r="O6" s="107">
        <f t="shared" si="1"/>
        <v>104</v>
      </c>
    </row>
    <row r="7" spans="1:16" s="114" customFormat="1" ht="22.5" customHeight="1">
      <c r="A7" s="109" t="s">
        <v>141</v>
      </c>
      <c r="B7" s="110">
        <f t="shared" si="0"/>
        <v>44</v>
      </c>
      <c r="C7" s="111">
        <v>3</v>
      </c>
      <c r="D7" s="111">
        <v>3</v>
      </c>
      <c r="E7" s="111">
        <v>2</v>
      </c>
      <c r="F7" s="111">
        <v>0</v>
      </c>
      <c r="G7" s="111">
        <v>3</v>
      </c>
      <c r="H7" s="111">
        <v>1</v>
      </c>
      <c r="I7" s="111">
        <v>0</v>
      </c>
      <c r="J7" s="111">
        <v>1</v>
      </c>
      <c r="K7" s="111">
        <v>1</v>
      </c>
      <c r="L7" s="111">
        <v>4</v>
      </c>
      <c r="M7" s="111">
        <v>1</v>
      </c>
      <c r="N7" s="111">
        <v>12</v>
      </c>
      <c r="O7" s="112">
        <v>13</v>
      </c>
      <c r="P7" s="113"/>
    </row>
    <row r="8" spans="1:16" s="114" customFormat="1" ht="15" customHeight="1">
      <c r="A8" s="115" t="s">
        <v>142</v>
      </c>
      <c r="B8" s="110">
        <f t="shared" si="0"/>
        <v>34</v>
      </c>
      <c r="C8" s="111">
        <v>2</v>
      </c>
      <c r="D8" s="111">
        <v>2</v>
      </c>
      <c r="E8" s="111">
        <v>6</v>
      </c>
      <c r="F8" s="111">
        <v>0</v>
      </c>
      <c r="G8" s="111">
        <v>0</v>
      </c>
      <c r="H8" s="111">
        <v>1</v>
      </c>
      <c r="I8" s="111">
        <v>2</v>
      </c>
      <c r="J8" s="111">
        <v>0</v>
      </c>
      <c r="K8" s="111">
        <v>0</v>
      </c>
      <c r="L8" s="111">
        <v>3</v>
      </c>
      <c r="M8" s="111">
        <v>1</v>
      </c>
      <c r="N8" s="111">
        <v>11</v>
      </c>
      <c r="O8" s="112">
        <v>6</v>
      </c>
      <c r="P8" s="113"/>
    </row>
    <row r="9" spans="1:16" s="114" customFormat="1" ht="15" customHeight="1">
      <c r="A9" s="115" t="s">
        <v>143</v>
      </c>
      <c r="B9" s="110">
        <f t="shared" si="0"/>
        <v>41</v>
      </c>
      <c r="C9" s="111">
        <v>1</v>
      </c>
      <c r="D9" s="111">
        <v>4</v>
      </c>
      <c r="E9" s="111">
        <v>6</v>
      </c>
      <c r="F9" s="111">
        <v>1</v>
      </c>
      <c r="G9" s="111">
        <v>1</v>
      </c>
      <c r="H9" s="111">
        <v>1</v>
      </c>
      <c r="I9" s="111">
        <v>0</v>
      </c>
      <c r="J9" s="111">
        <v>1</v>
      </c>
      <c r="K9" s="111">
        <v>0</v>
      </c>
      <c r="L9" s="111">
        <v>3</v>
      </c>
      <c r="M9" s="111">
        <v>2</v>
      </c>
      <c r="N9" s="111">
        <v>7</v>
      </c>
      <c r="O9" s="112">
        <v>14</v>
      </c>
      <c r="P9" s="113"/>
    </row>
    <row r="10" spans="1:16" s="114" customFormat="1" ht="15" customHeight="1">
      <c r="A10" s="115" t="s">
        <v>144</v>
      </c>
      <c r="B10" s="110">
        <f t="shared" si="0"/>
        <v>45</v>
      </c>
      <c r="C10" s="111">
        <v>6</v>
      </c>
      <c r="D10" s="111">
        <v>5</v>
      </c>
      <c r="E10" s="111">
        <v>1</v>
      </c>
      <c r="F10" s="111">
        <v>1</v>
      </c>
      <c r="G10" s="111">
        <v>0</v>
      </c>
      <c r="H10" s="111">
        <v>1</v>
      </c>
      <c r="I10" s="111">
        <v>1</v>
      </c>
      <c r="J10" s="111">
        <v>4</v>
      </c>
      <c r="K10" s="111">
        <v>0</v>
      </c>
      <c r="L10" s="111">
        <v>2</v>
      </c>
      <c r="M10" s="111">
        <v>2</v>
      </c>
      <c r="N10" s="111">
        <v>12</v>
      </c>
      <c r="O10" s="112">
        <v>10</v>
      </c>
      <c r="P10" s="113"/>
    </row>
    <row r="11" spans="1:16" s="114" customFormat="1" ht="15" customHeight="1">
      <c r="A11" s="115" t="s">
        <v>145</v>
      </c>
      <c r="B11" s="110">
        <f t="shared" si="0"/>
        <v>47</v>
      </c>
      <c r="C11" s="111">
        <v>0</v>
      </c>
      <c r="D11" s="111">
        <v>5</v>
      </c>
      <c r="E11" s="111">
        <v>2</v>
      </c>
      <c r="F11" s="111">
        <v>1</v>
      </c>
      <c r="G11" s="111">
        <v>2</v>
      </c>
      <c r="H11" s="111">
        <v>2</v>
      </c>
      <c r="I11" s="111">
        <v>1</v>
      </c>
      <c r="J11" s="111">
        <v>7</v>
      </c>
      <c r="K11" s="111">
        <v>0</v>
      </c>
      <c r="L11" s="111">
        <v>3</v>
      </c>
      <c r="M11" s="111">
        <v>2</v>
      </c>
      <c r="N11" s="111">
        <v>8</v>
      </c>
      <c r="O11" s="112">
        <v>14</v>
      </c>
      <c r="P11" s="113"/>
    </row>
    <row r="12" spans="1:16" s="114" customFormat="1" ht="15" customHeight="1">
      <c r="A12" s="115" t="s">
        <v>146</v>
      </c>
      <c r="B12" s="110">
        <f t="shared" si="0"/>
        <v>35</v>
      </c>
      <c r="C12" s="111">
        <v>0</v>
      </c>
      <c r="D12" s="111">
        <v>7</v>
      </c>
      <c r="E12" s="111">
        <v>0</v>
      </c>
      <c r="F12" s="111">
        <v>0</v>
      </c>
      <c r="G12" s="111">
        <v>3</v>
      </c>
      <c r="H12" s="111">
        <v>0</v>
      </c>
      <c r="I12" s="111">
        <v>0</v>
      </c>
      <c r="J12" s="111">
        <v>1</v>
      </c>
      <c r="K12" s="111">
        <v>1</v>
      </c>
      <c r="L12" s="111">
        <v>2</v>
      </c>
      <c r="M12" s="111">
        <v>1</v>
      </c>
      <c r="N12" s="111">
        <v>8</v>
      </c>
      <c r="O12" s="112">
        <v>12</v>
      </c>
      <c r="P12" s="113"/>
    </row>
    <row r="13" spans="1:16" s="114" customFormat="1" ht="15" customHeight="1">
      <c r="A13" s="115" t="s">
        <v>147</v>
      </c>
      <c r="B13" s="110">
        <f t="shared" si="0"/>
        <v>27</v>
      </c>
      <c r="C13" s="111">
        <v>2</v>
      </c>
      <c r="D13" s="111">
        <v>5</v>
      </c>
      <c r="E13" s="111">
        <v>0</v>
      </c>
      <c r="F13" s="111">
        <v>1</v>
      </c>
      <c r="G13" s="111">
        <v>1</v>
      </c>
      <c r="H13" s="111">
        <v>0</v>
      </c>
      <c r="I13" s="111">
        <v>1</v>
      </c>
      <c r="J13" s="111">
        <v>0</v>
      </c>
      <c r="K13" s="111">
        <v>1</v>
      </c>
      <c r="L13" s="111">
        <v>2</v>
      </c>
      <c r="M13" s="111">
        <v>2</v>
      </c>
      <c r="N13" s="111">
        <v>7</v>
      </c>
      <c r="O13" s="112">
        <v>5</v>
      </c>
      <c r="P13" s="113"/>
    </row>
    <row r="14" spans="1:16" s="114" customFormat="1" ht="15" customHeight="1">
      <c r="A14" s="115" t="s">
        <v>148</v>
      </c>
      <c r="B14" s="110">
        <f t="shared" si="0"/>
        <v>46</v>
      </c>
      <c r="C14" s="111">
        <v>3</v>
      </c>
      <c r="D14" s="111">
        <v>8</v>
      </c>
      <c r="E14" s="111">
        <v>0</v>
      </c>
      <c r="F14" s="111">
        <v>2</v>
      </c>
      <c r="G14" s="111">
        <v>1</v>
      </c>
      <c r="H14" s="111">
        <v>1</v>
      </c>
      <c r="I14" s="111">
        <v>1</v>
      </c>
      <c r="J14" s="111">
        <v>6</v>
      </c>
      <c r="K14" s="111">
        <v>0</v>
      </c>
      <c r="L14" s="111">
        <v>5</v>
      </c>
      <c r="M14" s="111">
        <v>0</v>
      </c>
      <c r="N14" s="111">
        <v>14</v>
      </c>
      <c r="O14" s="112">
        <v>5</v>
      </c>
      <c r="P14" s="113"/>
    </row>
    <row r="15" spans="1:16" s="114" customFormat="1" ht="15" customHeight="1">
      <c r="A15" s="115" t="s">
        <v>149</v>
      </c>
      <c r="B15" s="110">
        <f t="shared" si="0"/>
        <v>41</v>
      </c>
      <c r="C15" s="111">
        <v>0</v>
      </c>
      <c r="D15" s="111">
        <v>6</v>
      </c>
      <c r="E15" s="111">
        <v>0</v>
      </c>
      <c r="F15" s="111">
        <v>1</v>
      </c>
      <c r="G15" s="111">
        <v>0</v>
      </c>
      <c r="H15" s="111">
        <v>0</v>
      </c>
      <c r="I15" s="111">
        <v>1</v>
      </c>
      <c r="J15" s="111">
        <v>3</v>
      </c>
      <c r="K15" s="111">
        <v>0</v>
      </c>
      <c r="L15" s="111">
        <v>2</v>
      </c>
      <c r="M15" s="111">
        <v>1</v>
      </c>
      <c r="N15" s="111">
        <v>11</v>
      </c>
      <c r="O15" s="112">
        <v>16</v>
      </c>
      <c r="P15" s="113"/>
    </row>
    <row r="16" spans="1:16" s="114" customFormat="1" ht="15" customHeight="1">
      <c r="A16" s="115" t="s">
        <v>150</v>
      </c>
      <c r="B16" s="110">
        <f t="shared" si="0"/>
        <v>25</v>
      </c>
      <c r="C16" s="111">
        <v>1</v>
      </c>
      <c r="D16" s="111">
        <v>5</v>
      </c>
      <c r="E16" s="111">
        <v>1</v>
      </c>
      <c r="F16" s="111">
        <v>0</v>
      </c>
      <c r="G16" s="111">
        <v>0</v>
      </c>
      <c r="H16" s="111">
        <v>3</v>
      </c>
      <c r="I16" s="111">
        <v>1</v>
      </c>
      <c r="J16" s="111">
        <v>1</v>
      </c>
      <c r="K16" s="111">
        <v>0</v>
      </c>
      <c r="L16" s="111">
        <v>4</v>
      </c>
      <c r="M16" s="111">
        <v>0</v>
      </c>
      <c r="N16" s="111">
        <v>4</v>
      </c>
      <c r="O16" s="112">
        <v>5</v>
      </c>
      <c r="P16" s="113"/>
    </row>
    <row r="17" spans="1:16" s="114" customFormat="1" ht="15" customHeight="1">
      <c r="A17" s="115" t="s">
        <v>151</v>
      </c>
      <c r="B17" s="110">
        <f t="shared" si="0"/>
        <v>34</v>
      </c>
      <c r="C17" s="111">
        <v>2</v>
      </c>
      <c r="D17" s="111">
        <v>4</v>
      </c>
      <c r="E17" s="111">
        <v>5</v>
      </c>
      <c r="F17" s="111">
        <v>0</v>
      </c>
      <c r="G17" s="111">
        <v>1</v>
      </c>
      <c r="H17" s="111">
        <v>1</v>
      </c>
      <c r="I17" s="111">
        <v>1</v>
      </c>
      <c r="J17" s="111">
        <v>2</v>
      </c>
      <c r="K17" s="111">
        <v>1</v>
      </c>
      <c r="L17" s="111">
        <v>1</v>
      </c>
      <c r="M17" s="111">
        <v>1</v>
      </c>
      <c r="N17" s="111">
        <v>12</v>
      </c>
      <c r="O17" s="112">
        <v>3</v>
      </c>
      <c r="P17" s="113"/>
    </row>
    <row r="18" spans="1:16" s="114" customFormat="1" ht="15" customHeight="1" thickBot="1">
      <c r="A18" s="116" t="s">
        <v>152</v>
      </c>
      <c r="B18" s="117">
        <f t="shared" si="0"/>
        <v>23</v>
      </c>
      <c r="C18" s="118">
        <v>0</v>
      </c>
      <c r="D18" s="118">
        <v>5</v>
      </c>
      <c r="E18" s="118">
        <v>5</v>
      </c>
      <c r="F18" s="118">
        <v>0</v>
      </c>
      <c r="G18" s="118">
        <v>3</v>
      </c>
      <c r="H18" s="118">
        <v>0</v>
      </c>
      <c r="I18" s="118">
        <v>0</v>
      </c>
      <c r="J18" s="118">
        <v>0</v>
      </c>
      <c r="K18" s="118">
        <v>0</v>
      </c>
      <c r="L18" s="118">
        <v>1</v>
      </c>
      <c r="M18" s="118">
        <v>0</v>
      </c>
      <c r="N18" s="118">
        <v>8</v>
      </c>
      <c r="O18" s="119">
        <v>1</v>
      </c>
      <c r="P18" s="113"/>
    </row>
    <row r="19" spans="14:17" ht="12">
      <c r="N19" s="103"/>
      <c r="O19" s="103"/>
      <c r="P19" s="103"/>
      <c r="Q19" s="103"/>
    </row>
    <row r="20" spans="14:17" ht="12">
      <c r="N20" s="103"/>
      <c r="O20" s="103"/>
      <c r="P20" s="103"/>
      <c r="Q20" s="103"/>
    </row>
  </sheetData>
  <mergeCells count="15">
    <mergeCell ref="M3:M5"/>
    <mergeCell ref="N3:N5"/>
    <mergeCell ref="O3:O5"/>
    <mergeCell ref="I3:I5"/>
    <mergeCell ref="J3:J5"/>
    <mergeCell ref="K3:K5"/>
    <mergeCell ref="L3:L5"/>
    <mergeCell ref="E3:E5"/>
    <mergeCell ref="F3:F5"/>
    <mergeCell ref="G3:G5"/>
    <mergeCell ref="H3:H5"/>
    <mergeCell ref="A3:A5"/>
    <mergeCell ref="B3:B5"/>
    <mergeCell ref="C3:C5"/>
    <mergeCell ref="D3:D5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&amp;R&amp;D&amp;T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/>
  <cols>
    <col min="1" max="1" width="17.625" style="123" customWidth="1"/>
    <col min="2" max="4" width="9.625" style="123" customWidth="1"/>
    <col min="5" max="5" width="17.625" style="123" customWidth="1"/>
    <col min="6" max="8" width="9.625" style="123" customWidth="1"/>
    <col min="9" max="16384" width="9.00390625" style="123" customWidth="1"/>
  </cols>
  <sheetData>
    <row r="1" s="121" customFormat="1" ht="18" customHeight="1">
      <c r="A1" s="120"/>
    </row>
    <row r="2" spans="1:8" ht="15" customHeight="1" thickBot="1">
      <c r="A2" s="120" t="s">
        <v>456</v>
      </c>
      <c r="B2" s="122"/>
      <c r="C2" s="122"/>
      <c r="D2" s="122"/>
      <c r="E2" s="122"/>
      <c r="F2" s="122"/>
      <c r="H2" s="124" t="s">
        <v>153</v>
      </c>
    </row>
    <row r="3" spans="1:8" s="6" customFormat="1" ht="15" customHeight="1" thickTop="1">
      <c r="A3" s="472" t="s">
        <v>154</v>
      </c>
      <c r="B3" s="474" t="s">
        <v>155</v>
      </c>
      <c r="C3" s="474" t="s">
        <v>156</v>
      </c>
      <c r="D3" s="476" t="s">
        <v>157</v>
      </c>
      <c r="E3" s="472" t="s">
        <v>154</v>
      </c>
      <c r="F3" s="474" t="s">
        <v>155</v>
      </c>
      <c r="G3" s="474" t="s">
        <v>156</v>
      </c>
      <c r="H3" s="478" t="s">
        <v>157</v>
      </c>
    </row>
    <row r="4" spans="1:8" s="6" customFormat="1" ht="15" customHeight="1">
      <c r="A4" s="473"/>
      <c r="B4" s="475"/>
      <c r="C4" s="475"/>
      <c r="D4" s="477"/>
      <c r="E4" s="473"/>
      <c r="F4" s="475"/>
      <c r="G4" s="475"/>
      <c r="H4" s="479"/>
    </row>
    <row r="5" spans="1:8" ht="15" customHeight="1">
      <c r="A5" s="77" t="s">
        <v>158</v>
      </c>
      <c r="B5" s="125">
        <f>SUM(B7:B9)+SUM(F5:F9)</f>
        <v>315</v>
      </c>
      <c r="C5" s="125">
        <f>SUM(C7:C9)+SUM(G5:G9)</f>
        <v>26845</v>
      </c>
      <c r="D5" s="126">
        <f>IF(B5=0,0,ROUND(C5/B5,1))</f>
        <v>85.2</v>
      </c>
      <c r="E5" s="127" t="s">
        <v>457</v>
      </c>
      <c r="F5" s="128">
        <v>4</v>
      </c>
      <c r="G5" s="128">
        <v>23</v>
      </c>
      <c r="H5" s="129">
        <f>IF(F5=0,0,ROUND(G5/F5,1))</f>
        <v>5.8</v>
      </c>
    </row>
    <row r="6" spans="1:8" ht="15" customHeight="1">
      <c r="A6" s="74"/>
      <c r="B6" s="130"/>
      <c r="C6" s="130"/>
      <c r="D6" s="126"/>
      <c r="E6" s="127" t="s">
        <v>159</v>
      </c>
      <c r="F6" s="128">
        <v>0</v>
      </c>
      <c r="G6" s="128">
        <v>0</v>
      </c>
      <c r="H6" s="131">
        <f>IF(F6=0,0,ROUND(G6/F6,1))</f>
        <v>0</v>
      </c>
    </row>
    <row r="7" spans="1:8" ht="15" customHeight="1">
      <c r="A7" s="132" t="s">
        <v>160</v>
      </c>
      <c r="B7" s="128">
        <v>0</v>
      </c>
      <c r="C7" s="128">
        <v>0</v>
      </c>
      <c r="D7" s="133">
        <f>IF(B7=0,0,ROUND(C7/B7,1))</f>
        <v>0</v>
      </c>
      <c r="E7" s="127" t="s">
        <v>161</v>
      </c>
      <c r="F7" s="128">
        <v>2</v>
      </c>
      <c r="G7" s="128">
        <v>0</v>
      </c>
      <c r="H7" s="129">
        <f>IF(F7=0,0,ROUND(G7/F7,1))</f>
        <v>0</v>
      </c>
    </row>
    <row r="8" spans="1:8" ht="15" customHeight="1">
      <c r="A8" s="132" t="s">
        <v>162</v>
      </c>
      <c r="B8" s="130">
        <v>233</v>
      </c>
      <c r="C8" s="130">
        <v>25538</v>
      </c>
      <c r="D8" s="133">
        <f>IF(B8=0,0,ROUND(C8/B8,1))</f>
        <v>109.6</v>
      </c>
      <c r="E8" s="127" t="s">
        <v>163</v>
      </c>
      <c r="F8" s="128">
        <v>50</v>
      </c>
      <c r="G8" s="128">
        <v>39</v>
      </c>
      <c r="H8" s="129">
        <f>IF(F8=0,0,ROUND(G8/F8,1))</f>
        <v>0.8</v>
      </c>
    </row>
    <row r="9" spans="1:8" ht="15" customHeight="1" thickBot="1">
      <c r="A9" s="134" t="s">
        <v>164</v>
      </c>
      <c r="B9" s="135">
        <v>17</v>
      </c>
      <c r="C9" s="135">
        <v>1014</v>
      </c>
      <c r="D9" s="136">
        <f>IF(B9=0,0,ROUND(C9/B9,1))</f>
        <v>59.6</v>
      </c>
      <c r="E9" s="137" t="s">
        <v>62</v>
      </c>
      <c r="F9" s="138">
        <v>9</v>
      </c>
      <c r="G9" s="139">
        <v>231</v>
      </c>
      <c r="H9" s="140">
        <f>IF(F9=0,0,ROUND(G9/F9,1))</f>
        <v>25.7</v>
      </c>
    </row>
  </sheetData>
  <mergeCells count="8"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&amp;R&amp;D&amp;T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" sqref="A1"/>
    </sheetView>
  </sheetViews>
  <sheetFormatPr defaultColWidth="9.00390625" defaultRowHeight="13.5"/>
  <cols>
    <col min="1" max="1" width="12.50390625" style="123" customWidth="1"/>
    <col min="2" max="2" width="8.50390625" style="123" customWidth="1"/>
    <col min="3" max="11" width="5.50390625" style="123" customWidth="1"/>
    <col min="12" max="12" width="6.375" style="123" customWidth="1"/>
    <col min="13" max="14" width="5.375" style="123" customWidth="1"/>
    <col min="15" max="16" width="6.125" style="123" customWidth="1"/>
    <col min="17" max="16384" width="9.00390625" style="123" customWidth="1"/>
  </cols>
  <sheetData>
    <row r="1" spans="1:9" s="121" customFormat="1" ht="18" customHeight="1">
      <c r="A1" s="141" t="s">
        <v>552</v>
      </c>
      <c r="B1" s="142"/>
      <c r="I1" s="142"/>
    </row>
    <row r="2" spans="1:16" ht="15" customHeight="1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s="6" customFormat="1" ht="15" customHeight="1" thickTop="1">
      <c r="A3" s="435" t="s">
        <v>458</v>
      </c>
      <c r="B3" s="482" t="s">
        <v>459</v>
      </c>
      <c r="C3" s="441" t="s">
        <v>460</v>
      </c>
      <c r="D3" s="441"/>
      <c r="E3" s="441"/>
      <c r="F3" s="441"/>
      <c r="G3" s="441"/>
      <c r="H3" s="441"/>
      <c r="I3" s="441"/>
      <c r="J3" s="441"/>
      <c r="K3" s="441"/>
      <c r="L3" s="441"/>
      <c r="M3" s="441" t="s">
        <v>168</v>
      </c>
      <c r="N3" s="441"/>
      <c r="O3" s="441"/>
      <c r="P3" s="442"/>
    </row>
    <row r="4" spans="1:16" s="6" customFormat="1" ht="27.75" customHeight="1">
      <c r="A4" s="436"/>
      <c r="B4" s="483"/>
      <c r="C4" s="143" t="s">
        <v>461</v>
      </c>
      <c r="D4" s="49" t="s">
        <v>462</v>
      </c>
      <c r="E4" s="143" t="s">
        <v>463</v>
      </c>
      <c r="F4" s="49" t="s">
        <v>167</v>
      </c>
      <c r="G4" s="49" t="s">
        <v>464</v>
      </c>
      <c r="H4" s="49" t="s">
        <v>465</v>
      </c>
      <c r="I4" s="49" t="s">
        <v>466</v>
      </c>
      <c r="J4" s="143" t="s">
        <v>467</v>
      </c>
      <c r="K4" s="49" t="s">
        <v>468</v>
      </c>
      <c r="L4" s="143" t="s">
        <v>469</v>
      </c>
      <c r="M4" s="49" t="s">
        <v>470</v>
      </c>
      <c r="N4" s="49" t="s">
        <v>471</v>
      </c>
      <c r="O4" s="144" t="s">
        <v>472</v>
      </c>
      <c r="P4" s="145" t="s">
        <v>473</v>
      </c>
    </row>
    <row r="5" spans="1:16" s="76" customFormat="1" ht="22.5" customHeight="1">
      <c r="A5" s="132" t="s">
        <v>165</v>
      </c>
      <c r="B5" s="146">
        <f>SUM(C5:P5)</f>
        <v>38101</v>
      </c>
      <c r="C5" s="147">
        <v>187</v>
      </c>
      <c r="D5" s="148">
        <v>7</v>
      </c>
      <c r="E5" s="147">
        <v>30</v>
      </c>
      <c r="F5" s="147">
        <v>3563</v>
      </c>
      <c r="G5" s="147">
        <v>374</v>
      </c>
      <c r="H5" s="147">
        <v>269</v>
      </c>
      <c r="I5" s="147">
        <v>4886</v>
      </c>
      <c r="J5" s="147">
        <v>122</v>
      </c>
      <c r="K5" s="147">
        <v>563</v>
      </c>
      <c r="L5" s="147">
        <v>23874</v>
      </c>
      <c r="M5" s="147">
        <v>4000</v>
      </c>
      <c r="N5" s="147">
        <v>2</v>
      </c>
      <c r="O5" s="149">
        <v>1</v>
      </c>
      <c r="P5" s="150">
        <v>223</v>
      </c>
    </row>
    <row r="6" spans="1:16" s="76" customFormat="1" ht="22.5" customHeight="1" thickBot="1">
      <c r="A6" s="134" t="s">
        <v>166</v>
      </c>
      <c r="B6" s="151">
        <f>SUM(C6:P6)</f>
        <v>36311</v>
      </c>
      <c r="C6" s="152">
        <v>58</v>
      </c>
      <c r="D6" s="152">
        <v>6</v>
      </c>
      <c r="E6" s="152">
        <v>16</v>
      </c>
      <c r="F6" s="152">
        <v>4041</v>
      </c>
      <c r="G6" s="152">
        <v>369</v>
      </c>
      <c r="H6" s="152">
        <v>272</v>
      </c>
      <c r="I6" s="152">
        <v>4626</v>
      </c>
      <c r="J6" s="152">
        <v>110</v>
      </c>
      <c r="K6" s="152">
        <v>388</v>
      </c>
      <c r="L6" s="152">
        <v>22396</v>
      </c>
      <c r="M6" s="480">
        <v>4029</v>
      </c>
      <c r="N6" s="480"/>
      <c r="O6" s="480"/>
      <c r="P6" s="481"/>
    </row>
    <row r="7" ht="15" customHeight="1">
      <c r="A7" s="123" t="s">
        <v>70</v>
      </c>
    </row>
  </sheetData>
  <mergeCells count="5">
    <mergeCell ref="M6:P6"/>
    <mergeCell ref="A3:A4"/>
    <mergeCell ref="B3:B4"/>
    <mergeCell ref="C3:L3"/>
    <mergeCell ref="M3:P3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&amp;R&amp;D&amp;T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B2" sqref="B2"/>
    </sheetView>
  </sheetViews>
  <sheetFormatPr defaultColWidth="9.00390625" defaultRowHeight="13.5"/>
  <cols>
    <col min="1" max="1" width="2.625" style="189" customWidth="1"/>
    <col min="2" max="2" width="8.625" style="189" customWidth="1"/>
    <col min="3" max="3" width="8.375" style="6" customWidth="1"/>
    <col min="4" max="5" width="8.125" style="6" customWidth="1"/>
    <col min="6" max="6" width="8.75390625" style="6" customWidth="1"/>
    <col min="7" max="7" width="7.625" style="6" customWidth="1"/>
    <col min="8" max="9" width="8.125" style="6" customWidth="1"/>
    <col min="10" max="10" width="8.625" style="6" customWidth="1"/>
    <col min="11" max="13" width="8.125" style="6" customWidth="1"/>
    <col min="14" max="16384" width="9.00390625" style="189" customWidth="1"/>
  </cols>
  <sheetData>
    <row r="2" spans="2:10" ht="14.25">
      <c r="B2" s="1" t="s">
        <v>553</v>
      </c>
      <c r="C2" s="2"/>
      <c r="D2" s="2"/>
      <c r="E2" s="2"/>
      <c r="F2" s="2"/>
      <c r="G2" s="2"/>
      <c r="H2" s="2"/>
      <c r="I2" s="2"/>
      <c r="J2" s="2"/>
    </row>
    <row r="3" spans="2:13" ht="12.75" thickBot="1">
      <c r="B3" s="190"/>
      <c r="C3" s="153"/>
      <c r="D3" s="153"/>
      <c r="E3" s="153"/>
      <c r="F3" s="153"/>
      <c r="G3" s="153"/>
      <c r="H3" s="153"/>
      <c r="I3" s="153"/>
      <c r="J3" s="153"/>
      <c r="L3" s="8"/>
      <c r="M3" s="20" t="s">
        <v>357</v>
      </c>
    </row>
    <row r="4" spans="1:13" ht="12.75" thickTop="1">
      <c r="A4" s="191"/>
      <c r="B4" s="265"/>
      <c r="C4" s="158" t="s">
        <v>358</v>
      </c>
      <c r="D4" s="158"/>
      <c r="E4" s="158"/>
      <c r="F4" s="158"/>
      <c r="G4" s="158" t="s">
        <v>359</v>
      </c>
      <c r="H4" s="158"/>
      <c r="I4" s="158"/>
      <c r="J4" s="158"/>
      <c r="K4" s="157"/>
      <c r="L4" s="157"/>
      <c r="M4" s="223"/>
    </row>
    <row r="5" spans="1:13" ht="12">
      <c r="A5" s="191"/>
      <c r="B5" s="266" t="s">
        <v>360</v>
      </c>
      <c r="C5" s="267" t="s">
        <v>361</v>
      </c>
      <c r="D5" s="267"/>
      <c r="E5" s="267"/>
      <c r="F5" s="268" t="s">
        <v>362</v>
      </c>
      <c r="G5" s="267" t="s">
        <v>363</v>
      </c>
      <c r="H5" s="267"/>
      <c r="I5" s="267"/>
      <c r="J5" s="267" t="s">
        <v>361</v>
      </c>
      <c r="K5" s="267"/>
      <c r="L5" s="267"/>
      <c r="M5" s="269" t="s">
        <v>362</v>
      </c>
    </row>
    <row r="6" spans="1:13" ht="12">
      <c r="A6" s="191"/>
      <c r="B6" s="266" t="s">
        <v>364</v>
      </c>
      <c r="C6" s="270" t="s">
        <v>230</v>
      </c>
      <c r="D6" s="270" t="s">
        <v>365</v>
      </c>
      <c r="E6" s="270" t="s">
        <v>366</v>
      </c>
      <c r="F6" s="270" t="s">
        <v>367</v>
      </c>
      <c r="G6" s="270" t="s">
        <v>230</v>
      </c>
      <c r="H6" s="270" t="s">
        <v>365</v>
      </c>
      <c r="I6" s="270" t="s">
        <v>366</v>
      </c>
      <c r="J6" s="270" t="s">
        <v>230</v>
      </c>
      <c r="K6" s="270" t="s">
        <v>365</v>
      </c>
      <c r="L6" s="270" t="s">
        <v>366</v>
      </c>
      <c r="M6" s="271" t="s">
        <v>367</v>
      </c>
    </row>
    <row r="7" spans="1:13" ht="12">
      <c r="A7" s="191"/>
      <c r="B7" s="272"/>
      <c r="C7" s="273"/>
      <c r="D7" s="274" t="s">
        <v>368</v>
      </c>
      <c r="E7" s="274" t="s">
        <v>368</v>
      </c>
      <c r="F7" s="273" t="s">
        <v>369</v>
      </c>
      <c r="G7" s="273"/>
      <c r="H7" s="274" t="s">
        <v>368</v>
      </c>
      <c r="I7" s="274" t="s">
        <v>368</v>
      </c>
      <c r="J7" s="273"/>
      <c r="K7" s="274" t="s">
        <v>368</v>
      </c>
      <c r="L7" s="274" t="s">
        <v>368</v>
      </c>
      <c r="M7" s="275" t="s">
        <v>369</v>
      </c>
    </row>
    <row r="8" spans="1:13" ht="15" customHeight="1">
      <c r="A8" s="191"/>
      <c r="B8" s="203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7"/>
    </row>
    <row r="9" spans="1:13" ht="15" customHeight="1">
      <c r="A9" s="191"/>
      <c r="B9" s="252" t="s">
        <v>102</v>
      </c>
      <c r="C9" s="53">
        <v>13666</v>
      </c>
      <c r="D9" s="53">
        <v>11928</v>
      </c>
      <c r="E9" s="53">
        <v>1738</v>
      </c>
      <c r="F9" s="53">
        <v>70508</v>
      </c>
      <c r="G9" s="53">
        <v>59</v>
      </c>
      <c r="H9" s="53">
        <v>44</v>
      </c>
      <c r="I9" s="53">
        <v>15</v>
      </c>
      <c r="J9" s="53">
        <v>7495</v>
      </c>
      <c r="K9" s="53">
        <v>6757</v>
      </c>
      <c r="L9" s="53">
        <v>738</v>
      </c>
      <c r="M9" s="295">
        <v>41909</v>
      </c>
    </row>
    <row r="10" spans="1:13" s="250" customFormat="1" ht="15" customHeight="1">
      <c r="A10" s="248"/>
      <c r="B10" s="278" t="s">
        <v>474</v>
      </c>
      <c r="C10" s="60">
        <v>14870</v>
      </c>
      <c r="D10" s="60">
        <v>13878</v>
      </c>
      <c r="E10" s="60">
        <v>992</v>
      </c>
      <c r="F10" s="60">
        <v>64349</v>
      </c>
      <c r="G10" s="60">
        <v>60</v>
      </c>
      <c r="H10" s="60">
        <v>50</v>
      </c>
      <c r="I10" s="60">
        <v>10</v>
      </c>
      <c r="J10" s="60">
        <v>10115</v>
      </c>
      <c r="K10" s="60">
        <v>9301</v>
      </c>
      <c r="L10" s="60">
        <v>814</v>
      </c>
      <c r="M10" s="296">
        <v>51925</v>
      </c>
    </row>
    <row r="11" spans="1:13" ht="15" customHeight="1">
      <c r="A11" s="191"/>
      <c r="B11" s="20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295"/>
    </row>
    <row r="12" spans="1:13" ht="15" customHeight="1">
      <c r="A12" s="191"/>
      <c r="B12" s="203" t="s">
        <v>141</v>
      </c>
      <c r="C12" s="53">
        <v>1248</v>
      </c>
      <c r="D12" s="53">
        <v>1048</v>
      </c>
      <c r="E12" s="53">
        <v>200</v>
      </c>
      <c r="F12" s="54">
        <v>4972</v>
      </c>
      <c r="G12" s="54">
        <v>6</v>
      </c>
      <c r="H12" s="54">
        <v>5</v>
      </c>
      <c r="I12" s="54">
        <v>1</v>
      </c>
      <c r="J12" s="54">
        <v>934</v>
      </c>
      <c r="K12" s="54">
        <v>734</v>
      </c>
      <c r="L12" s="54">
        <v>200</v>
      </c>
      <c r="M12" s="295">
        <v>3430</v>
      </c>
    </row>
    <row r="13" spans="1:13" ht="15" customHeight="1">
      <c r="A13" s="191"/>
      <c r="B13" s="279" t="s">
        <v>142</v>
      </c>
      <c r="C13" s="53">
        <v>2930</v>
      </c>
      <c r="D13" s="53">
        <v>2896</v>
      </c>
      <c r="E13" s="53">
        <v>34</v>
      </c>
      <c r="F13" s="54">
        <v>10719</v>
      </c>
      <c r="G13" s="54">
        <v>7</v>
      </c>
      <c r="H13" s="54">
        <v>7</v>
      </c>
      <c r="I13" s="54">
        <v>0</v>
      </c>
      <c r="J13" s="54">
        <v>1101</v>
      </c>
      <c r="K13" s="54">
        <v>1101</v>
      </c>
      <c r="L13" s="54">
        <v>0</v>
      </c>
      <c r="M13" s="295">
        <v>7696</v>
      </c>
    </row>
    <row r="14" spans="1:13" ht="15" customHeight="1">
      <c r="A14" s="191"/>
      <c r="B14" s="279" t="s">
        <v>143</v>
      </c>
      <c r="C14" s="53">
        <v>3000</v>
      </c>
      <c r="D14" s="53">
        <v>2829</v>
      </c>
      <c r="E14" s="53">
        <v>171</v>
      </c>
      <c r="F14" s="54">
        <v>15163</v>
      </c>
      <c r="G14" s="54">
        <v>14</v>
      </c>
      <c r="H14" s="54">
        <v>13</v>
      </c>
      <c r="I14" s="54">
        <v>1</v>
      </c>
      <c r="J14" s="54">
        <v>2694</v>
      </c>
      <c r="K14" s="54">
        <v>2641</v>
      </c>
      <c r="L14" s="54">
        <v>53</v>
      </c>
      <c r="M14" s="295">
        <v>14203</v>
      </c>
    </row>
    <row r="15" spans="1:13" ht="15" customHeight="1">
      <c r="A15" s="191"/>
      <c r="B15" s="279" t="s">
        <v>144</v>
      </c>
      <c r="C15" s="53">
        <v>1793</v>
      </c>
      <c r="D15" s="53">
        <v>1687</v>
      </c>
      <c r="E15" s="53">
        <v>106</v>
      </c>
      <c r="F15" s="54">
        <v>8863</v>
      </c>
      <c r="G15" s="54">
        <v>9</v>
      </c>
      <c r="H15" s="54">
        <v>7</v>
      </c>
      <c r="I15" s="54">
        <v>2</v>
      </c>
      <c r="J15" s="54">
        <v>1767</v>
      </c>
      <c r="K15" s="54">
        <v>1687</v>
      </c>
      <c r="L15" s="54">
        <v>80</v>
      </c>
      <c r="M15" s="295">
        <v>8855</v>
      </c>
    </row>
    <row r="16" spans="1:13" ht="15" customHeight="1">
      <c r="A16" s="191"/>
      <c r="B16" s="279" t="s">
        <v>145</v>
      </c>
      <c r="C16" s="53">
        <v>870</v>
      </c>
      <c r="D16" s="53">
        <v>847</v>
      </c>
      <c r="E16" s="53">
        <v>23</v>
      </c>
      <c r="F16" s="54">
        <v>4687</v>
      </c>
      <c r="G16" s="54">
        <v>4</v>
      </c>
      <c r="H16" s="54">
        <v>3</v>
      </c>
      <c r="I16" s="54">
        <v>1</v>
      </c>
      <c r="J16" s="54">
        <v>802</v>
      </c>
      <c r="K16" s="54">
        <v>779</v>
      </c>
      <c r="L16" s="54">
        <v>23</v>
      </c>
      <c r="M16" s="295">
        <v>4567</v>
      </c>
    </row>
    <row r="17" spans="1:13" ht="15" customHeight="1">
      <c r="A17" s="191"/>
      <c r="B17" s="279" t="s">
        <v>146</v>
      </c>
      <c r="C17" s="53">
        <v>1799</v>
      </c>
      <c r="D17" s="53">
        <v>1371</v>
      </c>
      <c r="E17" s="53">
        <v>428</v>
      </c>
      <c r="F17" s="54">
        <v>8224</v>
      </c>
      <c r="G17" s="54">
        <v>10</v>
      </c>
      <c r="H17" s="54">
        <v>6</v>
      </c>
      <c r="I17" s="54">
        <v>4</v>
      </c>
      <c r="J17" s="54">
        <v>1589</v>
      </c>
      <c r="K17" s="54">
        <v>1161</v>
      </c>
      <c r="L17" s="54">
        <v>428</v>
      </c>
      <c r="M17" s="295">
        <v>7242</v>
      </c>
    </row>
    <row r="18" spans="1:13" ht="15" customHeight="1">
      <c r="A18" s="191"/>
      <c r="B18" s="279" t="s">
        <v>147</v>
      </c>
      <c r="C18" s="53">
        <v>1047</v>
      </c>
      <c r="D18" s="53">
        <v>1047</v>
      </c>
      <c r="E18" s="53">
        <v>0</v>
      </c>
      <c r="F18" s="54">
        <v>2449</v>
      </c>
      <c r="G18" s="54">
        <v>1</v>
      </c>
      <c r="H18" s="54">
        <v>1</v>
      </c>
      <c r="I18" s="54">
        <v>0</v>
      </c>
      <c r="J18" s="54">
        <v>144</v>
      </c>
      <c r="K18" s="54">
        <v>144</v>
      </c>
      <c r="L18" s="54">
        <v>0</v>
      </c>
      <c r="M18" s="295">
        <v>939</v>
      </c>
    </row>
    <row r="19" spans="1:13" ht="15" customHeight="1">
      <c r="A19" s="191"/>
      <c r="B19" s="279" t="s">
        <v>148</v>
      </c>
      <c r="C19" s="53">
        <v>359</v>
      </c>
      <c r="D19" s="53">
        <v>359</v>
      </c>
      <c r="E19" s="53">
        <v>0</v>
      </c>
      <c r="F19" s="54">
        <v>2871</v>
      </c>
      <c r="G19" s="54">
        <v>2</v>
      </c>
      <c r="H19" s="54">
        <v>2</v>
      </c>
      <c r="I19" s="54">
        <v>0</v>
      </c>
      <c r="J19" s="54">
        <v>122</v>
      </c>
      <c r="K19" s="54">
        <v>122</v>
      </c>
      <c r="L19" s="54">
        <v>0</v>
      </c>
      <c r="M19" s="295">
        <v>1011</v>
      </c>
    </row>
    <row r="20" spans="1:13" ht="15" customHeight="1">
      <c r="A20" s="191"/>
      <c r="B20" s="279" t="s">
        <v>149</v>
      </c>
      <c r="C20" s="53">
        <v>515</v>
      </c>
      <c r="D20" s="53">
        <v>515</v>
      </c>
      <c r="E20" s="53">
        <v>0</v>
      </c>
      <c r="F20" s="54">
        <v>2943</v>
      </c>
      <c r="G20" s="54">
        <v>1</v>
      </c>
      <c r="H20" s="54">
        <v>1</v>
      </c>
      <c r="I20" s="54">
        <v>0</v>
      </c>
      <c r="J20" s="54">
        <v>342</v>
      </c>
      <c r="K20" s="54">
        <v>342</v>
      </c>
      <c r="L20" s="54">
        <v>0</v>
      </c>
      <c r="M20" s="295">
        <v>2127</v>
      </c>
    </row>
    <row r="21" spans="1:13" ht="15" customHeight="1">
      <c r="A21" s="191"/>
      <c r="B21" s="279" t="s">
        <v>150</v>
      </c>
      <c r="C21" s="53">
        <v>30</v>
      </c>
      <c r="D21" s="53">
        <v>0</v>
      </c>
      <c r="E21" s="53">
        <v>30</v>
      </c>
      <c r="F21" s="54">
        <v>19</v>
      </c>
      <c r="G21" s="54">
        <v>1</v>
      </c>
      <c r="H21" s="54">
        <v>0</v>
      </c>
      <c r="I21" s="54">
        <v>1</v>
      </c>
      <c r="J21" s="54">
        <v>30</v>
      </c>
      <c r="K21" s="54">
        <v>0</v>
      </c>
      <c r="L21" s="54">
        <v>30</v>
      </c>
      <c r="M21" s="295">
        <v>19</v>
      </c>
    </row>
    <row r="22" spans="1:13" ht="15" customHeight="1">
      <c r="A22" s="191"/>
      <c r="B22" s="279" t="s">
        <v>151</v>
      </c>
      <c r="C22" s="53">
        <v>1039</v>
      </c>
      <c r="D22" s="53">
        <v>1039</v>
      </c>
      <c r="E22" s="53">
        <v>0</v>
      </c>
      <c r="F22" s="54">
        <v>2957</v>
      </c>
      <c r="G22" s="54">
        <v>4</v>
      </c>
      <c r="H22" s="54">
        <v>4</v>
      </c>
      <c r="I22" s="54">
        <v>0</v>
      </c>
      <c r="J22" s="54">
        <v>554</v>
      </c>
      <c r="K22" s="54">
        <v>554</v>
      </c>
      <c r="L22" s="54">
        <v>0</v>
      </c>
      <c r="M22" s="295">
        <v>1536</v>
      </c>
    </row>
    <row r="23" spans="1:13" ht="15" customHeight="1" thickBot="1">
      <c r="A23" s="191"/>
      <c r="B23" s="280" t="s">
        <v>152</v>
      </c>
      <c r="C23" s="297">
        <v>240</v>
      </c>
      <c r="D23" s="297">
        <v>240</v>
      </c>
      <c r="E23" s="297">
        <v>0</v>
      </c>
      <c r="F23" s="298">
        <v>482</v>
      </c>
      <c r="G23" s="298">
        <v>1</v>
      </c>
      <c r="H23" s="298">
        <v>1</v>
      </c>
      <c r="I23" s="298">
        <v>0</v>
      </c>
      <c r="J23" s="298">
        <v>36</v>
      </c>
      <c r="K23" s="298">
        <v>36</v>
      </c>
      <c r="L23" s="298">
        <v>0</v>
      </c>
      <c r="M23" s="299">
        <v>300</v>
      </c>
    </row>
    <row r="24" ht="15" customHeight="1">
      <c r="B24" s="189" t="s">
        <v>370</v>
      </c>
    </row>
  </sheetData>
  <printOptions/>
  <pageMargins left="0.18" right="0.21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2.625" style="6" customWidth="1"/>
    <col min="3" max="3" width="10.625" style="6" customWidth="1"/>
    <col min="4" max="4" width="10.625" style="2" customWidth="1"/>
    <col min="5" max="6" width="9.625" style="2" customWidth="1"/>
    <col min="7" max="8" width="10.625" style="2" customWidth="1"/>
    <col min="9" max="9" width="9.625" style="2" customWidth="1"/>
    <col min="10" max="10" width="11.25390625" style="2" customWidth="1"/>
    <col min="11" max="12" width="10.625" style="2" customWidth="1"/>
    <col min="13" max="14" width="9.625" style="2" customWidth="1"/>
    <col min="15" max="15" width="11.625" style="6" customWidth="1"/>
    <col min="16" max="16" width="11.625" style="2" customWidth="1"/>
    <col min="17" max="17" width="12.125" style="6" customWidth="1"/>
    <col min="18" max="18" width="11.625" style="6" customWidth="1"/>
    <col min="19" max="19" width="10.625" style="6" customWidth="1"/>
    <col min="20" max="16384" width="9.00390625" style="6" customWidth="1"/>
  </cols>
  <sheetData>
    <row r="1" s="2" customFormat="1" ht="14.25">
      <c r="B1" s="1" t="s">
        <v>554</v>
      </c>
    </row>
    <row r="2" spans="2:19" s="2" customFormat="1" ht="12.75" thickBot="1">
      <c r="B2" s="153" t="s">
        <v>475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  <c r="O2" s="155"/>
      <c r="R2" s="155"/>
      <c r="S2" s="155" t="s">
        <v>169</v>
      </c>
    </row>
    <row r="3" spans="1:19" ht="12.75" thickTop="1">
      <c r="A3" s="8"/>
      <c r="B3" s="156" t="s">
        <v>170</v>
      </c>
      <c r="C3" s="157" t="s">
        <v>171</v>
      </c>
      <c r="D3" s="158"/>
      <c r="E3" s="158"/>
      <c r="F3" s="158"/>
      <c r="G3" s="158" t="s">
        <v>334</v>
      </c>
      <c r="H3" s="158"/>
      <c r="I3" s="158"/>
      <c r="J3" s="158"/>
      <c r="K3" s="158" t="s">
        <v>335</v>
      </c>
      <c r="L3" s="158"/>
      <c r="M3" s="158"/>
      <c r="N3" s="158"/>
      <c r="O3" s="484" t="s">
        <v>336</v>
      </c>
      <c r="P3" s="159" t="s">
        <v>476</v>
      </c>
      <c r="Q3" s="160"/>
      <c r="R3" s="67" t="s">
        <v>172</v>
      </c>
      <c r="S3" s="161"/>
    </row>
    <row r="4" spans="1:19" ht="24" customHeight="1">
      <c r="A4" s="8"/>
      <c r="B4" s="162" t="s">
        <v>173</v>
      </c>
      <c r="C4" s="163" t="s">
        <v>102</v>
      </c>
      <c r="D4" s="163" t="s">
        <v>477</v>
      </c>
      <c r="E4" s="164" t="s">
        <v>174</v>
      </c>
      <c r="F4" s="164" t="s">
        <v>175</v>
      </c>
      <c r="G4" s="163" t="s">
        <v>102</v>
      </c>
      <c r="H4" s="163" t="s">
        <v>477</v>
      </c>
      <c r="I4" s="164" t="s">
        <v>174</v>
      </c>
      <c r="J4" s="164" t="s">
        <v>175</v>
      </c>
      <c r="K4" s="163" t="s">
        <v>102</v>
      </c>
      <c r="L4" s="163" t="s">
        <v>477</v>
      </c>
      <c r="M4" s="164" t="s">
        <v>174</v>
      </c>
      <c r="N4" s="164" t="s">
        <v>175</v>
      </c>
      <c r="O4" s="485"/>
      <c r="P4" s="165" t="s">
        <v>176</v>
      </c>
      <c r="Q4" s="166" t="s">
        <v>478</v>
      </c>
      <c r="R4" s="163" t="s">
        <v>479</v>
      </c>
      <c r="S4" s="167"/>
    </row>
    <row r="5" spans="1:19" ht="7.5" customHeight="1">
      <c r="A5" s="8"/>
      <c r="B5" s="168"/>
      <c r="C5" s="169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2"/>
      <c r="Q5" s="170"/>
      <c r="R5" s="170"/>
      <c r="S5" s="173"/>
    </row>
    <row r="6" spans="1:19" ht="12" customHeight="1">
      <c r="A6" s="8"/>
      <c r="B6" s="59" t="s">
        <v>0</v>
      </c>
      <c r="C6" s="174">
        <v>9542</v>
      </c>
      <c r="D6" s="175">
        <f>SUM(D8:D11)+D58</f>
        <v>8858</v>
      </c>
      <c r="E6" s="300">
        <f>D6-C6</f>
        <v>-684</v>
      </c>
      <c r="F6" s="301">
        <f>IF(C6=0,0,E6/C6*100)</f>
        <v>-7.1683085307063505</v>
      </c>
      <c r="G6" s="175">
        <v>82</v>
      </c>
      <c r="H6" s="175">
        <f>SUM(H8:H11)+H58</f>
        <v>57</v>
      </c>
      <c r="I6" s="300">
        <f>H6-G6</f>
        <v>-25</v>
      </c>
      <c r="J6" s="301">
        <f>IF(G6=0,0,I6/G6*100)</f>
        <v>-30.48780487804878</v>
      </c>
      <c r="K6" s="175">
        <v>12090</v>
      </c>
      <c r="L6" s="175">
        <f>SUM(L8:L11)+L58</f>
        <v>11159</v>
      </c>
      <c r="M6" s="300">
        <f>L6-K6</f>
        <v>-931</v>
      </c>
      <c r="N6" s="301">
        <f>IF(K6=0,0,M6/K6*100)</f>
        <v>-7.700578990901572</v>
      </c>
      <c r="O6" s="302">
        <f>D6*10000/R6</f>
        <v>73.35738828484662</v>
      </c>
      <c r="P6" s="303">
        <f>SUM(P8:P11)</f>
        <v>8293</v>
      </c>
      <c r="Q6" s="304">
        <f>P6*10000/R6</f>
        <v>68.67834963267477</v>
      </c>
      <c r="R6" s="175">
        <f>SUM(R8:R11)</f>
        <v>1207513</v>
      </c>
      <c r="S6" s="176" t="s">
        <v>0</v>
      </c>
    </row>
    <row r="7" spans="1:19" ht="7.5" customHeight="1">
      <c r="A7" s="8"/>
      <c r="B7" s="52"/>
      <c r="C7" s="177"/>
      <c r="D7" s="170"/>
      <c r="E7" s="181"/>
      <c r="F7" s="305"/>
      <c r="G7" s="170"/>
      <c r="H7" s="170"/>
      <c r="I7" s="181"/>
      <c r="J7" s="305"/>
      <c r="K7" s="170"/>
      <c r="L7" s="170"/>
      <c r="M7" s="181"/>
      <c r="N7" s="305"/>
      <c r="O7" s="306"/>
      <c r="P7" s="307"/>
      <c r="Q7" s="308"/>
      <c r="R7" s="170"/>
      <c r="S7" s="15"/>
    </row>
    <row r="8" spans="1:19" ht="12" customHeight="1">
      <c r="A8" s="8"/>
      <c r="B8" s="59" t="s">
        <v>177</v>
      </c>
      <c r="C8" s="175">
        <v>4245</v>
      </c>
      <c r="D8" s="175">
        <f>D13+D17+D18+D19</f>
        <v>3927</v>
      </c>
      <c r="E8" s="300">
        <f>D8-C8</f>
        <v>-318</v>
      </c>
      <c r="F8" s="301">
        <f>IF(C8=0,0,E8/C8*100)</f>
        <v>-7.491166077738516</v>
      </c>
      <c r="G8" s="175">
        <v>24</v>
      </c>
      <c r="H8" s="175">
        <f>H13+H17+H18+H19</f>
        <v>16</v>
      </c>
      <c r="I8" s="300">
        <f>H8-G8</f>
        <v>-8</v>
      </c>
      <c r="J8" s="301">
        <f>IF(G8=0,0,I8/G8*100)</f>
        <v>-33.33333333333333</v>
      </c>
      <c r="K8" s="175">
        <v>5310</v>
      </c>
      <c r="L8" s="175">
        <f>L13+L17+L18+L19</f>
        <v>4858</v>
      </c>
      <c r="M8" s="300">
        <f>L8-K8</f>
        <v>-452</v>
      </c>
      <c r="N8" s="301">
        <f>IF(K8=0,0,M8/K8*100)</f>
        <v>-8.512241054613936</v>
      </c>
      <c r="O8" s="302">
        <f>D8*10000/R8</f>
        <v>83.21272750003708</v>
      </c>
      <c r="P8" s="303">
        <f>P13+P17+P18+P19</f>
        <v>3529</v>
      </c>
      <c r="Q8" s="304">
        <f>P8*10000/R8</f>
        <v>74.77914829325971</v>
      </c>
      <c r="R8" s="175">
        <f>R13+R17+R18+R19</f>
        <v>471923</v>
      </c>
      <c r="S8" s="176" t="s">
        <v>177</v>
      </c>
    </row>
    <row r="9" spans="1:19" ht="12" customHeight="1">
      <c r="A9" s="8"/>
      <c r="B9" s="59" t="s">
        <v>178</v>
      </c>
      <c r="C9" s="175">
        <v>1169</v>
      </c>
      <c r="D9" s="175">
        <f>D28+D31+D25</f>
        <v>1138</v>
      </c>
      <c r="E9" s="300">
        <f>D9-C9</f>
        <v>-31</v>
      </c>
      <c r="F9" s="301">
        <f>IF(C9=0,0,E9/C9*100)</f>
        <v>-2.6518391787852864</v>
      </c>
      <c r="G9" s="175">
        <v>17</v>
      </c>
      <c r="H9" s="175">
        <f>H28+H31+H25</f>
        <v>10</v>
      </c>
      <c r="I9" s="300">
        <f>H9-G9</f>
        <v>-7</v>
      </c>
      <c r="J9" s="301">
        <f>IF(G9=0,0,I9/G9*100)</f>
        <v>-41.17647058823529</v>
      </c>
      <c r="K9" s="175">
        <v>1511</v>
      </c>
      <c r="L9" s="175">
        <f>L28+L31+L25</f>
        <v>1481</v>
      </c>
      <c r="M9" s="300">
        <f>L9-K9</f>
        <v>-30</v>
      </c>
      <c r="N9" s="301">
        <f>IF(K9=0,0,M9/K9*100)</f>
        <v>-1.9854401058901392</v>
      </c>
      <c r="O9" s="302">
        <f>D9*10000/R9</f>
        <v>59.15006860992141</v>
      </c>
      <c r="P9" s="303">
        <f>P28+P31+P25</f>
        <v>1184</v>
      </c>
      <c r="Q9" s="304">
        <f>P9*10000/R9</f>
        <v>61.54102041664934</v>
      </c>
      <c r="R9" s="175">
        <f>R31+R25+R28</f>
        <v>192392</v>
      </c>
      <c r="S9" s="176" t="s">
        <v>178</v>
      </c>
    </row>
    <row r="10" spans="1:19" ht="12" customHeight="1">
      <c r="A10" s="8"/>
      <c r="B10" s="59" t="s">
        <v>179</v>
      </c>
      <c r="C10" s="175">
        <v>2316</v>
      </c>
      <c r="D10" s="175">
        <f>D40+D41+D44</f>
        <v>2103</v>
      </c>
      <c r="E10" s="300">
        <f>D10-C10</f>
        <v>-213</v>
      </c>
      <c r="F10" s="301">
        <f>IF(C10=0,0,E10/C10*100)</f>
        <v>-9.196891191709843</v>
      </c>
      <c r="G10" s="175">
        <v>17</v>
      </c>
      <c r="H10" s="175">
        <f>H40+H41+H44</f>
        <v>17</v>
      </c>
      <c r="I10" s="300">
        <f>H10-G10</f>
        <v>0</v>
      </c>
      <c r="J10" s="301">
        <f>IF(G10=0,0,I10/G10*100)</f>
        <v>0</v>
      </c>
      <c r="K10" s="175">
        <v>2932</v>
      </c>
      <c r="L10" s="175">
        <f>L40+L41+L44</f>
        <v>2632</v>
      </c>
      <c r="M10" s="300">
        <f>L10-K10</f>
        <v>-300</v>
      </c>
      <c r="N10" s="301">
        <f>IF(K10=0,0,M10/K10*100)</f>
        <v>-10.231923601637108</v>
      </c>
      <c r="O10" s="302">
        <f>D10*10000/R10</f>
        <v>68.5400289412961</v>
      </c>
      <c r="P10" s="303">
        <f>P40+P41+P44</f>
        <v>2019</v>
      </c>
      <c r="Q10" s="304">
        <f>P10*10000/R10</f>
        <v>65.80233876960382</v>
      </c>
      <c r="R10" s="175">
        <f>R41+R44+R40</f>
        <v>306828</v>
      </c>
      <c r="S10" s="176" t="s">
        <v>179</v>
      </c>
    </row>
    <row r="11" spans="1:19" ht="12" customHeight="1">
      <c r="A11" s="8"/>
      <c r="B11" s="59" t="s">
        <v>180</v>
      </c>
      <c r="C11" s="175">
        <v>1772</v>
      </c>
      <c r="D11" s="175">
        <f>D47+D51+D52+D55</f>
        <v>1660</v>
      </c>
      <c r="E11" s="300">
        <f>D11-C11</f>
        <v>-112</v>
      </c>
      <c r="F11" s="301">
        <f>IF(C11=0,0,E11/C11*100)</f>
        <v>-6.320541760722348</v>
      </c>
      <c r="G11" s="175">
        <v>21</v>
      </c>
      <c r="H11" s="175">
        <f>H47+H51+H52+H55</f>
        <v>14</v>
      </c>
      <c r="I11" s="300">
        <f>H11-G11</f>
        <v>-7</v>
      </c>
      <c r="J11" s="301">
        <f>IF(G11=0,0,I11/G11*100)</f>
        <v>-33.33333333333333</v>
      </c>
      <c r="K11" s="175">
        <v>2276</v>
      </c>
      <c r="L11" s="175">
        <f>L47+L51+L52+L55</f>
        <v>2132</v>
      </c>
      <c r="M11" s="300">
        <f>L11-K11</f>
        <v>-144</v>
      </c>
      <c r="N11" s="301">
        <f>IF(K11=0,0,M11/K11*100)</f>
        <v>-6.32688927943761</v>
      </c>
      <c r="O11" s="302">
        <f>D11*10000/R11</f>
        <v>70.22887845327242</v>
      </c>
      <c r="P11" s="303">
        <f>P47+P51+P52+P55</f>
        <v>1561</v>
      </c>
      <c r="Q11" s="304">
        <f>P11*10000/R11</f>
        <v>66.04052967804714</v>
      </c>
      <c r="R11" s="175">
        <f>R55+R52+R47+R51</f>
        <v>236370</v>
      </c>
      <c r="S11" s="176" t="s">
        <v>180</v>
      </c>
    </row>
    <row r="12" spans="1:19" ht="7.5" customHeight="1">
      <c r="A12" s="8"/>
      <c r="B12" s="178"/>
      <c r="C12" s="179"/>
      <c r="D12" s="179"/>
      <c r="E12" s="181"/>
      <c r="F12" s="305"/>
      <c r="G12" s="179"/>
      <c r="H12" s="179"/>
      <c r="I12" s="181"/>
      <c r="J12" s="305"/>
      <c r="K12" s="179"/>
      <c r="L12" s="179"/>
      <c r="M12" s="181"/>
      <c r="N12" s="305"/>
      <c r="O12" s="306"/>
      <c r="P12" s="307"/>
      <c r="Q12" s="308"/>
      <c r="R12" s="170"/>
      <c r="S12" s="180"/>
    </row>
    <row r="13" spans="1:19" ht="12" customHeight="1">
      <c r="A13" s="8"/>
      <c r="B13" s="52" t="s">
        <v>181</v>
      </c>
      <c r="C13" s="181">
        <v>2616</v>
      </c>
      <c r="D13" s="181">
        <f>SUM(D14:D16)</f>
        <v>2482</v>
      </c>
      <c r="E13" s="181">
        <f aca="true" t="shared" si="0" ref="E13:E58">D13-C13</f>
        <v>-134</v>
      </c>
      <c r="F13" s="305">
        <f aca="true" t="shared" si="1" ref="F13:F58">IF(C13=0,0,E13/C13*100)</f>
        <v>-5.122324159021407</v>
      </c>
      <c r="G13" s="181">
        <v>13</v>
      </c>
      <c r="H13" s="181">
        <f>SUM(H14:H16)</f>
        <v>7</v>
      </c>
      <c r="I13" s="181">
        <f aca="true" t="shared" si="2" ref="I13:I58">H13-G13</f>
        <v>-6</v>
      </c>
      <c r="J13" s="305">
        <f aca="true" t="shared" si="3" ref="J13:J58">IF(G13=0,0,I13/G13*100)</f>
        <v>-46.15384615384615</v>
      </c>
      <c r="K13" s="181">
        <v>3193</v>
      </c>
      <c r="L13" s="181">
        <f>SUM(L14:L16)</f>
        <v>3013</v>
      </c>
      <c r="M13" s="181">
        <f aca="true" t="shared" si="4" ref="M13:M58">L13-K13</f>
        <v>-180</v>
      </c>
      <c r="N13" s="305">
        <f aca="true" t="shared" si="5" ref="N13:N58">IF(K13=0,0,M13/K13*100)</f>
        <v>-5.637331663012841</v>
      </c>
      <c r="O13" s="306">
        <f aca="true" t="shared" si="6" ref="O13:O57">D13*10000/R13</f>
        <v>87.57599387462025</v>
      </c>
      <c r="P13" s="309">
        <f>SUM(P14:P16)</f>
        <v>2133</v>
      </c>
      <c r="Q13" s="308">
        <f aca="true" t="shared" si="7" ref="Q13:Q57">P13*10000/R13</f>
        <v>75.26172237492545</v>
      </c>
      <c r="R13" s="170">
        <f>SUM(R14:R16)</f>
        <v>283411</v>
      </c>
      <c r="S13" s="15" t="s">
        <v>181</v>
      </c>
    </row>
    <row r="14" spans="1:19" ht="12" customHeight="1">
      <c r="A14" s="8"/>
      <c r="B14" s="52" t="s">
        <v>182</v>
      </c>
      <c r="C14" s="181">
        <v>2444</v>
      </c>
      <c r="D14" s="181">
        <v>2311</v>
      </c>
      <c r="E14" s="181">
        <f t="shared" si="0"/>
        <v>-133</v>
      </c>
      <c r="F14" s="305">
        <f t="shared" si="1"/>
        <v>-5.44189852700491</v>
      </c>
      <c r="G14" s="181">
        <v>12</v>
      </c>
      <c r="H14" s="229">
        <v>4</v>
      </c>
      <c r="I14" s="181">
        <f t="shared" si="2"/>
        <v>-8</v>
      </c>
      <c r="J14" s="305">
        <f t="shared" si="3"/>
        <v>-66.66666666666666</v>
      </c>
      <c r="K14" s="181">
        <v>2982</v>
      </c>
      <c r="L14" s="181">
        <v>2790</v>
      </c>
      <c r="M14" s="181">
        <f t="shared" si="4"/>
        <v>-192</v>
      </c>
      <c r="N14" s="305">
        <f t="shared" si="5"/>
        <v>-6.438631790744467</v>
      </c>
      <c r="O14" s="306">
        <f t="shared" si="6"/>
        <v>90.4097584639339</v>
      </c>
      <c r="P14" s="309">
        <v>1901</v>
      </c>
      <c r="Q14" s="308">
        <f t="shared" si="7"/>
        <v>74.36994843787899</v>
      </c>
      <c r="R14" s="170">
        <v>255614</v>
      </c>
      <c r="S14" s="15" t="s">
        <v>182</v>
      </c>
    </row>
    <row r="15" spans="1:19" ht="12" customHeight="1">
      <c r="A15" s="8"/>
      <c r="B15" s="52" t="s">
        <v>183</v>
      </c>
      <c r="C15" s="181">
        <v>78</v>
      </c>
      <c r="D15" s="181">
        <v>68</v>
      </c>
      <c r="E15" s="181">
        <f t="shared" si="0"/>
        <v>-10</v>
      </c>
      <c r="F15" s="305">
        <f t="shared" si="1"/>
        <v>-12.82051282051282</v>
      </c>
      <c r="G15" s="182">
        <v>1</v>
      </c>
      <c r="H15" s="229">
        <v>2</v>
      </c>
      <c r="I15" s="181">
        <f t="shared" si="2"/>
        <v>1</v>
      </c>
      <c r="J15" s="305">
        <f t="shared" si="3"/>
        <v>100</v>
      </c>
      <c r="K15" s="181">
        <v>91</v>
      </c>
      <c r="L15" s="181">
        <v>81</v>
      </c>
      <c r="M15" s="181">
        <f t="shared" si="4"/>
        <v>-10</v>
      </c>
      <c r="N15" s="305">
        <f t="shared" si="5"/>
        <v>-10.989010989010989</v>
      </c>
      <c r="O15" s="306">
        <f t="shared" si="6"/>
        <v>44.20464148735617</v>
      </c>
      <c r="P15" s="309">
        <v>129</v>
      </c>
      <c r="Q15" s="308">
        <f t="shared" si="7"/>
        <v>83.85880517454332</v>
      </c>
      <c r="R15" s="170">
        <v>15383</v>
      </c>
      <c r="S15" s="15" t="s">
        <v>183</v>
      </c>
    </row>
    <row r="16" spans="1:19" ht="12" customHeight="1">
      <c r="A16" s="8"/>
      <c r="B16" s="52" t="s">
        <v>184</v>
      </c>
      <c r="C16" s="181">
        <v>94</v>
      </c>
      <c r="D16" s="181">
        <v>103</v>
      </c>
      <c r="E16" s="181">
        <f t="shared" si="0"/>
        <v>9</v>
      </c>
      <c r="F16" s="305">
        <f t="shared" si="1"/>
        <v>9.574468085106384</v>
      </c>
      <c r="G16" s="181">
        <v>0</v>
      </c>
      <c r="H16" s="229">
        <v>1</v>
      </c>
      <c r="I16" s="181">
        <f t="shared" si="2"/>
        <v>1</v>
      </c>
      <c r="J16" s="305">
        <f t="shared" si="3"/>
        <v>0</v>
      </c>
      <c r="K16" s="181">
        <v>120</v>
      </c>
      <c r="L16" s="181">
        <v>142</v>
      </c>
      <c r="M16" s="181">
        <f t="shared" si="4"/>
        <v>22</v>
      </c>
      <c r="N16" s="305">
        <f t="shared" si="5"/>
        <v>18.333333333333332</v>
      </c>
      <c r="O16" s="306">
        <f t="shared" si="6"/>
        <v>82.97083937489931</v>
      </c>
      <c r="P16" s="309">
        <v>103</v>
      </c>
      <c r="Q16" s="308">
        <f t="shared" si="7"/>
        <v>82.97083937489931</v>
      </c>
      <c r="R16" s="170">
        <v>12414</v>
      </c>
      <c r="S16" s="15" t="s">
        <v>184</v>
      </c>
    </row>
    <row r="17" spans="1:19" ht="12" customHeight="1">
      <c r="A17" s="8"/>
      <c r="B17" s="52" t="s">
        <v>185</v>
      </c>
      <c r="C17" s="181">
        <v>276</v>
      </c>
      <c r="D17" s="181">
        <v>209</v>
      </c>
      <c r="E17" s="181">
        <f t="shared" si="0"/>
        <v>-67</v>
      </c>
      <c r="F17" s="305">
        <f t="shared" si="1"/>
        <v>-24.27536231884058</v>
      </c>
      <c r="G17" s="181">
        <v>3</v>
      </c>
      <c r="H17" s="229">
        <v>2</v>
      </c>
      <c r="I17" s="181">
        <f t="shared" si="2"/>
        <v>-1</v>
      </c>
      <c r="J17" s="305">
        <f t="shared" si="3"/>
        <v>-33.33333333333333</v>
      </c>
      <c r="K17" s="181">
        <v>368</v>
      </c>
      <c r="L17" s="181">
        <v>258</v>
      </c>
      <c r="M17" s="181">
        <f t="shared" si="4"/>
        <v>-110</v>
      </c>
      <c r="N17" s="305">
        <f t="shared" si="5"/>
        <v>-29.891304347826086</v>
      </c>
      <c r="O17" s="306">
        <f t="shared" si="6"/>
        <v>58.673254540860725</v>
      </c>
      <c r="P17" s="309">
        <v>235</v>
      </c>
      <c r="Q17" s="308">
        <f t="shared" si="7"/>
        <v>65.97231969905393</v>
      </c>
      <c r="R17" s="170">
        <v>35621</v>
      </c>
      <c r="S17" s="15" t="s">
        <v>185</v>
      </c>
    </row>
    <row r="18" spans="1:19" ht="12" customHeight="1">
      <c r="A18" s="8"/>
      <c r="B18" s="52" t="s">
        <v>186</v>
      </c>
      <c r="C18" s="181">
        <v>691</v>
      </c>
      <c r="D18" s="181">
        <v>609</v>
      </c>
      <c r="E18" s="181">
        <f t="shared" si="0"/>
        <v>-82</v>
      </c>
      <c r="F18" s="305">
        <f t="shared" si="1"/>
        <v>-11.866859623733719</v>
      </c>
      <c r="G18" s="181">
        <v>1</v>
      </c>
      <c r="H18" s="229">
        <v>3</v>
      </c>
      <c r="I18" s="181">
        <f t="shared" si="2"/>
        <v>2</v>
      </c>
      <c r="J18" s="305">
        <f t="shared" si="3"/>
        <v>200</v>
      </c>
      <c r="K18" s="181">
        <v>870</v>
      </c>
      <c r="L18" s="181">
        <v>772</v>
      </c>
      <c r="M18" s="181">
        <f t="shared" si="4"/>
        <v>-98</v>
      </c>
      <c r="N18" s="305">
        <f t="shared" si="5"/>
        <v>-11.264367816091953</v>
      </c>
      <c r="O18" s="306">
        <f t="shared" si="6"/>
        <v>95.44556938218976</v>
      </c>
      <c r="P18" s="309">
        <v>482</v>
      </c>
      <c r="Q18" s="308">
        <f t="shared" si="7"/>
        <v>75.54148512679059</v>
      </c>
      <c r="R18" s="170">
        <v>63806</v>
      </c>
      <c r="S18" s="15" t="s">
        <v>186</v>
      </c>
    </row>
    <row r="19" spans="1:19" ht="12" customHeight="1">
      <c r="A19" s="8"/>
      <c r="B19" s="52" t="s">
        <v>187</v>
      </c>
      <c r="C19" s="181">
        <v>662</v>
      </c>
      <c r="D19" s="181">
        <f>SUM(D20:D24)</f>
        <v>627</v>
      </c>
      <c r="E19" s="181">
        <f t="shared" si="0"/>
        <v>-35</v>
      </c>
      <c r="F19" s="305">
        <f t="shared" si="1"/>
        <v>-5.287009063444108</v>
      </c>
      <c r="G19" s="181">
        <v>7</v>
      </c>
      <c r="H19" s="181">
        <f>SUM(H20:H24)</f>
        <v>4</v>
      </c>
      <c r="I19" s="181">
        <f t="shared" si="2"/>
        <v>-3</v>
      </c>
      <c r="J19" s="305">
        <f t="shared" si="3"/>
        <v>-42.857142857142854</v>
      </c>
      <c r="K19" s="181">
        <v>879</v>
      </c>
      <c r="L19" s="181">
        <f>SUM(L20:L24)</f>
        <v>815</v>
      </c>
      <c r="M19" s="181">
        <f t="shared" si="4"/>
        <v>-64</v>
      </c>
      <c r="N19" s="305">
        <f t="shared" si="5"/>
        <v>-7.281001137656427</v>
      </c>
      <c r="O19" s="306">
        <f t="shared" si="6"/>
        <v>70.3822192288264</v>
      </c>
      <c r="P19" s="309">
        <f>SUM(P20:P24)</f>
        <v>679</v>
      </c>
      <c r="Q19" s="308">
        <f t="shared" si="7"/>
        <v>76.21934107874502</v>
      </c>
      <c r="R19" s="170">
        <f>SUM(R20:R24)</f>
        <v>89085</v>
      </c>
      <c r="S19" s="15" t="s">
        <v>187</v>
      </c>
    </row>
    <row r="20" spans="1:19" ht="12" customHeight="1">
      <c r="A20" s="8"/>
      <c r="B20" s="52" t="s">
        <v>188</v>
      </c>
      <c r="C20" s="181">
        <v>399</v>
      </c>
      <c r="D20" s="181">
        <v>369</v>
      </c>
      <c r="E20" s="181">
        <f t="shared" si="0"/>
        <v>-30</v>
      </c>
      <c r="F20" s="305">
        <f t="shared" si="1"/>
        <v>-7.518796992481203</v>
      </c>
      <c r="G20" s="181">
        <v>4</v>
      </c>
      <c r="H20" s="229">
        <v>2</v>
      </c>
      <c r="I20" s="181">
        <f t="shared" si="2"/>
        <v>-2</v>
      </c>
      <c r="J20" s="305">
        <f t="shared" si="3"/>
        <v>-50</v>
      </c>
      <c r="K20" s="181">
        <v>512</v>
      </c>
      <c r="L20" s="181">
        <v>464</v>
      </c>
      <c r="M20" s="181">
        <f t="shared" si="4"/>
        <v>-48</v>
      </c>
      <c r="N20" s="305">
        <f t="shared" si="5"/>
        <v>-9.375</v>
      </c>
      <c r="O20" s="306">
        <f t="shared" si="6"/>
        <v>84.99170812603649</v>
      </c>
      <c r="P20" s="309">
        <v>364</v>
      </c>
      <c r="Q20" s="308">
        <f t="shared" si="7"/>
        <v>83.84005896443708</v>
      </c>
      <c r="R20" s="170">
        <v>43416</v>
      </c>
      <c r="S20" s="15" t="s">
        <v>188</v>
      </c>
    </row>
    <row r="21" spans="1:19" ht="12" customHeight="1">
      <c r="A21" s="8"/>
      <c r="B21" s="52" t="s">
        <v>189</v>
      </c>
      <c r="C21" s="181">
        <v>128</v>
      </c>
      <c r="D21" s="181">
        <v>145</v>
      </c>
      <c r="E21" s="181">
        <f t="shared" si="0"/>
        <v>17</v>
      </c>
      <c r="F21" s="305">
        <f t="shared" si="1"/>
        <v>13.28125</v>
      </c>
      <c r="G21" s="181">
        <v>0</v>
      </c>
      <c r="H21" s="182">
        <v>0</v>
      </c>
      <c r="I21" s="181">
        <f t="shared" si="2"/>
        <v>0</v>
      </c>
      <c r="J21" s="305">
        <f t="shared" si="3"/>
        <v>0</v>
      </c>
      <c r="K21" s="181">
        <v>186</v>
      </c>
      <c r="L21" s="181">
        <v>183</v>
      </c>
      <c r="M21" s="181">
        <f t="shared" si="4"/>
        <v>-3</v>
      </c>
      <c r="N21" s="305">
        <f t="shared" si="5"/>
        <v>-1.6129032258064515</v>
      </c>
      <c r="O21" s="306">
        <f t="shared" si="6"/>
        <v>70.32007759456837</v>
      </c>
      <c r="P21" s="309">
        <v>153</v>
      </c>
      <c r="Q21" s="308">
        <f t="shared" si="7"/>
        <v>74.19980601357905</v>
      </c>
      <c r="R21" s="170">
        <v>20620</v>
      </c>
      <c r="S21" s="15" t="s">
        <v>189</v>
      </c>
    </row>
    <row r="22" spans="1:19" ht="12" customHeight="1">
      <c r="A22" s="8"/>
      <c r="B22" s="52" t="s">
        <v>190</v>
      </c>
      <c r="C22" s="181">
        <v>55</v>
      </c>
      <c r="D22" s="181">
        <v>42</v>
      </c>
      <c r="E22" s="181">
        <f t="shared" si="0"/>
        <v>-13</v>
      </c>
      <c r="F22" s="305">
        <f t="shared" si="1"/>
        <v>-23.636363636363637</v>
      </c>
      <c r="G22" s="181">
        <v>3</v>
      </c>
      <c r="H22" s="229">
        <v>2</v>
      </c>
      <c r="I22" s="181">
        <f t="shared" si="2"/>
        <v>-1</v>
      </c>
      <c r="J22" s="305">
        <f t="shared" si="3"/>
        <v>-33.33333333333333</v>
      </c>
      <c r="K22" s="181">
        <v>81</v>
      </c>
      <c r="L22" s="181">
        <v>78</v>
      </c>
      <c r="M22" s="181">
        <f t="shared" si="4"/>
        <v>-3</v>
      </c>
      <c r="N22" s="305">
        <f t="shared" si="5"/>
        <v>-3.7037037037037033</v>
      </c>
      <c r="O22" s="306">
        <f t="shared" si="6"/>
        <v>61.60164271047228</v>
      </c>
      <c r="P22" s="309">
        <v>35</v>
      </c>
      <c r="Q22" s="308">
        <f t="shared" si="7"/>
        <v>51.3347022587269</v>
      </c>
      <c r="R22" s="170">
        <v>6818</v>
      </c>
      <c r="S22" s="15" t="s">
        <v>190</v>
      </c>
    </row>
    <row r="23" spans="1:19" ht="12" customHeight="1">
      <c r="A23" s="8"/>
      <c r="B23" s="52" t="s">
        <v>191</v>
      </c>
      <c r="C23" s="181">
        <v>33</v>
      </c>
      <c r="D23" s="181">
        <v>34</v>
      </c>
      <c r="E23" s="181">
        <f t="shared" si="0"/>
        <v>1</v>
      </c>
      <c r="F23" s="305">
        <f t="shared" si="1"/>
        <v>3.0303030303030303</v>
      </c>
      <c r="G23" s="182">
        <v>0</v>
      </c>
      <c r="H23" s="182">
        <v>0</v>
      </c>
      <c r="I23" s="54">
        <f t="shared" si="2"/>
        <v>0</v>
      </c>
      <c r="J23" s="305">
        <f t="shared" si="3"/>
        <v>0</v>
      </c>
      <c r="K23" s="181">
        <v>49</v>
      </c>
      <c r="L23" s="181">
        <v>41</v>
      </c>
      <c r="M23" s="181">
        <f t="shared" si="4"/>
        <v>-8</v>
      </c>
      <c r="N23" s="305">
        <f t="shared" si="5"/>
        <v>-16.3265306122449</v>
      </c>
      <c r="O23" s="306">
        <f t="shared" si="6"/>
        <v>40.30346135609293</v>
      </c>
      <c r="P23" s="309">
        <v>62</v>
      </c>
      <c r="Q23" s="308">
        <f t="shared" si="7"/>
        <v>73.4945471787577</v>
      </c>
      <c r="R23" s="170">
        <v>8436</v>
      </c>
      <c r="S23" s="15" t="s">
        <v>191</v>
      </c>
    </row>
    <row r="24" spans="1:19" ht="12" customHeight="1">
      <c r="A24" s="8"/>
      <c r="B24" s="52" t="s">
        <v>192</v>
      </c>
      <c r="C24" s="181">
        <v>47</v>
      </c>
      <c r="D24" s="181">
        <v>37</v>
      </c>
      <c r="E24" s="181">
        <f t="shared" si="0"/>
        <v>-10</v>
      </c>
      <c r="F24" s="305">
        <f t="shared" si="1"/>
        <v>-21.27659574468085</v>
      </c>
      <c r="G24" s="182">
        <v>0</v>
      </c>
      <c r="H24" s="182">
        <v>0</v>
      </c>
      <c r="I24" s="54">
        <f t="shared" si="2"/>
        <v>0</v>
      </c>
      <c r="J24" s="305">
        <f t="shared" si="3"/>
        <v>0</v>
      </c>
      <c r="K24" s="181">
        <v>51</v>
      </c>
      <c r="L24" s="181">
        <v>49</v>
      </c>
      <c r="M24" s="181">
        <f t="shared" si="4"/>
        <v>-2</v>
      </c>
      <c r="N24" s="305">
        <f t="shared" si="5"/>
        <v>-3.9215686274509802</v>
      </c>
      <c r="O24" s="306">
        <f t="shared" si="6"/>
        <v>37.774374680959674</v>
      </c>
      <c r="P24" s="309">
        <v>65</v>
      </c>
      <c r="Q24" s="308">
        <f t="shared" si="7"/>
        <v>66.36038795303726</v>
      </c>
      <c r="R24" s="170">
        <v>9795</v>
      </c>
      <c r="S24" s="15" t="s">
        <v>192</v>
      </c>
    </row>
    <row r="25" spans="1:19" ht="12" customHeight="1">
      <c r="A25" s="8"/>
      <c r="B25" s="52" t="s">
        <v>193</v>
      </c>
      <c r="C25" s="181">
        <v>520</v>
      </c>
      <c r="D25" s="181">
        <f>SUM(D26:D27)</f>
        <v>486</v>
      </c>
      <c r="E25" s="181">
        <f t="shared" si="0"/>
        <v>-34</v>
      </c>
      <c r="F25" s="305">
        <f t="shared" si="1"/>
        <v>-6.538461538461539</v>
      </c>
      <c r="G25" s="181">
        <v>5</v>
      </c>
      <c r="H25" s="181">
        <f>SUM(H26:H27)</f>
        <v>4</v>
      </c>
      <c r="I25" s="181">
        <f t="shared" si="2"/>
        <v>-1</v>
      </c>
      <c r="J25" s="305">
        <f t="shared" si="3"/>
        <v>-20</v>
      </c>
      <c r="K25" s="181">
        <v>680</v>
      </c>
      <c r="L25" s="181">
        <f>SUM(L26:L27)</f>
        <v>621</v>
      </c>
      <c r="M25" s="181">
        <f t="shared" si="4"/>
        <v>-59</v>
      </c>
      <c r="N25" s="305">
        <f t="shared" si="5"/>
        <v>-8.676470588235293</v>
      </c>
      <c r="O25" s="306">
        <f t="shared" si="6"/>
        <v>65.79659915520416</v>
      </c>
      <c r="P25" s="309">
        <f>SUM(P26:P27)</f>
        <v>519</v>
      </c>
      <c r="Q25" s="308">
        <f t="shared" si="7"/>
        <v>70.26426946821185</v>
      </c>
      <c r="R25" s="170">
        <f>SUM(R26:R27)</f>
        <v>73864</v>
      </c>
      <c r="S25" s="15" t="s">
        <v>193</v>
      </c>
    </row>
    <row r="26" spans="1:19" ht="12" customHeight="1">
      <c r="A26" s="8"/>
      <c r="B26" s="52" t="s">
        <v>194</v>
      </c>
      <c r="C26" s="181">
        <v>164</v>
      </c>
      <c r="D26" s="181">
        <v>155</v>
      </c>
      <c r="E26" s="181">
        <f t="shared" si="0"/>
        <v>-9</v>
      </c>
      <c r="F26" s="305">
        <f t="shared" si="1"/>
        <v>-5.487804878048781</v>
      </c>
      <c r="G26" s="181">
        <v>1</v>
      </c>
      <c r="H26" s="229">
        <v>3</v>
      </c>
      <c r="I26" s="181">
        <f t="shared" si="2"/>
        <v>2</v>
      </c>
      <c r="J26" s="305">
        <f t="shared" si="3"/>
        <v>200</v>
      </c>
      <c r="K26" s="181">
        <v>226</v>
      </c>
      <c r="L26" s="181">
        <v>199</v>
      </c>
      <c r="M26" s="181">
        <f t="shared" si="4"/>
        <v>-27</v>
      </c>
      <c r="N26" s="305">
        <f t="shared" si="5"/>
        <v>-11.946902654867257</v>
      </c>
      <c r="O26" s="306">
        <f t="shared" si="6"/>
        <v>55.5197363708002</v>
      </c>
      <c r="P26" s="309">
        <v>198</v>
      </c>
      <c r="Q26" s="308">
        <f t="shared" si="7"/>
        <v>70.92198581560284</v>
      </c>
      <c r="R26" s="170">
        <v>27918</v>
      </c>
      <c r="S26" s="15" t="s">
        <v>194</v>
      </c>
    </row>
    <row r="27" spans="1:19" ht="12" customHeight="1">
      <c r="A27" s="8"/>
      <c r="B27" s="52" t="s">
        <v>195</v>
      </c>
      <c r="C27" s="181">
        <v>356</v>
      </c>
      <c r="D27" s="181">
        <v>331</v>
      </c>
      <c r="E27" s="181">
        <f t="shared" si="0"/>
        <v>-25</v>
      </c>
      <c r="F27" s="305">
        <f t="shared" si="1"/>
        <v>-7.02247191011236</v>
      </c>
      <c r="G27" s="181">
        <v>4</v>
      </c>
      <c r="H27" s="181">
        <v>1</v>
      </c>
      <c r="I27" s="181">
        <f t="shared" si="2"/>
        <v>-3</v>
      </c>
      <c r="J27" s="305">
        <f t="shared" si="3"/>
        <v>-75</v>
      </c>
      <c r="K27" s="181">
        <v>454</v>
      </c>
      <c r="L27" s="181">
        <v>422</v>
      </c>
      <c r="M27" s="181">
        <f t="shared" si="4"/>
        <v>-32</v>
      </c>
      <c r="N27" s="305">
        <f t="shared" si="5"/>
        <v>-7.048458149779736</v>
      </c>
      <c r="O27" s="306">
        <f t="shared" si="6"/>
        <v>72.04109171636269</v>
      </c>
      <c r="P27" s="309">
        <v>321</v>
      </c>
      <c r="Q27" s="308">
        <f t="shared" si="7"/>
        <v>69.86462368867801</v>
      </c>
      <c r="R27" s="170">
        <v>45946</v>
      </c>
      <c r="S27" s="15" t="s">
        <v>195</v>
      </c>
    </row>
    <row r="28" spans="1:19" ht="12" customHeight="1">
      <c r="A28" s="8"/>
      <c r="B28" s="52" t="s">
        <v>196</v>
      </c>
      <c r="C28" s="181">
        <v>191</v>
      </c>
      <c r="D28" s="181">
        <f>SUM(D29:D30)</f>
        <v>193</v>
      </c>
      <c r="E28" s="181">
        <f t="shared" si="0"/>
        <v>2</v>
      </c>
      <c r="F28" s="305">
        <f t="shared" si="1"/>
        <v>1.0471204188481675</v>
      </c>
      <c r="G28" s="181">
        <v>4</v>
      </c>
      <c r="H28" s="181">
        <f>SUM(H29:H30)</f>
        <v>1</v>
      </c>
      <c r="I28" s="181">
        <f t="shared" si="2"/>
        <v>-3</v>
      </c>
      <c r="J28" s="305">
        <f t="shared" si="3"/>
        <v>-75</v>
      </c>
      <c r="K28" s="181">
        <v>255</v>
      </c>
      <c r="L28" s="181">
        <f>SUM(L29:L30)</f>
        <v>251</v>
      </c>
      <c r="M28" s="181">
        <f t="shared" si="4"/>
        <v>-4</v>
      </c>
      <c r="N28" s="305">
        <f t="shared" si="5"/>
        <v>-1.5686274509803921</v>
      </c>
      <c r="O28" s="306">
        <f t="shared" si="6"/>
        <v>66.63674343127438</v>
      </c>
      <c r="P28" s="309">
        <f>SUM(P29:P30)</f>
        <v>211</v>
      </c>
      <c r="Q28" s="308">
        <f t="shared" si="7"/>
        <v>72.85156924351759</v>
      </c>
      <c r="R28" s="170">
        <f>SUM(R29:R30)</f>
        <v>28963</v>
      </c>
      <c r="S28" s="15" t="s">
        <v>196</v>
      </c>
    </row>
    <row r="29" spans="1:19" ht="12" customHeight="1">
      <c r="A29" s="8"/>
      <c r="B29" s="52" t="s">
        <v>197</v>
      </c>
      <c r="C29" s="181">
        <v>155</v>
      </c>
      <c r="D29" s="181">
        <v>168</v>
      </c>
      <c r="E29" s="181">
        <f t="shared" si="0"/>
        <v>13</v>
      </c>
      <c r="F29" s="305">
        <f t="shared" si="1"/>
        <v>8.38709677419355</v>
      </c>
      <c r="G29" s="181">
        <v>3</v>
      </c>
      <c r="H29" s="181">
        <v>0</v>
      </c>
      <c r="I29" s="181">
        <f t="shared" si="2"/>
        <v>-3</v>
      </c>
      <c r="J29" s="305">
        <f t="shared" si="3"/>
        <v>-100</v>
      </c>
      <c r="K29" s="181">
        <v>214</v>
      </c>
      <c r="L29" s="181">
        <v>218</v>
      </c>
      <c r="M29" s="181">
        <f t="shared" si="4"/>
        <v>4</v>
      </c>
      <c r="N29" s="305">
        <f t="shared" si="5"/>
        <v>1.8691588785046727</v>
      </c>
      <c r="O29" s="306">
        <f t="shared" si="6"/>
        <v>82.58368972128005</v>
      </c>
      <c r="P29" s="309">
        <v>134</v>
      </c>
      <c r="Q29" s="308">
        <f t="shared" si="7"/>
        <v>65.87032394435433</v>
      </c>
      <c r="R29" s="170">
        <v>20343</v>
      </c>
      <c r="S29" s="15" t="s">
        <v>197</v>
      </c>
    </row>
    <row r="30" spans="1:19" ht="12" customHeight="1">
      <c r="A30" s="8"/>
      <c r="B30" s="52" t="s">
        <v>198</v>
      </c>
      <c r="C30" s="181">
        <v>36</v>
      </c>
      <c r="D30" s="181">
        <v>25</v>
      </c>
      <c r="E30" s="181">
        <f t="shared" si="0"/>
        <v>-11</v>
      </c>
      <c r="F30" s="305">
        <f t="shared" si="1"/>
        <v>-30.555555555555557</v>
      </c>
      <c r="G30" s="182">
        <v>1</v>
      </c>
      <c r="H30" s="181">
        <v>1</v>
      </c>
      <c r="I30" s="181">
        <f t="shared" si="2"/>
        <v>0</v>
      </c>
      <c r="J30" s="305">
        <f t="shared" si="3"/>
        <v>0</v>
      </c>
      <c r="K30" s="181">
        <v>41</v>
      </c>
      <c r="L30" s="181">
        <v>33</v>
      </c>
      <c r="M30" s="181">
        <f t="shared" si="4"/>
        <v>-8</v>
      </c>
      <c r="N30" s="305">
        <f t="shared" si="5"/>
        <v>-19.51219512195122</v>
      </c>
      <c r="O30" s="306">
        <f t="shared" si="6"/>
        <v>29.00232018561485</v>
      </c>
      <c r="P30" s="309">
        <v>77</v>
      </c>
      <c r="Q30" s="308">
        <f t="shared" si="7"/>
        <v>89.32714617169374</v>
      </c>
      <c r="R30" s="170">
        <v>8620</v>
      </c>
      <c r="S30" s="15" t="s">
        <v>198</v>
      </c>
    </row>
    <row r="31" spans="1:19" ht="12" customHeight="1">
      <c r="A31" s="8"/>
      <c r="B31" s="52" t="s">
        <v>199</v>
      </c>
      <c r="C31" s="181">
        <v>458</v>
      </c>
      <c r="D31" s="181">
        <f>SUM(D32:D39)</f>
        <v>459</v>
      </c>
      <c r="E31" s="181">
        <f t="shared" si="0"/>
        <v>1</v>
      </c>
      <c r="F31" s="305">
        <f t="shared" si="1"/>
        <v>0.21834061135371177</v>
      </c>
      <c r="G31" s="181">
        <v>8</v>
      </c>
      <c r="H31" s="181">
        <f>SUM(H32:H39)</f>
        <v>5</v>
      </c>
      <c r="I31" s="181">
        <f t="shared" si="2"/>
        <v>-3</v>
      </c>
      <c r="J31" s="305">
        <f t="shared" si="3"/>
        <v>-37.5</v>
      </c>
      <c r="K31" s="181">
        <v>576</v>
      </c>
      <c r="L31" s="181">
        <f>SUM(L32:L39)</f>
        <v>609</v>
      </c>
      <c r="M31" s="181">
        <f t="shared" si="4"/>
        <v>33</v>
      </c>
      <c r="N31" s="305">
        <f t="shared" si="5"/>
        <v>5.729166666666666</v>
      </c>
      <c r="O31" s="306">
        <f t="shared" si="6"/>
        <v>51.247697203148554</v>
      </c>
      <c r="P31" s="309">
        <f>SUM(P32:P39)</f>
        <v>454</v>
      </c>
      <c r="Q31" s="308">
        <f t="shared" si="7"/>
        <v>50.689443420979174</v>
      </c>
      <c r="R31" s="170">
        <f>SUM(R32:R39)</f>
        <v>89565</v>
      </c>
      <c r="S31" s="15" t="s">
        <v>199</v>
      </c>
    </row>
    <row r="32" spans="1:19" ht="12" customHeight="1">
      <c r="A32" s="8"/>
      <c r="B32" s="52" t="s">
        <v>200</v>
      </c>
      <c r="C32" s="181">
        <v>277</v>
      </c>
      <c r="D32" s="181">
        <v>292</v>
      </c>
      <c r="E32" s="181">
        <f t="shared" si="0"/>
        <v>15</v>
      </c>
      <c r="F32" s="305">
        <f t="shared" si="1"/>
        <v>5.415162454873646</v>
      </c>
      <c r="G32" s="181">
        <v>3</v>
      </c>
      <c r="H32" s="181">
        <v>4</v>
      </c>
      <c r="I32" s="181">
        <f t="shared" si="2"/>
        <v>1</v>
      </c>
      <c r="J32" s="305">
        <f t="shared" si="3"/>
        <v>33.33333333333333</v>
      </c>
      <c r="K32" s="181">
        <v>340</v>
      </c>
      <c r="L32" s="181">
        <v>366</v>
      </c>
      <c r="M32" s="181">
        <f t="shared" si="4"/>
        <v>26</v>
      </c>
      <c r="N32" s="305">
        <f t="shared" si="5"/>
        <v>7.647058823529412</v>
      </c>
      <c r="O32" s="306">
        <f t="shared" si="6"/>
        <v>72.32735559298524</v>
      </c>
      <c r="P32" s="309">
        <v>226</v>
      </c>
      <c r="Q32" s="308">
        <f t="shared" si="7"/>
        <v>55.979391657584465</v>
      </c>
      <c r="R32" s="170">
        <v>40372</v>
      </c>
      <c r="S32" s="15" t="s">
        <v>200</v>
      </c>
    </row>
    <row r="33" spans="1:19" ht="12" customHeight="1">
      <c r="A33" s="8"/>
      <c r="B33" s="52" t="s">
        <v>201</v>
      </c>
      <c r="C33" s="181">
        <v>22</v>
      </c>
      <c r="D33" s="181">
        <v>30</v>
      </c>
      <c r="E33" s="181">
        <f t="shared" si="0"/>
        <v>8</v>
      </c>
      <c r="F33" s="305">
        <f t="shared" si="1"/>
        <v>36.36363636363637</v>
      </c>
      <c r="G33" s="181">
        <v>1</v>
      </c>
      <c r="H33" s="181">
        <v>0</v>
      </c>
      <c r="I33" s="181">
        <f t="shared" si="2"/>
        <v>-1</v>
      </c>
      <c r="J33" s="305">
        <f t="shared" si="3"/>
        <v>-100</v>
      </c>
      <c r="K33" s="181">
        <v>23</v>
      </c>
      <c r="L33" s="181">
        <v>56</v>
      </c>
      <c r="M33" s="181">
        <f t="shared" si="4"/>
        <v>33</v>
      </c>
      <c r="N33" s="305">
        <f t="shared" si="5"/>
        <v>143.47826086956522</v>
      </c>
      <c r="O33" s="306">
        <f t="shared" si="6"/>
        <v>43.89815627743635</v>
      </c>
      <c r="P33" s="309">
        <v>34</v>
      </c>
      <c r="Q33" s="308">
        <f t="shared" si="7"/>
        <v>49.75124378109453</v>
      </c>
      <c r="R33" s="170">
        <v>6834</v>
      </c>
      <c r="S33" s="15" t="s">
        <v>201</v>
      </c>
    </row>
    <row r="34" spans="1:19" ht="12" customHeight="1">
      <c r="A34" s="8"/>
      <c r="B34" s="52" t="s">
        <v>202</v>
      </c>
      <c r="C34" s="181">
        <v>34</v>
      </c>
      <c r="D34" s="181">
        <v>36</v>
      </c>
      <c r="E34" s="181">
        <f t="shared" si="0"/>
        <v>2</v>
      </c>
      <c r="F34" s="305">
        <f t="shared" si="1"/>
        <v>5.88235294117647</v>
      </c>
      <c r="G34" s="181">
        <v>2</v>
      </c>
      <c r="H34" s="181">
        <v>0</v>
      </c>
      <c r="I34" s="181">
        <f t="shared" si="2"/>
        <v>-2</v>
      </c>
      <c r="J34" s="305">
        <f t="shared" si="3"/>
        <v>-100</v>
      </c>
      <c r="K34" s="181">
        <v>54</v>
      </c>
      <c r="L34" s="181">
        <v>49</v>
      </c>
      <c r="M34" s="181">
        <f t="shared" si="4"/>
        <v>-5</v>
      </c>
      <c r="N34" s="305">
        <f t="shared" si="5"/>
        <v>-9.25925925925926</v>
      </c>
      <c r="O34" s="306">
        <f t="shared" si="6"/>
        <v>33.99112453970352</v>
      </c>
      <c r="P34" s="309">
        <v>43</v>
      </c>
      <c r="Q34" s="308">
        <f t="shared" si="7"/>
        <v>40.600509866868094</v>
      </c>
      <c r="R34" s="170">
        <v>10591</v>
      </c>
      <c r="S34" s="15" t="s">
        <v>202</v>
      </c>
    </row>
    <row r="35" spans="1:19" ht="12" customHeight="1">
      <c r="A35" s="8"/>
      <c r="B35" s="52" t="s">
        <v>203</v>
      </c>
      <c r="C35" s="181">
        <v>27</v>
      </c>
      <c r="D35" s="181">
        <v>23</v>
      </c>
      <c r="E35" s="181">
        <f t="shared" si="0"/>
        <v>-4</v>
      </c>
      <c r="F35" s="305">
        <f t="shared" si="1"/>
        <v>-14.814814814814813</v>
      </c>
      <c r="G35" s="181">
        <v>1</v>
      </c>
      <c r="H35" s="181">
        <v>0</v>
      </c>
      <c r="I35" s="181">
        <f t="shared" si="2"/>
        <v>-1</v>
      </c>
      <c r="J35" s="305">
        <f t="shared" si="3"/>
        <v>-100</v>
      </c>
      <c r="K35" s="181">
        <v>31</v>
      </c>
      <c r="L35" s="181">
        <v>31</v>
      </c>
      <c r="M35" s="181">
        <f t="shared" si="4"/>
        <v>0</v>
      </c>
      <c r="N35" s="305">
        <f t="shared" si="5"/>
        <v>0</v>
      </c>
      <c r="O35" s="306">
        <f t="shared" si="6"/>
        <v>34.72746489506266</v>
      </c>
      <c r="P35" s="309">
        <v>43</v>
      </c>
      <c r="Q35" s="308">
        <f t="shared" si="7"/>
        <v>64.92526045598672</v>
      </c>
      <c r="R35" s="170">
        <v>6623</v>
      </c>
      <c r="S35" s="15" t="s">
        <v>203</v>
      </c>
    </row>
    <row r="36" spans="1:19" ht="12" customHeight="1">
      <c r="A36" s="8"/>
      <c r="B36" s="52" t="s">
        <v>204</v>
      </c>
      <c r="C36" s="181">
        <v>38</v>
      </c>
      <c r="D36" s="181">
        <v>19</v>
      </c>
      <c r="E36" s="181">
        <f t="shared" si="0"/>
        <v>-19</v>
      </c>
      <c r="F36" s="305">
        <f t="shared" si="1"/>
        <v>-50</v>
      </c>
      <c r="G36" s="181">
        <v>1</v>
      </c>
      <c r="H36" s="181">
        <v>1</v>
      </c>
      <c r="I36" s="181">
        <f t="shared" si="2"/>
        <v>0</v>
      </c>
      <c r="J36" s="305">
        <f t="shared" si="3"/>
        <v>0</v>
      </c>
      <c r="K36" s="181">
        <v>49</v>
      </c>
      <c r="L36" s="181">
        <v>19</v>
      </c>
      <c r="M36" s="181">
        <f t="shared" si="4"/>
        <v>-30</v>
      </c>
      <c r="N36" s="305">
        <f t="shared" si="5"/>
        <v>-61.224489795918366</v>
      </c>
      <c r="O36" s="306">
        <f t="shared" si="6"/>
        <v>19.15901986487849</v>
      </c>
      <c r="P36" s="309">
        <v>51</v>
      </c>
      <c r="Q36" s="308">
        <f t="shared" si="7"/>
        <v>51.42684279520016</v>
      </c>
      <c r="R36" s="170">
        <v>9917</v>
      </c>
      <c r="S36" s="15" t="s">
        <v>204</v>
      </c>
    </row>
    <row r="37" spans="1:19" ht="12" customHeight="1">
      <c r="A37" s="8"/>
      <c r="B37" s="52" t="s">
        <v>205</v>
      </c>
      <c r="C37" s="181">
        <v>8</v>
      </c>
      <c r="D37" s="181">
        <v>3</v>
      </c>
      <c r="E37" s="181">
        <f t="shared" si="0"/>
        <v>-5</v>
      </c>
      <c r="F37" s="305">
        <f t="shared" si="1"/>
        <v>-62.5</v>
      </c>
      <c r="G37" s="182">
        <v>0</v>
      </c>
      <c r="H37" s="182">
        <v>0</v>
      </c>
      <c r="I37" s="54">
        <f t="shared" si="2"/>
        <v>0</v>
      </c>
      <c r="J37" s="305">
        <f t="shared" si="3"/>
        <v>0</v>
      </c>
      <c r="K37" s="181">
        <v>15</v>
      </c>
      <c r="L37" s="181">
        <v>3</v>
      </c>
      <c r="M37" s="181">
        <f t="shared" si="4"/>
        <v>-12</v>
      </c>
      <c r="N37" s="305">
        <f t="shared" si="5"/>
        <v>-80</v>
      </c>
      <c r="O37" s="306">
        <f t="shared" si="6"/>
        <v>7.290400972053463</v>
      </c>
      <c r="P37" s="309">
        <v>12</v>
      </c>
      <c r="Q37" s="308">
        <f t="shared" si="7"/>
        <v>29.16160388821385</v>
      </c>
      <c r="R37" s="170">
        <v>4115</v>
      </c>
      <c r="S37" s="15" t="s">
        <v>205</v>
      </c>
    </row>
    <row r="38" spans="1:19" ht="12" customHeight="1">
      <c r="A38" s="8"/>
      <c r="B38" s="52" t="s">
        <v>206</v>
      </c>
      <c r="C38" s="181">
        <v>16</v>
      </c>
      <c r="D38" s="181">
        <v>25</v>
      </c>
      <c r="E38" s="181">
        <f t="shared" si="0"/>
        <v>9</v>
      </c>
      <c r="F38" s="305">
        <f t="shared" si="1"/>
        <v>56.25</v>
      </c>
      <c r="G38" s="182">
        <v>0</v>
      </c>
      <c r="H38" s="182">
        <v>0</v>
      </c>
      <c r="I38" s="54">
        <f t="shared" si="2"/>
        <v>0</v>
      </c>
      <c r="J38" s="305">
        <f t="shared" si="3"/>
        <v>0</v>
      </c>
      <c r="K38" s="181">
        <v>19</v>
      </c>
      <c r="L38" s="181">
        <v>43</v>
      </c>
      <c r="M38" s="181">
        <f t="shared" si="4"/>
        <v>24</v>
      </c>
      <c r="N38" s="305">
        <f t="shared" si="5"/>
        <v>126.3157894736842</v>
      </c>
      <c r="O38" s="306">
        <f t="shared" si="6"/>
        <v>47.04554008280015</v>
      </c>
      <c r="P38" s="309">
        <v>19</v>
      </c>
      <c r="Q38" s="308">
        <f t="shared" si="7"/>
        <v>35.75461046292811</v>
      </c>
      <c r="R38" s="170">
        <v>5314</v>
      </c>
      <c r="S38" s="15" t="s">
        <v>206</v>
      </c>
    </row>
    <row r="39" spans="1:19" ht="12" customHeight="1">
      <c r="A39" s="8"/>
      <c r="B39" s="52" t="s">
        <v>207</v>
      </c>
      <c r="C39" s="181">
        <v>36</v>
      </c>
      <c r="D39" s="181">
        <v>31</v>
      </c>
      <c r="E39" s="181">
        <f t="shared" si="0"/>
        <v>-5</v>
      </c>
      <c r="F39" s="305">
        <f t="shared" si="1"/>
        <v>-13.88888888888889</v>
      </c>
      <c r="G39" s="182">
        <v>0</v>
      </c>
      <c r="H39" s="182">
        <v>0</v>
      </c>
      <c r="I39" s="54">
        <f t="shared" si="2"/>
        <v>0</v>
      </c>
      <c r="J39" s="305">
        <f t="shared" si="3"/>
        <v>0</v>
      </c>
      <c r="K39" s="181">
        <v>45</v>
      </c>
      <c r="L39" s="181">
        <v>42</v>
      </c>
      <c r="M39" s="181">
        <f t="shared" si="4"/>
        <v>-3</v>
      </c>
      <c r="N39" s="305">
        <f t="shared" si="5"/>
        <v>-6.666666666666667</v>
      </c>
      <c r="O39" s="306">
        <f t="shared" si="6"/>
        <v>53.4574926711502</v>
      </c>
      <c r="P39" s="309">
        <v>26</v>
      </c>
      <c r="Q39" s="308">
        <f t="shared" si="7"/>
        <v>44.83531643386791</v>
      </c>
      <c r="R39" s="170">
        <v>5799</v>
      </c>
      <c r="S39" s="15" t="s">
        <v>207</v>
      </c>
    </row>
    <row r="40" spans="1:19" ht="12" customHeight="1">
      <c r="A40" s="8"/>
      <c r="B40" s="52" t="s">
        <v>337</v>
      </c>
      <c r="C40" s="181">
        <v>160</v>
      </c>
      <c r="D40" s="181">
        <v>133</v>
      </c>
      <c r="E40" s="181">
        <f t="shared" si="0"/>
        <v>-27</v>
      </c>
      <c r="F40" s="305">
        <f t="shared" si="1"/>
        <v>-16.875</v>
      </c>
      <c r="G40" s="181">
        <v>4</v>
      </c>
      <c r="H40" s="181">
        <v>0</v>
      </c>
      <c r="I40" s="181">
        <f t="shared" si="2"/>
        <v>-4</v>
      </c>
      <c r="J40" s="305">
        <f t="shared" si="3"/>
        <v>-100</v>
      </c>
      <c r="K40" s="181">
        <v>214</v>
      </c>
      <c r="L40" s="181">
        <v>158</v>
      </c>
      <c r="M40" s="181">
        <f t="shared" si="4"/>
        <v>-56</v>
      </c>
      <c r="N40" s="305">
        <f t="shared" si="5"/>
        <v>-26.168224299065418</v>
      </c>
      <c r="O40" s="306">
        <f t="shared" si="6"/>
        <v>54.57977675640184</v>
      </c>
      <c r="P40" s="309">
        <v>161</v>
      </c>
      <c r="Q40" s="308">
        <f t="shared" si="7"/>
        <v>66.07025607353907</v>
      </c>
      <c r="R40" s="170">
        <v>24368</v>
      </c>
      <c r="S40" s="15" t="s">
        <v>337</v>
      </c>
    </row>
    <row r="41" spans="1:19" ht="12" customHeight="1">
      <c r="A41" s="8"/>
      <c r="B41" s="52" t="s">
        <v>208</v>
      </c>
      <c r="C41" s="181">
        <v>1003</v>
      </c>
      <c r="D41" s="181">
        <f>SUM(D42:D43)</f>
        <v>841</v>
      </c>
      <c r="E41" s="181">
        <f t="shared" si="0"/>
        <v>-162</v>
      </c>
      <c r="F41" s="305">
        <f t="shared" si="1"/>
        <v>-16.151545363908276</v>
      </c>
      <c r="G41" s="181">
        <v>3</v>
      </c>
      <c r="H41" s="181">
        <f>SUM(H42:H43)</f>
        <v>3</v>
      </c>
      <c r="I41" s="181">
        <f t="shared" si="2"/>
        <v>0</v>
      </c>
      <c r="J41" s="305">
        <f t="shared" si="3"/>
        <v>0</v>
      </c>
      <c r="K41" s="181">
        <v>1271</v>
      </c>
      <c r="L41" s="181">
        <f>SUM(L42:L43)</f>
        <v>1046</v>
      </c>
      <c r="M41" s="181">
        <f t="shared" si="4"/>
        <v>-225</v>
      </c>
      <c r="N41" s="305">
        <f t="shared" si="5"/>
        <v>-17.702596380802518</v>
      </c>
      <c r="O41" s="306">
        <f t="shared" si="6"/>
        <v>63.22975482493403</v>
      </c>
      <c r="P41" s="309">
        <f>SUM(P42:P43)</f>
        <v>843</v>
      </c>
      <c r="Q41" s="308">
        <f t="shared" si="7"/>
        <v>63.38012285067703</v>
      </c>
      <c r="R41" s="170">
        <f>SUM(R42:R43)</f>
        <v>133007</v>
      </c>
      <c r="S41" s="15" t="s">
        <v>208</v>
      </c>
    </row>
    <row r="42" spans="1:19" ht="12" customHeight="1">
      <c r="A42" s="8"/>
      <c r="B42" s="52" t="s">
        <v>209</v>
      </c>
      <c r="C42" s="181">
        <v>926</v>
      </c>
      <c r="D42" s="181">
        <v>790</v>
      </c>
      <c r="E42" s="181">
        <f t="shared" si="0"/>
        <v>-136</v>
      </c>
      <c r="F42" s="305">
        <f t="shared" si="1"/>
        <v>-14.686825053995682</v>
      </c>
      <c r="G42" s="181">
        <v>3</v>
      </c>
      <c r="H42" s="229">
        <v>2</v>
      </c>
      <c r="I42" s="181">
        <f t="shared" si="2"/>
        <v>-1</v>
      </c>
      <c r="J42" s="305">
        <f t="shared" si="3"/>
        <v>-33.33333333333333</v>
      </c>
      <c r="K42" s="181">
        <v>1168</v>
      </c>
      <c r="L42" s="181">
        <v>973</v>
      </c>
      <c r="M42" s="181">
        <f t="shared" si="4"/>
        <v>-195</v>
      </c>
      <c r="N42" s="305">
        <f t="shared" si="5"/>
        <v>-16.695205479452056</v>
      </c>
      <c r="O42" s="306">
        <f t="shared" si="6"/>
        <v>67.92602082491423</v>
      </c>
      <c r="P42" s="309">
        <v>738</v>
      </c>
      <c r="Q42" s="308">
        <f t="shared" si="7"/>
        <v>63.45494097314773</v>
      </c>
      <c r="R42" s="170">
        <v>116303</v>
      </c>
      <c r="S42" s="15" t="s">
        <v>209</v>
      </c>
    </row>
    <row r="43" spans="1:19" ht="12" customHeight="1">
      <c r="A43" s="8"/>
      <c r="B43" s="52" t="s">
        <v>210</v>
      </c>
      <c r="C43" s="181">
        <v>77</v>
      </c>
      <c r="D43" s="181">
        <v>51</v>
      </c>
      <c r="E43" s="181">
        <f t="shared" si="0"/>
        <v>-26</v>
      </c>
      <c r="F43" s="305">
        <f t="shared" si="1"/>
        <v>-33.76623376623377</v>
      </c>
      <c r="G43" s="181">
        <v>0</v>
      </c>
      <c r="H43" s="229">
        <v>1</v>
      </c>
      <c r="I43" s="181">
        <f t="shared" si="2"/>
        <v>1</v>
      </c>
      <c r="J43" s="305">
        <f t="shared" si="3"/>
        <v>0</v>
      </c>
      <c r="K43" s="181">
        <v>103</v>
      </c>
      <c r="L43" s="181">
        <v>73</v>
      </c>
      <c r="M43" s="181">
        <f t="shared" si="4"/>
        <v>-30</v>
      </c>
      <c r="N43" s="305">
        <f t="shared" si="5"/>
        <v>-29.126213592233007</v>
      </c>
      <c r="O43" s="306">
        <f t="shared" si="6"/>
        <v>30.5316091954023</v>
      </c>
      <c r="P43" s="309">
        <v>105</v>
      </c>
      <c r="Q43" s="308">
        <f t="shared" si="7"/>
        <v>62.85919540229885</v>
      </c>
      <c r="R43" s="170">
        <v>16704</v>
      </c>
      <c r="S43" s="15" t="s">
        <v>210</v>
      </c>
    </row>
    <row r="44" spans="1:19" ht="12" customHeight="1">
      <c r="A44" s="8"/>
      <c r="B44" s="52" t="s">
        <v>211</v>
      </c>
      <c r="C44" s="181">
        <v>1153</v>
      </c>
      <c r="D44" s="181">
        <f>SUM(D45:D46)</f>
        <v>1129</v>
      </c>
      <c r="E44" s="181">
        <f t="shared" si="0"/>
        <v>-24</v>
      </c>
      <c r="F44" s="305">
        <f t="shared" si="1"/>
        <v>-2.0815264527320037</v>
      </c>
      <c r="G44" s="181">
        <v>10</v>
      </c>
      <c r="H44" s="181">
        <f>SUM(H45:H46)</f>
        <v>14</v>
      </c>
      <c r="I44" s="181">
        <f t="shared" si="2"/>
        <v>4</v>
      </c>
      <c r="J44" s="305">
        <f t="shared" si="3"/>
        <v>40</v>
      </c>
      <c r="K44" s="181">
        <v>1447</v>
      </c>
      <c r="L44" s="181">
        <f>SUM(L45:L46)</f>
        <v>1428</v>
      </c>
      <c r="M44" s="181">
        <f t="shared" si="4"/>
        <v>-19</v>
      </c>
      <c r="N44" s="305">
        <f t="shared" si="5"/>
        <v>-1.3130615065653075</v>
      </c>
      <c r="O44" s="306">
        <f t="shared" si="6"/>
        <v>75.54214368396754</v>
      </c>
      <c r="P44" s="309">
        <f>SUM(P45:P46)</f>
        <v>1015</v>
      </c>
      <c r="Q44" s="308">
        <f t="shared" si="7"/>
        <v>67.91432758124628</v>
      </c>
      <c r="R44" s="170">
        <f>SUM(R45:R46)</f>
        <v>149453</v>
      </c>
      <c r="S44" s="15" t="s">
        <v>211</v>
      </c>
    </row>
    <row r="45" spans="1:19" ht="12" customHeight="1">
      <c r="A45" s="8"/>
      <c r="B45" s="52" t="s">
        <v>212</v>
      </c>
      <c r="C45" s="181">
        <v>1078</v>
      </c>
      <c r="D45" s="181">
        <v>1042</v>
      </c>
      <c r="E45" s="181">
        <f t="shared" si="0"/>
        <v>-36</v>
      </c>
      <c r="F45" s="305">
        <f t="shared" si="1"/>
        <v>-3.339517625231911</v>
      </c>
      <c r="G45" s="181">
        <v>9</v>
      </c>
      <c r="H45" s="229">
        <v>13</v>
      </c>
      <c r="I45" s="181">
        <f t="shared" si="2"/>
        <v>4</v>
      </c>
      <c r="J45" s="305">
        <f t="shared" si="3"/>
        <v>44.44444444444444</v>
      </c>
      <c r="K45" s="181">
        <v>1338</v>
      </c>
      <c r="L45" s="181">
        <v>1307</v>
      </c>
      <c r="M45" s="181">
        <f t="shared" si="4"/>
        <v>-31</v>
      </c>
      <c r="N45" s="305">
        <f t="shared" si="5"/>
        <v>-2.3168908819133036</v>
      </c>
      <c r="O45" s="306">
        <f t="shared" si="6"/>
        <v>73.63749434644957</v>
      </c>
      <c r="P45" s="309">
        <v>975</v>
      </c>
      <c r="Q45" s="308">
        <f t="shared" si="7"/>
        <v>68.90264586160109</v>
      </c>
      <c r="R45" s="170">
        <v>141504</v>
      </c>
      <c r="S45" s="15" t="s">
        <v>212</v>
      </c>
    </row>
    <row r="46" spans="1:19" ht="12" customHeight="1">
      <c r="A46" s="8"/>
      <c r="B46" s="52" t="s">
        <v>213</v>
      </c>
      <c r="C46" s="181">
        <v>75</v>
      </c>
      <c r="D46" s="181">
        <v>87</v>
      </c>
      <c r="E46" s="181">
        <f t="shared" si="0"/>
        <v>12</v>
      </c>
      <c r="F46" s="305">
        <f t="shared" si="1"/>
        <v>16</v>
      </c>
      <c r="G46" s="182">
        <v>1</v>
      </c>
      <c r="H46" s="229">
        <v>1</v>
      </c>
      <c r="I46" s="181">
        <f t="shared" si="2"/>
        <v>0</v>
      </c>
      <c r="J46" s="305">
        <f t="shared" si="3"/>
        <v>0</v>
      </c>
      <c r="K46" s="181">
        <v>109</v>
      </c>
      <c r="L46" s="181">
        <v>121</v>
      </c>
      <c r="M46" s="181">
        <f t="shared" si="4"/>
        <v>12</v>
      </c>
      <c r="N46" s="305">
        <f t="shared" si="5"/>
        <v>11.009174311926607</v>
      </c>
      <c r="O46" s="306">
        <f t="shared" si="6"/>
        <v>109.44772927412254</v>
      </c>
      <c r="P46" s="309">
        <v>40</v>
      </c>
      <c r="Q46" s="308">
        <f t="shared" si="7"/>
        <v>50.320795068562084</v>
      </c>
      <c r="R46" s="170">
        <v>7949</v>
      </c>
      <c r="S46" s="15" t="s">
        <v>213</v>
      </c>
    </row>
    <row r="47" spans="1:19" ht="12" customHeight="1">
      <c r="A47" s="8"/>
      <c r="B47" s="52" t="s">
        <v>214</v>
      </c>
      <c r="C47" s="181">
        <v>303</v>
      </c>
      <c r="D47" s="181">
        <f>SUM(D48:D50)</f>
        <v>292</v>
      </c>
      <c r="E47" s="181">
        <f t="shared" si="0"/>
        <v>-11</v>
      </c>
      <c r="F47" s="305">
        <f t="shared" si="1"/>
        <v>-3.6303630363036308</v>
      </c>
      <c r="G47" s="181">
        <v>2</v>
      </c>
      <c r="H47" s="181">
        <f>SUM(H48:H50)</f>
        <v>1</v>
      </c>
      <c r="I47" s="181">
        <f t="shared" si="2"/>
        <v>-1</v>
      </c>
      <c r="J47" s="305">
        <f t="shared" si="3"/>
        <v>-50</v>
      </c>
      <c r="K47" s="181">
        <v>388</v>
      </c>
      <c r="L47" s="181">
        <f>SUM(L48:L50)</f>
        <v>362</v>
      </c>
      <c r="M47" s="181">
        <f t="shared" si="4"/>
        <v>-26</v>
      </c>
      <c r="N47" s="305">
        <f t="shared" si="5"/>
        <v>-6.701030927835052</v>
      </c>
      <c r="O47" s="306">
        <f t="shared" si="6"/>
        <v>52.82773094040598</v>
      </c>
      <c r="P47" s="309">
        <f>SUM(P48:P50)</f>
        <v>367</v>
      </c>
      <c r="Q47" s="308">
        <f t="shared" si="7"/>
        <v>66.3964974490719</v>
      </c>
      <c r="R47" s="170">
        <f>SUM(R48:R50)</f>
        <v>55274</v>
      </c>
      <c r="S47" s="15" t="s">
        <v>214</v>
      </c>
    </row>
    <row r="48" spans="1:19" ht="12" customHeight="1">
      <c r="A48" s="8"/>
      <c r="B48" s="52" t="s">
        <v>215</v>
      </c>
      <c r="C48" s="181">
        <v>200</v>
      </c>
      <c r="D48" s="181">
        <v>176</v>
      </c>
      <c r="E48" s="181">
        <f t="shared" si="0"/>
        <v>-24</v>
      </c>
      <c r="F48" s="305">
        <f t="shared" si="1"/>
        <v>-12</v>
      </c>
      <c r="G48" s="181">
        <v>1</v>
      </c>
      <c r="H48" s="229">
        <v>0</v>
      </c>
      <c r="I48" s="181">
        <f t="shared" si="2"/>
        <v>-1</v>
      </c>
      <c r="J48" s="305">
        <f t="shared" si="3"/>
        <v>-100</v>
      </c>
      <c r="K48" s="181">
        <v>251</v>
      </c>
      <c r="L48" s="181">
        <v>208</v>
      </c>
      <c r="M48" s="181">
        <f t="shared" si="4"/>
        <v>-43</v>
      </c>
      <c r="N48" s="305">
        <f t="shared" si="5"/>
        <v>-17.131474103585656</v>
      </c>
      <c r="O48" s="306">
        <f t="shared" si="6"/>
        <v>57.37010235347806</v>
      </c>
      <c r="P48" s="309">
        <v>181</v>
      </c>
      <c r="Q48" s="308">
        <f t="shared" si="7"/>
        <v>58.99993480670187</v>
      </c>
      <c r="R48" s="170">
        <v>30678</v>
      </c>
      <c r="S48" s="15" t="s">
        <v>215</v>
      </c>
    </row>
    <row r="49" spans="1:19" ht="12" customHeight="1">
      <c r="A49" s="8"/>
      <c r="B49" s="52" t="s">
        <v>216</v>
      </c>
      <c r="C49" s="181">
        <v>59</v>
      </c>
      <c r="D49" s="181">
        <v>69</v>
      </c>
      <c r="E49" s="181">
        <f t="shared" si="0"/>
        <v>10</v>
      </c>
      <c r="F49" s="305">
        <f t="shared" si="1"/>
        <v>16.94915254237288</v>
      </c>
      <c r="G49" s="181">
        <v>1</v>
      </c>
      <c r="H49" s="229">
        <v>0</v>
      </c>
      <c r="I49" s="181">
        <f t="shared" si="2"/>
        <v>-1</v>
      </c>
      <c r="J49" s="305">
        <f t="shared" si="3"/>
        <v>-100</v>
      </c>
      <c r="K49" s="181">
        <v>81</v>
      </c>
      <c r="L49" s="181">
        <v>88</v>
      </c>
      <c r="M49" s="181">
        <f t="shared" si="4"/>
        <v>7</v>
      </c>
      <c r="N49" s="305">
        <f t="shared" si="5"/>
        <v>8.641975308641975</v>
      </c>
      <c r="O49" s="306">
        <f t="shared" si="6"/>
        <v>42.81725100837729</v>
      </c>
      <c r="P49" s="309">
        <v>120</v>
      </c>
      <c r="Q49" s="308">
        <f t="shared" si="7"/>
        <v>74.46478436239528</v>
      </c>
      <c r="R49" s="170">
        <v>16115</v>
      </c>
      <c r="S49" s="15" t="s">
        <v>216</v>
      </c>
    </row>
    <row r="50" spans="1:19" ht="12" customHeight="1">
      <c r="A50" s="8"/>
      <c r="B50" s="52" t="s">
        <v>217</v>
      </c>
      <c r="C50" s="181">
        <v>44</v>
      </c>
      <c r="D50" s="181">
        <v>47</v>
      </c>
      <c r="E50" s="181">
        <f t="shared" si="0"/>
        <v>3</v>
      </c>
      <c r="F50" s="305">
        <f t="shared" si="1"/>
        <v>6.8181818181818175</v>
      </c>
      <c r="G50" s="181">
        <v>0</v>
      </c>
      <c r="H50" s="229">
        <v>1</v>
      </c>
      <c r="I50" s="181">
        <f t="shared" si="2"/>
        <v>1</v>
      </c>
      <c r="J50" s="305">
        <f t="shared" si="3"/>
        <v>0</v>
      </c>
      <c r="K50" s="181">
        <v>56</v>
      </c>
      <c r="L50" s="181">
        <v>66</v>
      </c>
      <c r="M50" s="181">
        <f t="shared" si="4"/>
        <v>10</v>
      </c>
      <c r="N50" s="305">
        <f t="shared" si="5"/>
        <v>17.857142857142858</v>
      </c>
      <c r="O50" s="306">
        <f t="shared" si="6"/>
        <v>55.41799316118382</v>
      </c>
      <c r="P50" s="309">
        <v>66</v>
      </c>
      <c r="Q50" s="308">
        <f t="shared" si="7"/>
        <v>77.82101167315174</v>
      </c>
      <c r="R50" s="170">
        <v>8481</v>
      </c>
      <c r="S50" s="15" t="s">
        <v>217</v>
      </c>
    </row>
    <row r="51" spans="1:19" ht="12" customHeight="1">
      <c r="A51" s="8"/>
      <c r="B51" s="52" t="s">
        <v>218</v>
      </c>
      <c r="C51" s="181">
        <v>57</v>
      </c>
      <c r="D51" s="181">
        <v>34</v>
      </c>
      <c r="E51" s="181">
        <f t="shared" si="0"/>
        <v>-23</v>
      </c>
      <c r="F51" s="305">
        <f t="shared" si="1"/>
        <v>-40.35087719298245</v>
      </c>
      <c r="G51" s="181">
        <v>4</v>
      </c>
      <c r="H51" s="229">
        <v>1</v>
      </c>
      <c r="I51" s="181">
        <f t="shared" si="2"/>
        <v>-3</v>
      </c>
      <c r="J51" s="305">
        <f t="shared" si="3"/>
        <v>-75</v>
      </c>
      <c r="K51" s="181">
        <v>71</v>
      </c>
      <c r="L51" s="181">
        <v>51</v>
      </c>
      <c r="M51" s="181">
        <f t="shared" si="4"/>
        <v>-20</v>
      </c>
      <c r="N51" s="305">
        <f t="shared" si="5"/>
        <v>-28.169014084507044</v>
      </c>
      <c r="O51" s="306">
        <f t="shared" si="6"/>
        <v>35.55741476678519</v>
      </c>
      <c r="P51" s="309">
        <v>32</v>
      </c>
      <c r="Q51" s="308">
        <f t="shared" si="7"/>
        <v>33.46580213344489</v>
      </c>
      <c r="R51" s="170">
        <v>9562</v>
      </c>
      <c r="S51" s="15" t="s">
        <v>218</v>
      </c>
    </row>
    <row r="52" spans="1:19" ht="12" customHeight="1">
      <c r="A52" s="8"/>
      <c r="B52" s="52" t="s">
        <v>219</v>
      </c>
      <c r="C52" s="181">
        <v>470</v>
      </c>
      <c r="D52" s="181">
        <f>SUM(D53:D54)</f>
        <v>461</v>
      </c>
      <c r="E52" s="181">
        <f t="shared" si="0"/>
        <v>-9</v>
      </c>
      <c r="F52" s="305">
        <f t="shared" si="1"/>
        <v>-1.9148936170212765</v>
      </c>
      <c r="G52" s="181">
        <v>6</v>
      </c>
      <c r="H52" s="181">
        <f>SUM(H53:H54)</f>
        <v>3</v>
      </c>
      <c r="I52" s="181">
        <f t="shared" si="2"/>
        <v>-3</v>
      </c>
      <c r="J52" s="305">
        <f t="shared" si="3"/>
        <v>-50</v>
      </c>
      <c r="K52" s="181">
        <v>603</v>
      </c>
      <c r="L52" s="181">
        <f>SUM(L53:L54)</f>
        <v>621</v>
      </c>
      <c r="M52" s="181">
        <f t="shared" si="4"/>
        <v>18</v>
      </c>
      <c r="N52" s="305">
        <f t="shared" si="5"/>
        <v>2.9850746268656714</v>
      </c>
      <c r="O52" s="306">
        <f t="shared" si="6"/>
        <v>76.10400330169212</v>
      </c>
      <c r="P52" s="309">
        <f>SUM(P53:P54)</f>
        <v>415</v>
      </c>
      <c r="Q52" s="308">
        <f t="shared" si="7"/>
        <v>68.51011143210896</v>
      </c>
      <c r="R52" s="170">
        <f>SUM(R53:R54)</f>
        <v>60575</v>
      </c>
      <c r="S52" s="15" t="s">
        <v>219</v>
      </c>
    </row>
    <row r="53" spans="1:19" ht="12" customHeight="1">
      <c r="A53" s="8"/>
      <c r="B53" s="52" t="s">
        <v>220</v>
      </c>
      <c r="C53" s="181">
        <v>309</v>
      </c>
      <c r="D53" s="181">
        <v>265</v>
      </c>
      <c r="E53" s="181">
        <f t="shared" si="0"/>
        <v>-44</v>
      </c>
      <c r="F53" s="305">
        <f t="shared" si="1"/>
        <v>-14.239482200647249</v>
      </c>
      <c r="G53" s="181">
        <v>3</v>
      </c>
      <c r="H53" s="229">
        <v>3</v>
      </c>
      <c r="I53" s="181">
        <f t="shared" si="2"/>
        <v>0</v>
      </c>
      <c r="J53" s="305">
        <f t="shared" si="3"/>
        <v>0</v>
      </c>
      <c r="K53" s="181">
        <v>398</v>
      </c>
      <c r="L53" s="181">
        <v>358</v>
      </c>
      <c r="M53" s="181">
        <f t="shared" si="4"/>
        <v>-40</v>
      </c>
      <c r="N53" s="305">
        <f t="shared" si="5"/>
        <v>-10.050251256281408</v>
      </c>
      <c r="O53" s="306">
        <f t="shared" si="6"/>
        <v>76.28753202636958</v>
      </c>
      <c r="P53" s="309">
        <v>229</v>
      </c>
      <c r="Q53" s="308">
        <f t="shared" si="7"/>
        <v>65.92394276995711</v>
      </c>
      <c r="R53" s="170">
        <v>34737</v>
      </c>
      <c r="S53" s="15" t="s">
        <v>220</v>
      </c>
    </row>
    <row r="54" spans="1:19" ht="12" customHeight="1">
      <c r="A54" s="8"/>
      <c r="B54" s="52" t="s">
        <v>221</v>
      </c>
      <c r="C54" s="181">
        <v>161</v>
      </c>
      <c r="D54" s="181">
        <v>196</v>
      </c>
      <c r="E54" s="181">
        <f t="shared" si="0"/>
        <v>35</v>
      </c>
      <c r="F54" s="305">
        <f t="shared" si="1"/>
        <v>21.73913043478261</v>
      </c>
      <c r="G54" s="181">
        <v>3</v>
      </c>
      <c r="H54" s="229">
        <v>0</v>
      </c>
      <c r="I54" s="181">
        <f t="shared" si="2"/>
        <v>-3</v>
      </c>
      <c r="J54" s="305">
        <f t="shared" si="3"/>
        <v>-100</v>
      </c>
      <c r="K54" s="181">
        <v>205</v>
      </c>
      <c r="L54" s="181">
        <v>263</v>
      </c>
      <c r="M54" s="181">
        <f t="shared" si="4"/>
        <v>58</v>
      </c>
      <c r="N54" s="305">
        <f t="shared" si="5"/>
        <v>28.292682926829265</v>
      </c>
      <c r="O54" s="306">
        <f t="shared" si="6"/>
        <v>75.8572644941559</v>
      </c>
      <c r="P54" s="309">
        <v>186</v>
      </c>
      <c r="Q54" s="308">
        <f t="shared" si="7"/>
        <v>71.98699589751529</v>
      </c>
      <c r="R54" s="170">
        <v>25838</v>
      </c>
      <c r="S54" s="15" t="s">
        <v>221</v>
      </c>
    </row>
    <row r="55" spans="1:19" ht="12" customHeight="1">
      <c r="A55" s="8"/>
      <c r="B55" s="52" t="s">
        <v>222</v>
      </c>
      <c r="C55" s="181">
        <v>942</v>
      </c>
      <c r="D55" s="181">
        <f>SUM(D56:D57)</f>
        <v>873</v>
      </c>
      <c r="E55" s="181">
        <f t="shared" si="0"/>
        <v>-69</v>
      </c>
      <c r="F55" s="305">
        <f t="shared" si="1"/>
        <v>-7.32484076433121</v>
      </c>
      <c r="G55" s="181">
        <v>9</v>
      </c>
      <c r="H55" s="181">
        <f>SUM(H56:H57)</f>
        <v>9</v>
      </c>
      <c r="I55" s="181">
        <f t="shared" si="2"/>
        <v>0</v>
      </c>
      <c r="J55" s="305">
        <f t="shared" si="3"/>
        <v>0</v>
      </c>
      <c r="K55" s="181">
        <v>1214</v>
      </c>
      <c r="L55" s="181">
        <f>SUM(L56:L57)</f>
        <v>1098</v>
      </c>
      <c r="M55" s="181">
        <f t="shared" si="4"/>
        <v>-116</v>
      </c>
      <c r="N55" s="305">
        <f t="shared" si="5"/>
        <v>-9.555189456342669</v>
      </c>
      <c r="O55" s="306">
        <f t="shared" si="6"/>
        <v>78.67770978469525</v>
      </c>
      <c r="P55" s="309">
        <f>SUM(P56:P57)</f>
        <v>747</v>
      </c>
      <c r="Q55" s="308">
        <f t="shared" si="7"/>
        <v>67.32216404257429</v>
      </c>
      <c r="R55" s="170">
        <f>SUM(R56:R57)</f>
        <v>110959</v>
      </c>
      <c r="S55" s="15" t="s">
        <v>222</v>
      </c>
    </row>
    <row r="56" spans="1:19" ht="12" customHeight="1">
      <c r="A56" s="8"/>
      <c r="B56" s="52" t="s">
        <v>223</v>
      </c>
      <c r="C56" s="181">
        <v>813</v>
      </c>
      <c r="D56" s="181">
        <v>753</v>
      </c>
      <c r="E56" s="181">
        <f t="shared" si="0"/>
        <v>-60</v>
      </c>
      <c r="F56" s="305">
        <f t="shared" si="1"/>
        <v>-7.380073800738007</v>
      </c>
      <c r="G56" s="181">
        <v>8</v>
      </c>
      <c r="H56" s="229">
        <v>6</v>
      </c>
      <c r="I56" s="181">
        <f t="shared" si="2"/>
        <v>-2</v>
      </c>
      <c r="J56" s="305">
        <f t="shared" si="3"/>
        <v>-25</v>
      </c>
      <c r="K56" s="181">
        <v>1028</v>
      </c>
      <c r="L56" s="181">
        <v>940</v>
      </c>
      <c r="M56" s="181">
        <f t="shared" si="4"/>
        <v>-88</v>
      </c>
      <c r="N56" s="305">
        <f t="shared" si="5"/>
        <v>-8.560311284046692</v>
      </c>
      <c r="O56" s="306">
        <f t="shared" si="6"/>
        <v>81.47939750692521</v>
      </c>
      <c r="P56" s="309">
        <v>616</v>
      </c>
      <c r="Q56" s="308">
        <f t="shared" si="7"/>
        <v>66.6551246537396</v>
      </c>
      <c r="R56" s="170">
        <v>92416</v>
      </c>
      <c r="S56" s="15" t="s">
        <v>223</v>
      </c>
    </row>
    <row r="57" spans="1:19" ht="12" customHeight="1">
      <c r="A57" s="8"/>
      <c r="B57" s="52" t="s">
        <v>224</v>
      </c>
      <c r="C57" s="181">
        <v>129</v>
      </c>
      <c r="D57" s="181">
        <v>120</v>
      </c>
      <c r="E57" s="181">
        <f t="shared" si="0"/>
        <v>-9</v>
      </c>
      <c r="F57" s="305">
        <f t="shared" si="1"/>
        <v>-6.976744186046512</v>
      </c>
      <c r="G57" s="181">
        <v>1</v>
      </c>
      <c r="H57" s="229">
        <v>3</v>
      </c>
      <c r="I57" s="181">
        <f t="shared" si="2"/>
        <v>2</v>
      </c>
      <c r="J57" s="305">
        <f t="shared" si="3"/>
        <v>200</v>
      </c>
      <c r="K57" s="181">
        <v>186</v>
      </c>
      <c r="L57" s="181">
        <v>158</v>
      </c>
      <c r="M57" s="181">
        <f t="shared" si="4"/>
        <v>-28</v>
      </c>
      <c r="N57" s="305">
        <f t="shared" si="5"/>
        <v>-15.053763440860216</v>
      </c>
      <c r="O57" s="306">
        <f t="shared" si="6"/>
        <v>64.71444750040446</v>
      </c>
      <c r="P57" s="309">
        <v>131</v>
      </c>
      <c r="Q57" s="308">
        <f t="shared" si="7"/>
        <v>70.64660518794155</v>
      </c>
      <c r="R57" s="170">
        <v>18543</v>
      </c>
      <c r="S57" s="15" t="s">
        <v>224</v>
      </c>
    </row>
    <row r="58" spans="1:19" s="2" customFormat="1" ht="12" customHeight="1" thickBot="1">
      <c r="A58" s="153"/>
      <c r="B58" s="183" t="s">
        <v>225</v>
      </c>
      <c r="C58" s="184">
        <v>40</v>
      </c>
      <c r="D58" s="184">
        <v>30</v>
      </c>
      <c r="E58" s="184">
        <f t="shared" si="0"/>
        <v>-10</v>
      </c>
      <c r="F58" s="310">
        <f t="shared" si="1"/>
        <v>-25</v>
      </c>
      <c r="G58" s="184">
        <v>3</v>
      </c>
      <c r="H58" s="311">
        <v>0</v>
      </c>
      <c r="I58" s="184">
        <f t="shared" si="2"/>
        <v>-3</v>
      </c>
      <c r="J58" s="310">
        <f t="shared" si="3"/>
        <v>-100</v>
      </c>
      <c r="K58" s="184">
        <v>61</v>
      </c>
      <c r="L58" s="184">
        <v>56</v>
      </c>
      <c r="M58" s="184">
        <f t="shared" si="4"/>
        <v>-5</v>
      </c>
      <c r="N58" s="310">
        <f t="shared" si="5"/>
        <v>-8.19672131147541</v>
      </c>
      <c r="O58" s="312" t="s">
        <v>480</v>
      </c>
      <c r="P58" s="313" t="s">
        <v>226</v>
      </c>
      <c r="Q58" s="185" t="s">
        <v>226</v>
      </c>
      <c r="R58" s="185" t="s">
        <v>226</v>
      </c>
      <c r="S58" s="186" t="s">
        <v>225</v>
      </c>
    </row>
    <row r="59" spans="2:18" ht="12">
      <c r="B59" s="187" t="s">
        <v>227</v>
      </c>
      <c r="K59" s="2" t="s">
        <v>556</v>
      </c>
      <c r="L59" s="188"/>
      <c r="O59" s="2"/>
      <c r="Q59" s="2"/>
      <c r="R59" s="2"/>
    </row>
    <row r="60" spans="2:13" ht="12">
      <c r="B60" s="187" t="s">
        <v>338</v>
      </c>
      <c r="L60" s="153"/>
      <c r="M60" s="153"/>
    </row>
    <row r="61" spans="2:12" ht="12">
      <c r="B61" s="187" t="s">
        <v>228</v>
      </c>
      <c r="L61" s="153"/>
    </row>
  </sheetData>
  <mergeCells count="1">
    <mergeCell ref="O3:O4"/>
  </mergeCells>
  <printOptions/>
  <pageMargins left="0.16" right="0.17" top="0.47" bottom="0.51" header="0.27" footer="0.512"/>
  <pageSetup fitToHeight="1" fitToWidth="1" horizontalDpi="600" verticalDpi="600" orientation="landscape" paperSize="9" scale="74" r:id="rId1"/>
  <headerFooter alignWithMargins="0">
    <oddHeader>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第20章　災害・事故　（平成18年山形県統計年鑑）</dc:title>
  <dc:subject/>
  <dc:creator>山形県</dc:creator>
  <cp:keywords/>
  <dc:description/>
  <cp:lastModifiedBy>工藤　裕子</cp:lastModifiedBy>
  <cp:lastPrinted>2008-09-05T02:14:49Z</cp:lastPrinted>
  <dcterms:created xsi:type="dcterms:W3CDTF">2008-09-05T02:04:39Z</dcterms:created>
  <dcterms:modified xsi:type="dcterms:W3CDTF">2008-10-02T06:40:28Z</dcterms:modified>
  <cp:category/>
  <cp:version/>
  <cp:contentType/>
  <cp:contentStatus/>
</cp:coreProperties>
</file>