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7380" windowHeight="5625" tabRatio="923" activeTab="0"/>
  </bookViews>
  <sheets>
    <sheet name="目次" sheetId="1" r:id="rId1"/>
    <sheet name="18-1幼稚園～養護学校" sheetId="2" r:id="rId2"/>
    <sheet name="18-1専修学校～大学" sheetId="3" r:id="rId3"/>
    <sheet name="18-2" sheetId="4" r:id="rId4"/>
    <sheet name="18-3" sheetId="5" r:id="rId5"/>
    <sheet name="18-4" sheetId="6" r:id="rId6"/>
    <sheet name="18-5" sheetId="7" r:id="rId7"/>
    <sheet name="18-6" sheetId="8" r:id="rId8"/>
    <sheet name="18-7(1)" sheetId="9" r:id="rId9"/>
    <sheet name="18-7(2)" sheetId="10" r:id="rId10"/>
    <sheet name="18-8(1)" sheetId="11" r:id="rId11"/>
    <sheet name="18-8(2)" sheetId="12" r:id="rId12"/>
    <sheet name="18-9" sheetId="13" r:id="rId13"/>
    <sheet name="18-10" sheetId="14" r:id="rId14"/>
    <sheet name="18-11" sheetId="15" r:id="rId15"/>
    <sheet name="18-12" sheetId="16" r:id="rId16"/>
    <sheet name="18-13" sheetId="17" r:id="rId17"/>
    <sheet name="18-14" sheetId="18" r:id="rId18"/>
    <sheet name="18-15" sheetId="19" r:id="rId19"/>
    <sheet name="18-16" sheetId="20" r:id="rId20"/>
    <sheet name="18-17" sheetId="21" r:id="rId21"/>
    <sheet name="18-18" sheetId="22" r:id="rId22"/>
    <sheet name="18-19" sheetId="23" r:id="rId23"/>
    <sheet name="18-20(1)" sheetId="24" r:id="rId24"/>
    <sheet name="18-20(2)" sheetId="25" r:id="rId25"/>
    <sheet name="18-21(1)(2)" sheetId="26" r:id="rId26"/>
    <sheet name="18-22" sheetId="27" r:id="rId27"/>
    <sheet name="18-23" sheetId="28" r:id="rId28"/>
    <sheet name="18-24" sheetId="29" r:id="rId29"/>
    <sheet name="18-25" sheetId="30" r:id="rId30"/>
    <sheet name="18-26" sheetId="31" r:id="rId31"/>
    <sheet name="18-27" sheetId="32" r:id="rId32"/>
    <sheet name="18-28(1)" sheetId="33" r:id="rId33"/>
    <sheet name="18-28(2)" sheetId="34" r:id="rId34"/>
    <sheet name="18-29" sheetId="35" r:id="rId35"/>
    <sheet name="18-30" sheetId="36" r:id="rId36"/>
  </sheets>
  <definedNames>
    <definedName name="_xlnm.Print_Area" localSheetId="26">'18-22'!$A$1:$L$52</definedName>
    <definedName name="_xlnm.Print_Area" localSheetId="34">'18-29'!$A$1:$M$54</definedName>
    <definedName name="_xlnm.Print_Area" localSheetId="5">'18-4'!$A$1:$K$17</definedName>
    <definedName name="_xlnm.Print_Area" localSheetId="0">'目次'!$A$1:$J$42</definedName>
  </definedNames>
  <calcPr fullCalcOnLoad="1"/>
</workbook>
</file>

<file path=xl/sharedStrings.xml><?xml version="1.0" encoding="utf-8"?>
<sst xmlns="http://schemas.openxmlformats.org/spreadsheetml/2006/main" count="2184" uniqueCount="966">
  <si>
    <t>財団法人齋藤茂吉記念館</t>
  </si>
  <si>
    <t>天童市美術館</t>
  </si>
  <si>
    <t>財団法人出羽桜美術館</t>
  </si>
  <si>
    <t>財団法人掬粋巧芸館</t>
  </si>
  <si>
    <t>出羽三山歴史博物館</t>
  </si>
  <si>
    <t>資料：各館</t>
  </si>
  <si>
    <t>　本　館</t>
  </si>
  <si>
    <t>　分　館（教育資料館）</t>
  </si>
  <si>
    <t>山形県郷土館「文翔館」</t>
  </si>
  <si>
    <t>山寺芭蕉記念館</t>
  </si>
  <si>
    <t>約670</t>
  </si>
  <si>
    <t>立石寺宝物殿</t>
  </si>
  <si>
    <t>約300</t>
  </si>
  <si>
    <t>約150</t>
  </si>
  <si>
    <t>鶴岡市立加茂水族館</t>
  </si>
  <si>
    <t>鶴岡市</t>
  </si>
  <si>
    <t>財団法人酒田市美術館</t>
  </si>
  <si>
    <t>酒田市</t>
  </si>
  <si>
    <t>財団法人土門拳記念館</t>
  </si>
  <si>
    <t>プリント数7,591点
原板約7万点</t>
  </si>
  <si>
    <t>真下慶治記念美術館</t>
  </si>
  <si>
    <t>村山市</t>
  </si>
  <si>
    <t>約180</t>
  </si>
  <si>
    <t>河北町紅花資料館</t>
  </si>
  <si>
    <t>河北町</t>
  </si>
  <si>
    <t>不明</t>
  </si>
  <si>
    <t>館　　　　　　　　　　　　　　　数</t>
  </si>
  <si>
    <t>うち館長</t>
  </si>
  <si>
    <t>村山地域</t>
  </si>
  <si>
    <t>最上地域</t>
  </si>
  <si>
    <t>置賜地域</t>
  </si>
  <si>
    <t>庄内地域</t>
  </si>
  <si>
    <t>資料：県教育庁教育やまがた振興課</t>
  </si>
  <si>
    <t>(１)ＮＰＯ法人認証等状況</t>
  </si>
  <si>
    <t>区分</t>
  </si>
  <si>
    <t>申請数</t>
  </si>
  <si>
    <t>認証数</t>
  </si>
  <si>
    <t>不認証数</t>
  </si>
  <si>
    <t>解散数</t>
  </si>
  <si>
    <t>認証申請中</t>
  </si>
  <si>
    <t>山形県</t>
  </si>
  <si>
    <t>全国</t>
  </si>
  <si>
    <t>資料：内閣府国民生活局</t>
  </si>
  <si>
    <t>(２)ＮＰＯ法人の活動分野別状況</t>
  </si>
  <si>
    <t>団体数</t>
  </si>
  <si>
    <t>保健、医療又は福祉の増進を図る活動</t>
  </si>
  <si>
    <t>男女共同参画社会の形成の推進を図る活動</t>
  </si>
  <si>
    <t>社会教育の推進を図る活動</t>
  </si>
  <si>
    <t>子どもの健全育成を図る活動</t>
  </si>
  <si>
    <t>まちづくりの推進を図る活動</t>
  </si>
  <si>
    <t>情報化社会の発展を図る活動</t>
  </si>
  <si>
    <t>学術、文化、芸術又はスポーツの振興を図る活動</t>
  </si>
  <si>
    <t>科学技術の振興を図る活動</t>
  </si>
  <si>
    <t>環境の保全を図る活動</t>
  </si>
  <si>
    <t>経済活動の活性化を図る活動</t>
  </si>
  <si>
    <t>災害救援活動</t>
  </si>
  <si>
    <t>職業能力開発又は雇用機会拡充の支援活動</t>
  </si>
  <si>
    <t>地域安全活動</t>
  </si>
  <si>
    <t>消費者の保護を図る活動</t>
  </si>
  <si>
    <t>人権の擁護又は平和の推進を図る活動</t>
  </si>
  <si>
    <t>連絡、助言又は援助の活動</t>
  </si>
  <si>
    <t>国際協力の活動</t>
  </si>
  <si>
    <t>注：活動分野別団体数は延べ数</t>
  </si>
  <si>
    <t>資料：県県民文化課</t>
  </si>
  <si>
    <t>都道府県</t>
  </si>
  <si>
    <t>10歳以上
人口
(千人)</t>
  </si>
  <si>
    <t>主な活動</t>
  </si>
  <si>
    <t>順位</t>
  </si>
  <si>
    <t>睡眠</t>
  </si>
  <si>
    <t>仕事</t>
  </si>
  <si>
    <t>趣味・
娯楽</t>
  </si>
  <si>
    <t>都道府県</t>
  </si>
  <si>
    <t>10歳以上人口</t>
  </si>
  <si>
    <t>行動者率（総数）</t>
  </si>
  <si>
    <t>学習･研究</t>
  </si>
  <si>
    <t>趣味･娯楽</t>
  </si>
  <si>
    <t>旅行･行楽</t>
  </si>
  <si>
    <t>順位</t>
  </si>
  <si>
    <t>５月１日現在</t>
  </si>
  <si>
    <t>学校数</t>
  </si>
  <si>
    <t>学級数</t>
  </si>
  <si>
    <t>総数</t>
  </si>
  <si>
    <t>本校</t>
  </si>
  <si>
    <t>分校</t>
  </si>
  <si>
    <t>男</t>
  </si>
  <si>
    <t>平成18年度</t>
  </si>
  <si>
    <t>平成18年度</t>
  </si>
  <si>
    <t>平成18年度</t>
  </si>
  <si>
    <t>　　２）学級数欄は、高等学校は小学科数である。</t>
  </si>
  <si>
    <t>５月１日現在</t>
  </si>
  <si>
    <t>平成14年度</t>
  </si>
  <si>
    <t>平成14年度</t>
  </si>
  <si>
    <t>平成18年度</t>
  </si>
  <si>
    <t>理 学 部</t>
  </si>
  <si>
    <t>医 学 部</t>
  </si>
  <si>
    <t>医学部附属病院</t>
  </si>
  <si>
    <t>工 学 部</t>
  </si>
  <si>
    <t>農 学 部</t>
  </si>
  <si>
    <t>そ の 他</t>
  </si>
  <si>
    <t>デザイン工学部</t>
  </si>
  <si>
    <t>芸術工学研究科</t>
  </si>
  <si>
    <t>　　２）学級数欄は、専修学校では学科数、各種学校では課程数である。</t>
  </si>
  <si>
    <t>１８－２．小学校の市町村別学校数、学級数、学年別児童数及び教職員数（平成16～18年度）（続き）</t>
  </si>
  <si>
    <t>５月１日現在</t>
  </si>
  <si>
    <t>学校数</t>
  </si>
  <si>
    <t>学級数</t>
  </si>
  <si>
    <t>児童数</t>
  </si>
  <si>
    <t>教員数</t>
  </si>
  <si>
    <t>職員数</t>
  </si>
  <si>
    <t>総数</t>
  </si>
  <si>
    <t>１学年</t>
  </si>
  <si>
    <t xml:space="preserve">(本務者) </t>
  </si>
  <si>
    <t>平成16年度</t>
  </si>
  <si>
    <t>平成17年度</t>
  </si>
  <si>
    <t>生徒数</t>
  </si>
  <si>
    <t>総数</t>
  </si>
  <si>
    <t>１学年</t>
  </si>
  <si>
    <t>２学年</t>
  </si>
  <si>
    <t>３学年</t>
  </si>
  <si>
    <t>（１）設置者別学校数・生徒数の推移（平成14～18年度）</t>
  </si>
  <si>
    <t>年度別</t>
  </si>
  <si>
    <t>学校数</t>
  </si>
  <si>
    <t>生徒数　　</t>
  </si>
  <si>
    <t>学校
法人</t>
  </si>
  <si>
    <t>準学校
法人</t>
  </si>
  <si>
    <t>財団
法人</t>
  </si>
  <si>
    <t>社団
法人</t>
  </si>
  <si>
    <t>その他
の法人</t>
  </si>
  <si>
    <t>学  校  法  人</t>
  </si>
  <si>
    <t>財  団    法  人</t>
  </si>
  <si>
    <t>社  団  法  人</t>
  </si>
  <si>
    <t>平成18年度</t>
  </si>
  <si>
    <t>（２）課程別学科数・生徒数・卒業者数（平成17、18年度）</t>
  </si>
  <si>
    <t>学　　 科　</t>
  </si>
  <si>
    <t>学科数</t>
  </si>
  <si>
    <t>卒 業 者 数 (人)</t>
  </si>
  <si>
    <t>昼夜別</t>
  </si>
  <si>
    <t>男女別</t>
  </si>
  <si>
    <t xml:space="preserve">  課　　程</t>
  </si>
  <si>
    <t>昼のみ</t>
  </si>
  <si>
    <t>その他</t>
  </si>
  <si>
    <t>平成17年度</t>
  </si>
  <si>
    <t>平成18年度</t>
  </si>
  <si>
    <t>専門課程計</t>
  </si>
  <si>
    <t>生徒数</t>
  </si>
  <si>
    <t>私立</t>
  </si>
  <si>
    <t>総数</t>
  </si>
  <si>
    <t>個人</t>
  </si>
  <si>
    <t>総 数</t>
  </si>
  <si>
    <t>平成18年度</t>
  </si>
  <si>
    <t>　　　　　部科別児童・生徒数及び教員数(平成17、18年度）</t>
  </si>
  <si>
    <t>学校数</t>
  </si>
  <si>
    <t>学級数</t>
  </si>
  <si>
    <r>
      <t xml:space="preserve">教員数
</t>
    </r>
    <r>
      <rPr>
        <sz val="8"/>
        <rFont val="ＭＳ Ｐ明朝"/>
        <family val="1"/>
      </rPr>
      <t>(本務者)</t>
    </r>
  </si>
  <si>
    <t>児童・生徒数</t>
  </si>
  <si>
    <t>総数</t>
  </si>
  <si>
    <t>小学部</t>
  </si>
  <si>
    <t>中学部</t>
  </si>
  <si>
    <t>高等部</t>
  </si>
  <si>
    <t>総数</t>
  </si>
  <si>
    <t>平成18年度</t>
  </si>
  <si>
    <t>注：１）「児童・生徒数」の総数には、幼稚部の幼児数を含む。</t>
  </si>
  <si>
    <t>　　２）養護学校には、国立校を含む。</t>
  </si>
  <si>
    <t>総数</t>
  </si>
  <si>
    <t>１学年</t>
  </si>
  <si>
    <t>２学年</t>
  </si>
  <si>
    <t>３学年</t>
  </si>
  <si>
    <t>４学年</t>
  </si>
  <si>
    <t>専攻科</t>
  </si>
  <si>
    <t>平成17年度</t>
  </si>
  <si>
    <t>平成18年度</t>
  </si>
  <si>
    <t>養護教諭</t>
  </si>
  <si>
    <t>養護     助教諭</t>
  </si>
  <si>
    <t>公立</t>
  </si>
  <si>
    <t>私立</t>
  </si>
  <si>
    <t>（２）課程別学科数・生徒数・卒業者数（平成16～18年度）</t>
  </si>
  <si>
    <t>生徒数</t>
  </si>
  <si>
    <t>卒業者数(人)</t>
  </si>
  <si>
    <t>総数</t>
  </si>
  <si>
    <t>男女別</t>
  </si>
  <si>
    <t>昼夜別</t>
  </si>
  <si>
    <t>昼のみ</t>
  </si>
  <si>
    <t>その他</t>
  </si>
  <si>
    <t>平成16年度</t>
  </si>
  <si>
    <t>平成17年度</t>
  </si>
  <si>
    <t>平成18年度</t>
  </si>
  <si>
    <t>工業関係</t>
  </si>
  <si>
    <t>医療関係</t>
  </si>
  <si>
    <t>衛生関係</t>
  </si>
  <si>
    <t>家政関係</t>
  </si>
  <si>
    <t>その他</t>
  </si>
  <si>
    <t>注：休校中の学校の課程は含まない。</t>
  </si>
  <si>
    <t>インターネット</t>
  </si>
  <si>
    <t>スポーツ</t>
  </si>
  <si>
    <t>ボランティア</t>
  </si>
  <si>
    <t>資料：総務省統計局「平成18年社会生活基本調査」</t>
  </si>
  <si>
    <t>単位：分</t>
  </si>
  <si>
    <t>１次活動</t>
  </si>
  <si>
    <t>２次活動</t>
  </si>
  <si>
    <t>３次活動</t>
  </si>
  <si>
    <t>家事</t>
  </si>
  <si>
    <t>休養・
くつろぎ</t>
  </si>
  <si>
    <t>平成18年12月31日現在</t>
  </si>
  <si>
    <t>平成18年12月31日現在</t>
  </si>
  <si>
    <t>職　　員　　数</t>
  </si>
  <si>
    <t>総　　　数</t>
  </si>
  <si>
    <t>中　　　央</t>
  </si>
  <si>
    <t>地　　　区</t>
  </si>
  <si>
    <t>分　　　館</t>
  </si>
  <si>
    <t>平成19年3月31日現在</t>
  </si>
  <si>
    <t>*311,683</t>
  </si>
  <si>
    <t>米沢市上杉博物館</t>
  </si>
  <si>
    <t>上杉神社稽照殿</t>
  </si>
  <si>
    <t>財団法人宮坂考古館</t>
  </si>
  <si>
    <t>*11,601</t>
  </si>
  <si>
    <r>
      <t>　分　館</t>
    </r>
    <r>
      <rPr>
        <sz val="8"/>
        <rFont val="ＭＳ 明朝"/>
        <family val="1"/>
      </rPr>
      <t>（斎藤真一心の美術館）</t>
    </r>
  </si>
  <si>
    <t>注：１）資料数は、寄託品を含む</t>
  </si>
  <si>
    <t>　　２）開館日数及び入館者数は、平成18年度分</t>
  </si>
  <si>
    <t>　　３）*は本館と分館の合計</t>
  </si>
  <si>
    <t>平成18年12月末日現在</t>
  </si>
  <si>
    <t>資料：県教育庁教育やまがた振興課文化財保護室</t>
  </si>
  <si>
    <t>図　書　館　別</t>
  </si>
  <si>
    <t>△2,387</t>
  </si>
  <si>
    <t>-</t>
  </si>
  <si>
    <t>※</t>
  </si>
  <si>
    <t>　　光　丘　文　庫</t>
  </si>
  <si>
    <t>△58</t>
  </si>
  <si>
    <t>※</t>
  </si>
  <si>
    <t>平成18年12月末現在</t>
  </si>
  <si>
    <t>法華宗(陳門派)</t>
  </si>
  <si>
    <t>資料：文部科学省 ｢学校における情報教育の実態等に関する調査」</t>
  </si>
  <si>
    <t>（１）年齢別身長・体重・座高の平均値の前年度との比較（平成18年度）</t>
  </si>
  <si>
    <t>単位：身長・座高＝ｃｍ、体重＝ｋｇ</t>
  </si>
  <si>
    <t>男　　　　　　　　　　子</t>
  </si>
  <si>
    <t>女　　　　　　　子</t>
  </si>
  <si>
    <t>身　　　長</t>
  </si>
  <si>
    <t>体　　　重</t>
  </si>
  <si>
    <t>座　　　高</t>
  </si>
  <si>
    <t>平　成
18年度</t>
  </si>
  <si>
    <t>Ｂ</t>
  </si>
  <si>
    <t>Ａ－Ｂ</t>
  </si>
  <si>
    <t>幼稚園</t>
  </si>
  <si>
    <t>５歳</t>
  </si>
  <si>
    <t>６歳</t>
  </si>
  <si>
    <t>７歳</t>
  </si>
  <si>
    <t>８歳</t>
  </si>
  <si>
    <t>９歳</t>
  </si>
  <si>
    <t>10歳</t>
  </si>
  <si>
    <t>11歳</t>
  </si>
  <si>
    <t>12歳</t>
  </si>
  <si>
    <t>13歳</t>
  </si>
  <si>
    <t>14歳</t>
  </si>
  <si>
    <t>（２）年齢別身長・体重・座高の平均値の全国平均値との比較(平成18年度）</t>
  </si>
  <si>
    <t>幼稚園</t>
  </si>
  <si>
    <t>５歳</t>
  </si>
  <si>
    <t>（２）私立学校（平成18年度）</t>
  </si>
  <si>
    <t>-</t>
  </si>
  <si>
    <t>（１）公立学校（平成13～17年度）</t>
  </si>
  <si>
    <t>　　平成17年度　　　〃 　　</t>
  </si>
  <si>
    <t>幼児・児童・生徒・人口　１人当たり経費</t>
  </si>
  <si>
    <t>資料：文部科学省「地方教育費調査報告書」</t>
  </si>
  <si>
    <t>平成18年3月</t>
  </si>
  <si>
    <t>平成19年3月</t>
  </si>
  <si>
    <t>総　　　　　　　数</t>
  </si>
  <si>
    <t>専門的・技術的職業従事者</t>
  </si>
  <si>
    <t>事務従事者</t>
  </si>
  <si>
    <t>販売従事者</t>
  </si>
  <si>
    <t>保安職業従事者</t>
  </si>
  <si>
    <t>農林業作業者</t>
  </si>
  <si>
    <t>漁業作業者</t>
  </si>
  <si>
    <t>運輸・通信従事者</t>
  </si>
  <si>
    <t>上記以外のもの</t>
  </si>
  <si>
    <t>19年3月</t>
  </si>
  <si>
    <t>注：県外就職者を就職先事業所等が所在する都道府県ごとに集計。</t>
  </si>
  <si>
    <t>公務(他に分類
されないもの)</t>
  </si>
  <si>
    <t>県内</t>
  </si>
  <si>
    <t>県外</t>
  </si>
  <si>
    <t>うち県外</t>
  </si>
  <si>
    <t>平成19年3月</t>
  </si>
  <si>
    <t>都道府県別</t>
  </si>
  <si>
    <t>大学(学部)</t>
  </si>
  <si>
    <t>短大(本科)</t>
  </si>
  <si>
    <t>平成19年</t>
  </si>
  <si>
    <t xml:space="preserve">     した者」等をいう。   </t>
  </si>
  <si>
    <t>総数（就職進入学者を含む）</t>
  </si>
  <si>
    <t>県内外別</t>
  </si>
  <si>
    <t>産業部門別</t>
  </si>
  <si>
    <t>県内</t>
  </si>
  <si>
    <t>県外</t>
  </si>
  <si>
    <t>不詳</t>
  </si>
  <si>
    <t>中 学 校</t>
  </si>
  <si>
    <t>平成18年3月</t>
  </si>
  <si>
    <t>平成19年3月</t>
  </si>
  <si>
    <t>高等学校</t>
  </si>
  <si>
    <t>進学者総数</t>
  </si>
  <si>
    <t>大学(学部)</t>
  </si>
  <si>
    <t>短期大学(本科)</t>
  </si>
  <si>
    <t>その他</t>
  </si>
  <si>
    <t>　　　　国立養護教諭養成所、大学・短大の通信教育部に進学した者である。</t>
  </si>
  <si>
    <t>　　２)就職進学した者を含む。　　３）公立には定時制が含まれる。</t>
  </si>
  <si>
    <t>卒業者総数</t>
  </si>
  <si>
    <t>Ａ　大学等進学者
(就職進学者を含む)</t>
  </si>
  <si>
    <t>Ｂ　専修学校進学者
(就職進学者を含む)</t>
  </si>
  <si>
    <t>Ｃ　専修学校等入学者
(就職入学者を含む)</t>
  </si>
  <si>
    <t>Ｄ　公共職業能力
開発施設等入学者
(就職入学者を含む)</t>
  </si>
  <si>
    <t>Ｅ　就職者</t>
  </si>
  <si>
    <t>平成18年3月</t>
  </si>
  <si>
    <t>平成19年3月</t>
  </si>
  <si>
    <t>Ａ～Ｄのうち就職している者（再掲）</t>
  </si>
  <si>
    <t>進学率
(％)</t>
  </si>
  <si>
    <t>就職率
(％)</t>
  </si>
  <si>
    <t>Ａのうち</t>
  </si>
  <si>
    <t>Ｂのうち</t>
  </si>
  <si>
    <t>Ｃのうち</t>
  </si>
  <si>
    <t>Ｄのうち</t>
  </si>
  <si>
    <t>年別</t>
  </si>
  <si>
    <t>進学者総数</t>
  </si>
  <si>
    <t>高校(本科)</t>
  </si>
  <si>
    <r>
      <t xml:space="preserve">盲・聾・養護学校
</t>
    </r>
    <r>
      <rPr>
        <sz val="8"/>
        <rFont val="ＭＳ Ｐ明朝"/>
        <family val="1"/>
      </rPr>
      <t>高等部本科・別科</t>
    </r>
  </si>
  <si>
    <t>県外進学
(再掲)</t>
  </si>
  <si>
    <t>全日制</t>
  </si>
  <si>
    <t>定時制</t>
  </si>
  <si>
    <t>通信制</t>
  </si>
  <si>
    <t>平成18年3月</t>
  </si>
  <si>
    <t>平成19年3月</t>
  </si>
  <si>
    <t>平成18年3月</t>
  </si>
  <si>
    <t>平成19年3月</t>
  </si>
  <si>
    <t>Ｅ　就職者</t>
  </si>
  <si>
    <t>Ａ～Ｄのうち就職している者（再掲）</t>
  </si>
  <si>
    <r>
      <t>進学率</t>
    </r>
    <r>
      <rPr>
        <sz val="10"/>
        <rFont val="ＭＳ 明朝"/>
        <family val="1"/>
      </rPr>
      <t xml:space="preserve">
(％)</t>
    </r>
  </si>
  <si>
    <r>
      <t>就職率</t>
    </r>
    <r>
      <rPr>
        <sz val="10"/>
        <rFont val="ＭＳ 明朝"/>
        <family val="1"/>
      </rPr>
      <t xml:space="preserve">
(％)</t>
    </r>
  </si>
  <si>
    <t>Ａのうち</t>
  </si>
  <si>
    <t>Ｂのうち</t>
  </si>
  <si>
    <t>Ｃのうち</t>
  </si>
  <si>
    <t>Ｄのうち</t>
  </si>
  <si>
    <t>平成18年3月</t>
  </si>
  <si>
    <t>平成19年3月</t>
  </si>
  <si>
    <t>在　　　　園　　　　者　　　　数　　　　(人)</t>
  </si>
  <si>
    <t>総数</t>
  </si>
  <si>
    <t>３歳児</t>
  </si>
  <si>
    <t>４歳児</t>
  </si>
  <si>
    <t>５歳児</t>
  </si>
  <si>
    <t>平成16年度</t>
  </si>
  <si>
    <t>平成17年度</t>
  </si>
  <si>
    <t>平成18年度</t>
  </si>
  <si>
    <t>国立</t>
  </si>
  <si>
    <t>公立</t>
  </si>
  <si>
    <t>学校法人</t>
  </si>
  <si>
    <t>学　　生 ・ 生　徒　数</t>
  </si>
  <si>
    <t>教　　　　　　員　　　　　　数</t>
  </si>
  <si>
    <t>学  校  別</t>
  </si>
  <si>
    <t>設置者</t>
  </si>
  <si>
    <t>学校数</t>
  </si>
  <si>
    <t>総　数</t>
  </si>
  <si>
    <t>学　長</t>
  </si>
  <si>
    <t>教　授</t>
  </si>
  <si>
    <t>助教授</t>
  </si>
  <si>
    <t>講　師</t>
  </si>
  <si>
    <t>助　手</t>
  </si>
  <si>
    <t>職員数</t>
  </si>
  <si>
    <t>(校長）</t>
  </si>
  <si>
    <t>平成17年度</t>
  </si>
  <si>
    <t>大       学</t>
  </si>
  <si>
    <t>短 期 大 学</t>
  </si>
  <si>
    <t>平成18年度</t>
  </si>
  <si>
    <t>短 期 大 学</t>
  </si>
  <si>
    <t xml:space="preserve">  資料：県教育庁総務課 ｢山形県学校名鑑」</t>
  </si>
  <si>
    <t>女</t>
  </si>
  <si>
    <t>幼稚園</t>
  </si>
  <si>
    <t>平成14年度</t>
  </si>
  <si>
    <t>-</t>
  </si>
  <si>
    <t>平成15年度</t>
  </si>
  <si>
    <t>平成16年度</t>
  </si>
  <si>
    <t>平成17年度</t>
  </si>
  <si>
    <t>国立</t>
  </si>
  <si>
    <t>公立</t>
  </si>
  <si>
    <t>私立</t>
  </si>
  <si>
    <t>小学校</t>
  </si>
  <si>
    <t>中学校</t>
  </si>
  <si>
    <t>高等学校</t>
  </si>
  <si>
    <t>養護学校</t>
  </si>
  <si>
    <t>学級数</t>
  </si>
  <si>
    <t>男</t>
  </si>
  <si>
    <t>専修学校</t>
  </si>
  <si>
    <t>各種学校</t>
  </si>
  <si>
    <t>…</t>
  </si>
  <si>
    <t>短期大学</t>
  </si>
  <si>
    <t>大学</t>
  </si>
  <si>
    <t>人文学部</t>
  </si>
  <si>
    <t>大学院等</t>
  </si>
  <si>
    <t>芸術学部</t>
  </si>
  <si>
    <t>年度別
学校種別</t>
  </si>
  <si>
    <t>生徒等の数</t>
  </si>
  <si>
    <t>教員数
本務者</t>
  </si>
  <si>
    <t>職員数
本務者</t>
  </si>
  <si>
    <t>盲学校
(公立)</t>
  </si>
  <si>
    <t>聾学校
(公立)</t>
  </si>
  <si>
    <t>注：１）本表には、山形大学附属の幼稚園、小学校、中学校、養護学校を含む。</t>
  </si>
  <si>
    <t>資料：県統計企画課 ｢学校基本調査結果報告書」、県教育庁総務課 ｢山形県学校名鑑」</t>
  </si>
  <si>
    <t>高等専門
学     校
(国立)</t>
  </si>
  <si>
    <r>
      <t xml:space="preserve">教　育　学　部
</t>
    </r>
    <r>
      <rPr>
        <sz val="7"/>
        <rFont val="ＭＳ Ｐ明朝"/>
        <family val="1"/>
      </rPr>
      <t>地域教育文化学部</t>
    </r>
  </si>
  <si>
    <t>公立</t>
  </si>
  <si>
    <t>看護学科</t>
  </si>
  <si>
    <t>理学療法学科</t>
  </si>
  <si>
    <t>作業療法学科</t>
  </si>
  <si>
    <t>公益学部</t>
  </si>
  <si>
    <t>公益学研究科</t>
  </si>
  <si>
    <t>そ の 他</t>
  </si>
  <si>
    <t>注：１）専修学校には、国立病院機構山形病院附属看護学校を含む。</t>
  </si>
  <si>
    <t>　　３）国立大学及び私立大学の教員数のうち学長、副学長はその他に計上した。</t>
  </si>
  <si>
    <t>　　４）公立大学の教員数のうち学長は、大学院等に計上した。</t>
  </si>
  <si>
    <t>年度別
設置者別
市町村別</t>
  </si>
  <si>
    <t>２学年</t>
  </si>
  <si>
    <t>３学年</t>
  </si>
  <si>
    <t>４学年</t>
  </si>
  <si>
    <t>５学年</t>
  </si>
  <si>
    <t>６学年</t>
  </si>
  <si>
    <t>(本務者)</t>
  </si>
  <si>
    <t>計</t>
  </si>
  <si>
    <t>本校</t>
  </si>
  <si>
    <t>分校</t>
  </si>
  <si>
    <t>地域別</t>
  </si>
  <si>
    <t>村山地域</t>
  </si>
  <si>
    <t>最上地域</t>
  </si>
  <si>
    <t>置賜地域</t>
  </si>
  <si>
    <t>庄内地域</t>
  </si>
  <si>
    <t>設置者別</t>
  </si>
  <si>
    <t>国立計</t>
  </si>
  <si>
    <t>公立計</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</si>
  <si>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</si>
  <si>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</si>
  <si>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</si>
  <si>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</si>
  <si>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</si>
  <si>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</si>
  <si>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</si>
  <si>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</si>
  <si>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</si>
  <si>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</si>
  <si>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</si>
  <si>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</si>
  <si>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</si>
  <si>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</si>
  <si>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</si>
  <si>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</si>
  <si>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</si>
  <si>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</si>
  <si>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</si>
  <si>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</si>
  <si>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</si>
  <si>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</si>
  <si>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</si>
  <si>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</si>
  <si>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</si>
  <si>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</si>
  <si>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</si>
  <si>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</si>
  <si>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</si>
  <si>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</si>
  <si>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</si>
  <si>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</si>
  <si>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</si>
  <si>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</si>
  <si>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</si>
  <si>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 ｢学校基本調査結果報告書」</t>
  </si>
  <si>
    <t>学校数</t>
  </si>
  <si>
    <t>本校</t>
  </si>
  <si>
    <t>分校</t>
  </si>
  <si>
    <t>私立計</t>
  </si>
  <si>
    <t>５月１日現在</t>
  </si>
  <si>
    <t>年 度 別
市町村別</t>
  </si>
  <si>
    <t>教員数
(本務者)</t>
  </si>
  <si>
    <t>職員数
(本務者)</t>
  </si>
  <si>
    <t>資料：県統計企画課｢学校基本調査結果報告書」</t>
  </si>
  <si>
    <t>学校別
男女別</t>
  </si>
  <si>
    <t>校長</t>
  </si>
  <si>
    <t>教頭</t>
  </si>
  <si>
    <t>教諭</t>
  </si>
  <si>
    <t>助教諭</t>
  </si>
  <si>
    <t>講師</t>
  </si>
  <si>
    <t>栄養教諭</t>
  </si>
  <si>
    <t>普通</t>
  </si>
  <si>
    <t>農業</t>
  </si>
  <si>
    <t>工業</t>
  </si>
  <si>
    <t>商業</t>
  </si>
  <si>
    <t>水産</t>
  </si>
  <si>
    <t>家庭</t>
  </si>
  <si>
    <t>看護</t>
  </si>
  <si>
    <t>総合</t>
  </si>
  <si>
    <t>その他</t>
  </si>
  <si>
    <t>公立計</t>
  </si>
  <si>
    <t>全日制計</t>
  </si>
  <si>
    <t>定時制計</t>
  </si>
  <si>
    <t>私立計</t>
  </si>
  <si>
    <t>年度別</t>
  </si>
  <si>
    <t>盲学校</t>
  </si>
  <si>
    <t>聾学校</t>
  </si>
  <si>
    <t>幼稚部</t>
  </si>
  <si>
    <t>資料：県統計企画課「学校基本調査結果報告書」</t>
  </si>
  <si>
    <t>准看護</t>
  </si>
  <si>
    <t>調理</t>
  </si>
  <si>
    <t>美容</t>
  </si>
  <si>
    <t>和洋裁</t>
  </si>
  <si>
    <t>デザイン</t>
  </si>
  <si>
    <t>土木・建築</t>
  </si>
  <si>
    <t>電子計算機</t>
  </si>
  <si>
    <t>情報処理</t>
  </si>
  <si>
    <t>歯科衛生</t>
  </si>
  <si>
    <t>歯科技工</t>
  </si>
  <si>
    <t>医療関係その他</t>
  </si>
  <si>
    <t>経理・簿記</t>
  </si>
  <si>
    <t>タイピスト</t>
  </si>
  <si>
    <t>文化教養その他</t>
  </si>
  <si>
    <t>総数</t>
  </si>
  <si>
    <t>国公立</t>
  </si>
  <si>
    <t>学校
法人</t>
  </si>
  <si>
    <t>準学校
法人</t>
  </si>
  <si>
    <t>財団
法人</t>
  </si>
  <si>
    <t>社団
法人</t>
  </si>
  <si>
    <t>その他
の法人</t>
  </si>
  <si>
    <t>生　　　　徒　　　　数　　　(人)</t>
  </si>
  <si>
    <t>計</t>
  </si>
  <si>
    <t>高等課程計</t>
  </si>
  <si>
    <t>理美容</t>
  </si>
  <si>
    <t>保育士養成</t>
  </si>
  <si>
    <t>一般課程計</t>
  </si>
  <si>
    <t>総数</t>
  </si>
  <si>
    <t>個人</t>
  </si>
  <si>
    <t>理容</t>
  </si>
  <si>
    <t>料理</t>
  </si>
  <si>
    <t>予備校</t>
  </si>
  <si>
    <t>自動車操縦</t>
  </si>
  <si>
    <t>年度別
課程別</t>
  </si>
  <si>
    <t>課程数</t>
  </si>
  <si>
    <t>准看護</t>
  </si>
  <si>
    <t>資料：県統計企画課「学校基本調査結果報告書」</t>
  </si>
  <si>
    <t>高等専門学校</t>
  </si>
  <si>
    <t>国　立</t>
  </si>
  <si>
    <t>５月１日現在</t>
  </si>
  <si>
    <t>年　度　別</t>
  </si>
  <si>
    <t>副学長</t>
  </si>
  <si>
    <t xml:space="preserve">  注：１）大学には、付属図書館、付属病院、大学院、専攻科、特別別科及び聴講生等を含む。</t>
  </si>
  <si>
    <t>年度別
設置者別</t>
  </si>
  <si>
    <t>私立</t>
  </si>
  <si>
    <t>宗教法人</t>
  </si>
  <si>
    <t>個　　人</t>
  </si>
  <si>
    <t>幼稚
園数</t>
  </si>
  <si>
    <r>
      <t xml:space="preserve">教員数
</t>
    </r>
    <r>
      <rPr>
        <sz val="9"/>
        <rFont val="ＭＳ Ｐ明朝"/>
        <family val="1"/>
      </rPr>
      <t>(本務者)</t>
    </r>
    <r>
      <rPr>
        <sz val="10"/>
        <rFont val="ＭＳ 明朝"/>
        <family val="1"/>
      </rPr>
      <t xml:space="preserve">
(人)</t>
    </r>
  </si>
  <si>
    <r>
      <t xml:space="preserve">職員数
</t>
    </r>
    <r>
      <rPr>
        <sz val="9"/>
        <rFont val="ＭＳ Ｐ明朝"/>
        <family val="1"/>
      </rPr>
      <t>(本務者)</t>
    </r>
    <r>
      <rPr>
        <sz val="10"/>
        <rFont val="ＭＳ 明朝"/>
        <family val="1"/>
      </rPr>
      <t xml:space="preserve">
(人)</t>
    </r>
  </si>
  <si>
    <t>年別</t>
  </si>
  <si>
    <t>Ａ　高等学校等進学者
(就職進学者を含む)</t>
  </si>
  <si>
    <t>Ｂ　専修学校進学者
(就職進学者を含む)</t>
  </si>
  <si>
    <t>Ｃ　専修学校等入学者
(就職入学者を含む)</t>
  </si>
  <si>
    <t>Ｄ　公共職業能力開発
施設等入学者(就職
入学者を含む)</t>
  </si>
  <si>
    <t>Ｆ 左記以外
死亡・不詳等</t>
  </si>
  <si>
    <t>中等教育後期</t>
  </si>
  <si>
    <t>高校
(別科)</t>
  </si>
  <si>
    <t>高　　等
専門学校</t>
  </si>
  <si>
    <t>資料：県統計企画課｢学校基本調査結果報告書｣</t>
  </si>
  <si>
    <t>Ｆ　一時的な仕事に
就いた者</t>
  </si>
  <si>
    <t>Ｇ　左記以外、
不詳等</t>
  </si>
  <si>
    <t>全日制計</t>
  </si>
  <si>
    <t>定時制計</t>
  </si>
  <si>
    <t>注：１）進学先別の｢その他」欄は、大学、短大の別科、高校専攻科、盲・聾・養護学校高等部専攻科、</t>
  </si>
  <si>
    <t>年別
学科別</t>
  </si>
  <si>
    <t>公立</t>
  </si>
  <si>
    <t>私立</t>
  </si>
  <si>
    <t>第１次</t>
  </si>
  <si>
    <t>第２次</t>
  </si>
  <si>
    <t>第３次</t>
  </si>
  <si>
    <t>年別
学校別</t>
  </si>
  <si>
    <t>本県高校出身者の進学先</t>
  </si>
  <si>
    <t>本県大学・短大入学者の出身地</t>
  </si>
  <si>
    <t>平成17年</t>
  </si>
  <si>
    <t>平成18年</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</si>
  <si>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</si>
  <si>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</si>
  <si>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</si>
  <si>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</si>
  <si>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</si>
  <si>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</si>
  <si>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</si>
  <si>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</si>
  <si>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</si>
  <si>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</si>
  <si>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</si>
  <si>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</si>
  <si>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</si>
  <si>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</si>
  <si>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</si>
  <si>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</si>
  <si>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</si>
  <si>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</si>
  <si>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</si>
  <si>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</si>
  <si>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</si>
  <si>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</si>
  <si>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</si>
  <si>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</si>
  <si>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</si>
  <si>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</si>
  <si>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</si>
  <si>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</si>
  <si>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</si>
  <si>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</si>
  <si>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</si>
  <si>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</si>
  <si>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</si>
  <si>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</si>
  <si>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</si>
  <si>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</si>
  <si>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</si>
  <si>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</si>
  <si>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</si>
  <si>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</si>
  <si>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</si>
  <si>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</si>
  <si>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</si>
  <si>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</si>
  <si>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</si>
  <si>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</si>
  <si>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</si>
  <si>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総数</t>
  </si>
  <si>
    <t>注：「その他」とは、「外国の教育課程を修了した者」、「専修学校高等課程を修了した者」及び 「大学入学検定に合格</t>
  </si>
  <si>
    <t>資料：県統計企画課 「学校基本調査結果報告書」</t>
  </si>
  <si>
    <t>就職者総数</t>
  </si>
  <si>
    <t>農　業</t>
  </si>
  <si>
    <t>林　業</t>
  </si>
  <si>
    <t>漁　業</t>
  </si>
  <si>
    <t>鉱　業</t>
  </si>
  <si>
    <t>建 設 業</t>
  </si>
  <si>
    <t>製 造 業</t>
  </si>
  <si>
    <t>不動産業</t>
  </si>
  <si>
    <t>うち県外</t>
  </si>
  <si>
    <t>平成17年3月</t>
  </si>
  <si>
    <t>平成18年3月</t>
  </si>
  <si>
    <t>単位：人</t>
  </si>
  <si>
    <t>産 業 別
市町村別</t>
  </si>
  <si>
    <t xml:space="preserve"> 電気・ガス・
熱供給・水道業</t>
  </si>
  <si>
    <t>情報通信業</t>
  </si>
  <si>
    <t>運輸業</t>
  </si>
  <si>
    <t>卸売・
小売業</t>
  </si>
  <si>
    <t>金　　融
保 険 業</t>
  </si>
  <si>
    <t>飲食店・
宿泊業</t>
  </si>
  <si>
    <t>医療・
福祉</t>
  </si>
  <si>
    <t>教育・学
習支援業</t>
  </si>
  <si>
    <t>複合サービス事業</t>
  </si>
  <si>
    <t>サービス業
（他に分類されないもの）</t>
  </si>
  <si>
    <t>左記以外
のもの</t>
  </si>
  <si>
    <t>三川町</t>
  </si>
  <si>
    <t>庄内町</t>
  </si>
  <si>
    <t>16年3月</t>
  </si>
  <si>
    <t>17年3月</t>
  </si>
  <si>
    <t>18年3月</t>
  </si>
  <si>
    <t>県内</t>
  </si>
  <si>
    <t>県外</t>
  </si>
  <si>
    <t>平成
15年3月</t>
  </si>
  <si>
    <t>島根県</t>
  </si>
  <si>
    <t>沖縄県</t>
  </si>
  <si>
    <t>資料：県統計企画課 ｢学校基本調査結果報告書｣</t>
  </si>
  <si>
    <t>サービス職業従事者</t>
  </si>
  <si>
    <t>単位：人</t>
  </si>
  <si>
    <t>生産工程・労務作業者（①）</t>
  </si>
  <si>
    <t>①の内訳</t>
  </si>
  <si>
    <t>製造・制作 作業者</t>
  </si>
  <si>
    <t>定置機関運転・建設機械運転・電気作業者</t>
  </si>
  <si>
    <t>採掘･建設・労務作業者</t>
  </si>
  <si>
    <t>単位：千円</t>
  </si>
  <si>
    <t>学　　　校　　　教　　　育　　　費</t>
  </si>
  <si>
    <t>全学校</t>
  </si>
  <si>
    <t>盲・聾・養護学校</t>
  </si>
  <si>
    <t>　　平成13年度　教育費総額 　　</t>
  </si>
  <si>
    <t>　　平成14年度　　　〃 　　</t>
  </si>
  <si>
    <t>　　平成15年度　　　〃 　　</t>
  </si>
  <si>
    <t>　　平成16年度　　　〃 　　</t>
  </si>
  <si>
    <t>Ⅰ　財　源　別　内　訳</t>
  </si>
  <si>
    <t>公　費　合　計</t>
  </si>
  <si>
    <t>　国庫補助金</t>
  </si>
  <si>
    <t>　県支出金</t>
  </si>
  <si>
    <t>　市町村支出金</t>
  </si>
  <si>
    <t>　地方債</t>
  </si>
  <si>
    <t>　公費組入れ寄付金</t>
  </si>
  <si>
    <t>公費に組入れられない寄付金</t>
  </si>
  <si>
    <t xml:space="preserve">  ＰＴＡ寄付金</t>
  </si>
  <si>
    <t xml:space="preserve">  その他の寄付金</t>
  </si>
  <si>
    <t>Ⅱ　支 出 項 目 別 内 訳</t>
  </si>
  <si>
    <t>消費的支出</t>
  </si>
  <si>
    <t>資本的支出</t>
  </si>
  <si>
    <t>債務償還費</t>
  </si>
  <si>
    <t>項　　　目</t>
  </si>
  <si>
    <t>学校教育費（つづき）</t>
  </si>
  <si>
    <t>社会教育費</t>
  </si>
  <si>
    <t>教育行政費</t>
  </si>
  <si>
    <t>高等学校全日制課程</t>
  </si>
  <si>
    <t>高等学校定時制課程</t>
  </si>
  <si>
    <t>高等学校通信制課程</t>
  </si>
  <si>
    <t xml:space="preserve">  そ の 他 の 寄 付 金</t>
  </si>
  <si>
    <t>Ⅱ　支出項目別内訳</t>
  </si>
  <si>
    <t>項　　　目</t>
  </si>
  <si>
    <t>総　　額</t>
  </si>
  <si>
    <t>経　　　　　　　　　　　　費</t>
  </si>
  <si>
    <t>支出項目別</t>
  </si>
  <si>
    <t>幼　　　稚　　　園</t>
  </si>
  <si>
    <t>専　修　・　各　種　学　校</t>
  </si>
  <si>
    <t>学校法人立</t>
  </si>
  <si>
    <t>その他の
法人立</t>
  </si>
  <si>
    <t>個人立</t>
  </si>
  <si>
    <t>学校法人又は準学校法人立</t>
  </si>
  <si>
    <t>総額</t>
  </si>
  <si>
    <t>人件費</t>
  </si>
  <si>
    <t>教育研究経費</t>
  </si>
  <si>
    <t>施設費</t>
  </si>
  <si>
    <t>設備費</t>
  </si>
  <si>
    <t>資産運用支出</t>
  </si>
  <si>
    <t>その他の支払資金支出</t>
  </si>
  <si>
    <t>資金支出調整勘定</t>
  </si>
  <si>
    <t>収支差額</t>
  </si>
  <si>
    <t>次年度繰越支払資金</t>
  </si>
  <si>
    <t>財　　　　　　　　　　　　源</t>
  </si>
  <si>
    <t>収入項目別</t>
  </si>
  <si>
    <t>学生生徒納付金</t>
  </si>
  <si>
    <t>手数料</t>
  </si>
  <si>
    <t>寄付金</t>
  </si>
  <si>
    <t>補助金</t>
  </si>
  <si>
    <t>資産運用収入</t>
  </si>
  <si>
    <t>資産売払収入</t>
  </si>
  <si>
    <t>事業収入</t>
  </si>
  <si>
    <t>雑収入</t>
  </si>
  <si>
    <t>借入金等収入</t>
  </si>
  <si>
    <t>前受金収入</t>
  </si>
  <si>
    <t>その他の支払資金収入</t>
  </si>
  <si>
    <t>資金収入調整勘定</t>
  </si>
  <si>
    <t>前年度繰越支払資金</t>
  </si>
  <si>
    <t>注：学校法人が設置する学校で収入支出の区分が各学校毎に区分できない項目については、高等学校、幼稚園、専修、各種学校の</t>
  </si>
  <si>
    <t>　　順に最上位の学校に計上した。</t>
  </si>
  <si>
    <t>資料：県教育やまがた振興課</t>
  </si>
  <si>
    <t>平　成
17年度</t>
  </si>
  <si>
    <t>差</t>
  </si>
  <si>
    <t>Ａ</t>
  </si>
  <si>
    <t>Ａ－Ｂ</t>
  </si>
  <si>
    <t>全国</t>
  </si>
  <si>
    <t>Ｂ</t>
  </si>
  <si>
    <t>区分</t>
  </si>
  <si>
    <t>小学校</t>
  </si>
  <si>
    <t>中学校</t>
  </si>
  <si>
    <t>高等学校</t>
  </si>
  <si>
    <t>15歳</t>
  </si>
  <si>
    <t>16歳</t>
  </si>
  <si>
    <t>17歳</t>
  </si>
  <si>
    <t>資料：県統計企画課 ｢学校保健統計調査結果報告書」</t>
  </si>
  <si>
    <t>山形県</t>
  </si>
  <si>
    <t>全国</t>
  </si>
  <si>
    <t>平成5年度</t>
  </si>
  <si>
    <t>三川町</t>
  </si>
  <si>
    <t>小学校数</t>
  </si>
  <si>
    <t>教育用　　　コンピュータ総台数</t>
  </si>
  <si>
    <t>教育用　　　　コンピュータ平均設置台数</t>
  </si>
  <si>
    <t>教育用　　　　　コンピュータ一台当たりの児童生徒数</t>
  </si>
  <si>
    <t>学校の高速ｲﾝﾀｰﾈｯﾄ接続率</t>
  </si>
  <si>
    <t>中学校数</t>
  </si>
  <si>
    <t>教宗派別</t>
  </si>
  <si>
    <t>法人数</t>
  </si>
  <si>
    <t>羽黒山修験本宗</t>
  </si>
  <si>
    <t>日蓮正宗</t>
  </si>
  <si>
    <t>日蓮本宗</t>
  </si>
  <si>
    <t>神道系</t>
  </si>
  <si>
    <t>顕本法華宗</t>
  </si>
  <si>
    <t>日本山妙法寺</t>
  </si>
  <si>
    <t>神社本庁</t>
  </si>
  <si>
    <t>修験宗</t>
  </si>
  <si>
    <t>金光教</t>
  </si>
  <si>
    <t>妙智会教団</t>
  </si>
  <si>
    <t>神道大教</t>
  </si>
  <si>
    <t>高野山真言宗</t>
  </si>
  <si>
    <t>修験道教</t>
  </si>
  <si>
    <t>黄檗宗</t>
  </si>
  <si>
    <t>神習教</t>
  </si>
  <si>
    <t>日蓮法華宗</t>
  </si>
  <si>
    <t>神理教</t>
  </si>
  <si>
    <t>真言宗金剛派</t>
  </si>
  <si>
    <t>単立</t>
  </si>
  <si>
    <t>卍教団</t>
  </si>
  <si>
    <t>正法宗</t>
  </si>
  <si>
    <t>仏教系</t>
  </si>
  <si>
    <t>曹洞宗</t>
  </si>
  <si>
    <t>キリスト教系</t>
  </si>
  <si>
    <t>真宗大谷派</t>
  </si>
  <si>
    <t>浄土宗</t>
  </si>
  <si>
    <t>日本基督教団</t>
  </si>
  <si>
    <t>真言宗智山派</t>
  </si>
  <si>
    <t>日本聖公会</t>
  </si>
  <si>
    <t>真言宗豊山派</t>
  </si>
  <si>
    <t>日本ホ－リネス教団</t>
  </si>
  <si>
    <t>真言宗醍醐派</t>
  </si>
  <si>
    <t>日本福音教団</t>
  </si>
  <si>
    <t>天台宗</t>
  </si>
  <si>
    <t>基督兄弟団</t>
  </si>
  <si>
    <t>日蓮宗</t>
  </si>
  <si>
    <t>日本イエス・キリスト教団</t>
  </si>
  <si>
    <t>浄土真宗本願寺派</t>
  </si>
  <si>
    <t>日本ルーテル同胞教団</t>
  </si>
  <si>
    <t>慈恩宗</t>
  </si>
  <si>
    <t>時宗</t>
  </si>
  <si>
    <t>新義真言宗</t>
  </si>
  <si>
    <t>天台寺門宗</t>
  </si>
  <si>
    <t>諸教</t>
  </si>
  <si>
    <t>臨済宗妙心寺派</t>
  </si>
  <si>
    <t>天理教</t>
  </si>
  <si>
    <t>臨済宗円覚寺派</t>
  </si>
  <si>
    <t>生長の家</t>
  </si>
  <si>
    <t>ウェスレアン・ホーリネス教団</t>
  </si>
  <si>
    <t>資料：県県民文化課</t>
  </si>
  <si>
    <t xml:space="preserve">     １８－２４．  公立図書館の蔵書、受入及び貸出状況</t>
  </si>
  <si>
    <t>蔵書冊数</t>
  </si>
  <si>
    <t>貸出冊数</t>
  </si>
  <si>
    <t>登録者数</t>
  </si>
  <si>
    <t>山形県立図書館</t>
  </si>
  <si>
    <t>山形市立図書館</t>
  </si>
  <si>
    <t>　　中央分館</t>
  </si>
  <si>
    <t>　　東部分館</t>
  </si>
  <si>
    <t>　　北部分館</t>
  </si>
  <si>
    <t>　　霞城分館</t>
  </si>
  <si>
    <t>米沢市立米沢図書館</t>
  </si>
  <si>
    <t>　　移動図書館</t>
  </si>
  <si>
    <t>鶴岡市立図書館</t>
  </si>
  <si>
    <t>酒田市立中央図書館</t>
  </si>
  <si>
    <t>新庄市立図書館</t>
  </si>
  <si>
    <t>寒河江市立図書館</t>
  </si>
  <si>
    <t>上山市立図書館</t>
  </si>
  <si>
    <t>村山市立図書館</t>
  </si>
  <si>
    <t>長井市立図書館</t>
  </si>
  <si>
    <t>天童市立図書館</t>
  </si>
  <si>
    <t>東根市さくらんぼ図書館</t>
  </si>
  <si>
    <t>尾花沢市民図書館</t>
  </si>
  <si>
    <t>南陽市立図書館</t>
  </si>
  <si>
    <t>河北町立中央図書館</t>
  </si>
  <si>
    <t>西川町立図書館</t>
  </si>
  <si>
    <t>朝日町立図書館</t>
  </si>
  <si>
    <t>高畠町立図書館</t>
  </si>
  <si>
    <t>川西町立図書館</t>
  </si>
  <si>
    <t>白鷹町立図書館</t>
  </si>
  <si>
    <t>遊佐町立図書館</t>
  </si>
  <si>
    <t>注：１）分館と移動図書館の数値は本館の内数。</t>
  </si>
  <si>
    <t>増加冊数</t>
  </si>
  <si>
    <t>藤　島　分　館</t>
  </si>
  <si>
    <t>羽　黒　分　館</t>
  </si>
  <si>
    <t>櫛　引　分　館</t>
  </si>
  <si>
    <t>朝　日　分　館</t>
  </si>
  <si>
    <t>温　海　分　館</t>
  </si>
  <si>
    <t>八　幡　分　館</t>
  </si>
  <si>
    <t>松　山　分　館</t>
  </si>
  <si>
    <t>ひらた図書センター</t>
  </si>
  <si>
    <t>庄内町立図書館</t>
  </si>
  <si>
    <t>分　館</t>
  </si>
  <si>
    <t>資料：県教育庁教育やまがた振興課</t>
  </si>
  <si>
    <t>種       目       別</t>
  </si>
  <si>
    <t>件数</t>
  </si>
  <si>
    <t>国　指　定　文　化　財</t>
  </si>
  <si>
    <t>　　重 要 無 形 文 化 財</t>
  </si>
  <si>
    <t>書跡</t>
  </si>
  <si>
    <t>　　重要有形民俗文化財</t>
  </si>
  <si>
    <t>典籍</t>
  </si>
  <si>
    <t>建造物</t>
  </si>
  <si>
    <t>　　重要無形民俗文化財</t>
  </si>
  <si>
    <t>古文書</t>
  </si>
  <si>
    <t>絵画</t>
  </si>
  <si>
    <t>　　特 別 天 然 記 念 物</t>
  </si>
  <si>
    <t>考古資料</t>
  </si>
  <si>
    <t>工芸品</t>
  </si>
  <si>
    <t>　　記　　　   念　   　　物</t>
  </si>
  <si>
    <t>歴史資料</t>
  </si>
  <si>
    <t>史跡</t>
  </si>
  <si>
    <t>　　無　 形　 文　 化　 財</t>
  </si>
  <si>
    <t>　　重　要　文　化　財</t>
  </si>
  <si>
    <t>名勝</t>
  </si>
  <si>
    <t>　　有 形 民 俗 文 化 財</t>
  </si>
  <si>
    <t>名勝史跡</t>
  </si>
  <si>
    <t>　　無 形 民 俗 文 化 財</t>
  </si>
  <si>
    <t>天然記念物</t>
  </si>
  <si>
    <t>　　記　　　　 念　 　　　物</t>
  </si>
  <si>
    <t>彫刻</t>
  </si>
  <si>
    <t>県　指　定　文　化　財</t>
  </si>
  <si>
    <t>　　有　 形 　文　 化　 財</t>
  </si>
  <si>
    <t>総　　　　　 数</t>
  </si>
  <si>
    <t>　　  国  　　　　　　　     宝</t>
  </si>
  <si>
    <t>古文書</t>
  </si>
  <si>
    <t>書跡典籍</t>
  </si>
  <si>
    <t>歴史資料</t>
  </si>
  <si>
    <t>名称</t>
  </si>
  <si>
    <t>所在地</t>
  </si>
  <si>
    <t>展示室面積(㎡)</t>
  </si>
  <si>
    <t>開館日数(日)</t>
  </si>
  <si>
    <t>入館者数(人)</t>
  </si>
  <si>
    <t>資料数(点)</t>
  </si>
  <si>
    <t>山形県立博物館</t>
  </si>
  <si>
    <t>財団法人山形美術館</t>
  </si>
  <si>
    <t>財団法人致道博物館</t>
  </si>
  <si>
    <t>財団法人本間美術館</t>
  </si>
  <si>
    <t>財団法人蟹　　仙　　洞</t>
  </si>
  <si>
    <t>第18章　教育・文化・宗教</t>
  </si>
  <si>
    <t>（１）ＮＰＯ法人認証等状況</t>
  </si>
  <si>
    <t>（２）ＮＰＯ法人の活動分野別状況</t>
  </si>
  <si>
    <t>18－１．学校種別学校数、学級数、生徒数、教員数及び職員数（平成14～18年度）</t>
  </si>
  <si>
    <t>18－２．小学校の市町村別学校数、学級数、学年別児童数及び教職員数（平成16～18年度）</t>
  </si>
  <si>
    <t>18－３．中学校の市町村別学校数、学級数、学年別生徒数及び教職員数(平成16～18年度）</t>
  </si>
  <si>
    <t>18－４．小・中学校、高等学校職名別教員数（本務者）(平成18年度）</t>
  </si>
  <si>
    <t>18－５．高等学校の課程別学科別本科生徒数（平成17、18年度）</t>
  </si>
  <si>
    <t>18－６．盲学校、聾学校及び養護学校の学校数、学級数、部科別児童・生徒数及び教員数(平成17、18年度）</t>
  </si>
  <si>
    <t>18－７．専修学校</t>
  </si>
  <si>
    <t>18－８．各種学校</t>
  </si>
  <si>
    <t>18－９．大学、短期大学、高等専門学校別の学校数、学生・生徒数、教員数及び職員数(平成17、18年度）</t>
  </si>
  <si>
    <t>18－18．高等学校卒業者の就職先都道府県別就職者数（平成14～18年度）</t>
  </si>
  <si>
    <t>（２）私立学校（平成18年度）</t>
  </si>
  <si>
    <t>18－10．幼稚園の設置者別在園者数及び教職員数(平成16～18年度）</t>
  </si>
  <si>
    <t>18－11．中学校卒業者の進路別状況 (平成17、18年度）</t>
  </si>
  <si>
    <t>18－12．中学校卒業者の進学先別進学者数(平成17、18年度)</t>
  </si>
  <si>
    <t>18－13．高等学校卒業者の進路別状況 (平成17、18年度）</t>
  </si>
  <si>
    <t>18－14．高等学校卒業者の学科別・進学先別進学者数(平成17、18年）</t>
  </si>
  <si>
    <t>18－15．中学校・高等学校卒業者の就職者数(平成17、18年度）</t>
  </si>
  <si>
    <t>18－16．大学・短期大学(高等教育機関）の入学状況(平成16～18年）</t>
  </si>
  <si>
    <t>18－17．高等学校卒業者の学校所在地別、産業別就職者数（平成16～18年度）</t>
  </si>
  <si>
    <t>18－19．高等学校卒業者の職業別就職者数（平成17、18年度）</t>
  </si>
  <si>
    <t>18－20．学校教育費</t>
  </si>
  <si>
    <t>18－21．幼稚園、小学校、中学校、高等学校別の身長、体重及び座高の推移</t>
  </si>
  <si>
    <t>18－22．公立小中学校のコンピュータ設置状況（平成17年度）</t>
  </si>
  <si>
    <t>18－23．教宗派別宗教法人数</t>
  </si>
  <si>
    <t>18－24．公立図書館の蔵書及び貸出状況（平成18年度）</t>
  </si>
  <si>
    <t>18－25．種目別文化財件数</t>
  </si>
  <si>
    <t>18－26．博物館・美術館・水族館</t>
  </si>
  <si>
    <t>18－27．公民館数</t>
  </si>
  <si>
    <t>18－28．ＮＰＯ法人数</t>
  </si>
  <si>
    <t>18－29．生活時間</t>
  </si>
  <si>
    <t>18－30．生活行動</t>
  </si>
  <si>
    <t>18－１．学校種別学校数、学級数、生徒数、教員数及び職員数（平成14～18年度）</t>
  </si>
  <si>
    <t>18－１．学校種別学校数、学級数、生徒数、教員数及び職員数（平成14～18年度）（続き）</t>
  </si>
  <si>
    <t>18－３．中学校の市町村別学校数、学級数、学年別生徒数及び教職員数(平成16～18年度）</t>
  </si>
  <si>
    <t>18－４．小・中学校、高等学校職名別教員数（本務者）(平成18年度）</t>
  </si>
  <si>
    <t>18－６．盲学校、聾学校及び養護学校の学校数、学級数、</t>
  </si>
  <si>
    <t>18－７．専修学校</t>
  </si>
  <si>
    <t>18－８．各種学校</t>
  </si>
  <si>
    <t>18－９．大学、短期大学、高等専門学校別の学校数、学生・生徒数、教員数及び職員数(平成17、18年度）</t>
  </si>
  <si>
    <t xml:space="preserve"> 18－11．中学校卒業者の進路別状況 (平成17、18年度）</t>
  </si>
  <si>
    <t>18－12．中学校卒業者の進学先別進学者数(平成17、18年度)</t>
  </si>
  <si>
    <t xml:space="preserve"> 18－13．高等学校卒業者の進路別状況 (平成17、18年度）</t>
  </si>
  <si>
    <t>18－14．高等学校卒業者の学科別・進学先別進学者数(平成17、18年度）</t>
  </si>
  <si>
    <t>18－15．中学校・高等学校卒業者の就職者数(平成17、18年度）</t>
  </si>
  <si>
    <t>18－16．大学・短期大学(高等教育機関）の入学状況(平成16～18年度）</t>
  </si>
  <si>
    <t>18－18．  高等学校卒業者の就職先都道府県別就職者数（平成14～18年度）</t>
  </si>
  <si>
    <t>18－21．幼稚園、小学校、中学校、高等学校別の身長、体重及び座高の推移</t>
  </si>
  <si>
    <t>18－23．教宗派別宗教法人数</t>
  </si>
  <si>
    <t>18－24．  公立図書館の蔵書及び貸出状況（平成18年度）</t>
  </si>
  <si>
    <t>18－25．種目別文化財件数</t>
  </si>
  <si>
    <t>18－27．公民館数</t>
  </si>
  <si>
    <t>18－28．ＮＰＯ法人数</t>
  </si>
  <si>
    <t>18－２９．生活時間</t>
  </si>
  <si>
    <t>５月１日現在</t>
  </si>
  <si>
    <t>５月１日現在</t>
  </si>
  <si>
    <t>５月１日現在</t>
  </si>
  <si>
    <t>各年４月　　単位：人</t>
  </si>
  <si>
    <t xml:space="preserve">         平成19年３月31日現在</t>
  </si>
  <si>
    <t>　　２）※は１年～３年毎更新。他は累計。</t>
  </si>
  <si>
    <t>総　　　　　　　　数</t>
  </si>
  <si>
    <t>平成19年１月現在</t>
  </si>
  <si>
    <t>単位：千人、％</t>
  </si>
  <si>
    <t xml:space="preserve">  　　２）私立短期大学中１校は、平成15年度から休校中。</t>
  </si>
  <si>
    <t>平成18年３月31日現在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</si>
</sst>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Red]\-#,##0.0"/>
    <numFmt numFmtId="180" formatCode="#,##0;&quot;△ &quot;#,##0"/>
    <numFmt numFmtId="181" formatCode="_ * #,##0.0_ ;_ * \-#,##0.0_ ;_ * &quot;-&quot;?_ ;_ @_ "/>
    <numFmt numFmtId="182" formatCode="0.0;&quot;△ &quot;0.0;\-"/>
    <numFmt numFmtId="183" formatCode="0_);[Red]\(0\)"/>
    <numFmt numFmtId="184" formatCode="#,##0.0_ ;[Red]\-#,##0.0\ "/>
    <numFmt numFmtId="185" formatCode="0.00_ "/>
    <numFmt numFmtId="186" formatCode="0_ "/>
    <numFmt numFmtId="187" formatCode="#\ ###\ ##0"/>
    <numFmt numFmtId="188" formatCode="##0.0"/>
    <numFmt numFmtId="189" formatCode="0.0_ "/>
    <numFmt numFmtId="190" formatCode="#,##0\ "/>
    <numFmt numFmtId="191" formatCode="0.0"/>
    <numFmt numFmtId="192" formatCode="#,##0_);\(#,##0\)"/>
    <numFmt numFmtId="193" formatCode="#,##0.0_);\(#,##0.0\)"/>
    <numFmt numFmtId="194" formatCode="0.0%"/>
    <numFmt numFmtId="195" formatCode="#,##0.000;[Red]\-#,##0.000"/>
    <numFmt numFmtId="196" formatCode="0.00000_ "/>
    <numFmt numFmtId="197" formatCode="0.0000_ "/>
    <numFmt numFmtId="198" formatCode="0.000_ "/>
    <numFmt numFmtId="199" formatCode="_ &quot;\&quot;* #,##0.0_ ;_ &quot;\&quot;* \-#,##0.0_ ;_ &quot;\&quot;* &quot;-&quot;?_ ;_ @_ "/>
    <numFmt numFmtId="200" formatCode="_ * #,##0.0_ ;_ * \-#,##0.0_ ;_ * &quot;-&quot;_ ;_ @_ "/>
    <numFmt numFmtId="201" formatCode="#,##0.0_);[Red]\(#,##0.0\)"/>
    <numFmt numFmtId="202" formatCode="#,##0_ ;[Red]\-#,##0\ "/>
    <numFmt numFmtId="203" formatCode="0.0;&quot;△ &quot;0.0"/>
    <numFmt numFmtId="204" formatCode="#,##0\ ;\-#,##0\ ;&quot;-&quot;;"/>
    <numFmt numFmtId="205" formatCode="#,##0.0;&quot;△ &quot;#,##0.0"/>
    <numFmt numFmtId="206" formatCode="#\ ###\ ##0&quot; &quot;;@&quot; &quot;"/>
    <numFmt numFmtId="207" formatCode="\ * ##\ ##0&quot; &quot;;\ * \-#,##0&quot; &quot;;\ * &quot;- &quot;;_ @_ "/>
    <numFmt numFmtId="208" formatCode="_ * #\ ##0_ ;_ * \-#,##0_ ;_ * &quot;-&quot;_ ;_ @_ "/>
    <numFmt numFmtId="209" formatCode="#,##0.0"/>
    <numFmt numFmtId="210" formatCode="* ##,##0\ ;\ * \-#,##0\ ;\ * &quot;-&quot;\ ;_ @_ "/>
    <numFmt numFmtId="211" formatCode="* ##\ ##0\ ;\ * \-#,##0\ ;\ * &quot;-&quot;\ ;_ @_ "/>
    <numFmt numFmtId="212" formatCode="\(0\)"/>
    <numFmt numFmtId="213" formatCode="###\ ###\ ##0&quot; &quot;;\-#\ ##0&quot; &quot;;0&quot; &quot;;@&quot; &quot;\ "/>
    <numFmt numFmtId="214" formatCode="#\ ##0&quot; &quot;"/>
    <numFmt numFmtId="215" formatCode="##\ ###\ ##0&quot; &quot;;@&quot; &quot;\ "/>
    <numFmt numFmtId="216" formatCode="##\ ###\ ##0&quot; &quot;;0&quot; &quot;;@&quot; &quot;"/>
    <numFmt numFmtId="217" formatCode="_ * #\ ###\ ##0;_ * \-#,##0_ ;_ * &quot;-&quot;;_ @_ "/>
    <numFmt numFmtId="218" formatCode="* ##\ ##0\ ;\ "/>
    <numFmt numFmtId="219" formatCode="* ##\ ##0\ ;\ * \-#,##0\ ;\ * &quot;0&quot;\ ;_ @_ "/>
    <numFmt numFmtId="220" formatCode="#\ ##0&quot; &quot;;\-#\ ##0&quot; &quot;;0&quot; &quot;;@&quot; &quot;\ "/>
    <numFmt numFmtId="221" formatCode="#,##0_);[Red]\(#,##0\)"/>
    <numFmt numFmtId="222" formatCode="#,##0;[Red]\(#,##0\)"/>
    <numFmt numFmtId="223" formatCode="* #,##0;* \-#,##0;* &quot;-&quot;;@"/>
    <numFmt numFmtId="224" formatCode="* #,##0.0;* \-#,##0.0;* &quot;-&quot;;@"/>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0"/>
      <name val="ＭＳ 明朝"/>
      <family val="1"/>
    </font>
    <font>
      <sz val="10"/>
      <name val="ＭＳ ゴシック"/>
      <family val="3"/>
    </font>
    <font>
      <sz val="9"/>
      <name val="ＭＳ 明朝"/>
      <family val="1"/>
    </font>
    <font>
      <sz val="7"/>
      <name val="ＭＳ Ｐ明朝"/>
      <family val="1"/>
    </font>
    <font>
      <sz val="8"/>
      <name val="ＭＳ Ｐ明朝"/>
      <family val="1"/>
    </font>
    <font>
      <sz val="9"/>
      <name val="ＭＳ Ｐ明朝"/>
      <family val="1"/>
    </font>
    <font>
      <sz val="11"/>
      <name val="明朝"/>
      <family val="1"/>
    </font>
    <font>
      <sz val="10"/>
      <name val="ＭＳ Ｐ明朝"/>
      <family val="1"/>
    </font>
    <font>
      <sz val="9"/>
      <name val="ＭＳ ゴシック"/>
      <family val="3"/>
    </font>
    <font>
      <sz val="11"/>
      <name val="ＭＳ 明朝"/>
      <family val="1"/>
    </font>
    <font>
      <sz val="11"/>
      <name val="ＭＳ ゴシック"/>
      <family val="3"/>
    </font>
    <font>
      <sz val="10"/>
      <name val="ＭＳ Ｐゴシック"/>
      <family val="3"/>
    </font>
    <font>
      <sz val="14"/>
      <name val="ＭＳ Ｐゴシック"/>
      <family val="3"/>
    </font>
    <font>
      <sz val="9.5"/>
      <name val="ＭＳ Ｐ明朝"/>
      <family val="1"/>
    </font>
    <font>
      <sz val="11"/>
      <name val="ＭＳ Ｐ明朝"/>
      <family val="1"/>
    </font>
    <font>
      <b/>
      <sz val="11"/>
      <name val="ＭＳ Ｐ明朝"/>
      <family val="1"/>
    </font>
    <font>
      <sz val="6"/>
      <name val="ＭＳ Ｐ明朝"/>
      <family val="1"/>
    </font>
    <font>
      <b/>
      <sz val="10"/>
      <name val="ＭＳ 明朝"/>
      <family val="1"/>
    </font>
    <font>
      <sz val="8"/>
      <name val="ＭＳ 明朝"/>
      <family val="1"/>
    </font>
    <font>
      <sz val="6"/>
      <name val="ＭＳ ゴシック"/>
      <family val="3"/>
    </font>
    <font>
      <sz val="9"/>
      <name val="ＭＳ Ｐゴシック"/>
      <family val="3"/>
    </font>
    <font>
      <b/>
      <sz val="9"/>
      <name val="ＭＳ 明朝"/>
      <family val="1"/>
    </font>
    <font>
      <sz val="14"/>
      <name val="ＭＳ 明朝"/>
      <family val="1"/>
    </font>
    <font>
      <sz val="10.5"/>
      <name val="ＭＳ 明朝"/>
      <family val="1"/>
    </font>
    <font>
      <sz val="6"/>
      <name val="ＭＳ 明朝"/>
      <family val="1"/>
    </font>
    <font>
      <sz val="15"/>
      <name val="ＭＳ 明朝"/>
      <family val="1"/>
    </font>
    <font>
      <sz val="11"/>
      <color indexed="8"/>
      <name val="ＭＳ Ｐ明朝"/>
      <family val="1"/>
    </font>
  </fonts>
  <fills count="3">
    <fill>
      <patternFill/>
    </fill>
    <fill>
      <patternFill patternType="gray125"/>
    </fill>
    <fill>
      <patternFill patternType="solid">
        <fgColor indexed="9"/>
        <bgColor indexed="64"/>
      </patternFill>
    </fill>
  </fills>
  <borders count="45">
    <border>
      <left/>
      <right/>
      <top/>
      <bottom/>
      <diagonal/>
    </border>
    <border>
      <left style="thin"/>
      <right style="thin"/>
      <top style="double"/>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style="thin"/>
    </border>
    <border>
      <left>
        <color indexed="63"/>
      </left>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style="thin"/>
      <right style="thin"/>
      <top style="thin"/>
      <bottom style="medium"/>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color indexed="63"/>
      </left>
      <right>
        <color indexed="63"/>
      </right>
      <top style="double"/>
      <bottom style="thin"/>
    </border>
    <border>
      <left style="thin"/>
      <right style="double"/>
      <top style="double"/>
      <bottom style="thin"/>
    </border>
    <border>
      <left>
        <color indexed="63"/>
      </left>
      <right style="double"/>
      <top style="double"/>
      <bottom style="thin"/>
    </border>
    <border>
      <left>
        <color indexed="63"/>
      </left>
      <right style="double"/>
      <top>
        <color indexed="63"/>
      </top>
      <bottom>
        <color indexed="63"/>
      </bottom>
    </border>
    <border>
      <left style="thin"/>
      <right style="double"/>
      <top>
        <color indexed="63"/>
      </top>
      <bottom style="medium"/>
    </border>
    <border>
      <left>
        <color indexed="63"/>
      </left>
      <right style="double"/>
      <top>
        <color indexed="63"/>
      </top>
      <bottom style="medium"/>
    </border>
    <border>
      <left style="thin"/>
      <right style="double"/>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hair"/>
      <top style="thin"/>
      <bottom>
        <color indexed="63"/>
      </bottom>
    </border>
    <border>
      <left style="hair"/>
      <right style="thin"/>
      <top style="thin"/>
      <bottom>
        <color indexed="63"/>
      </bottom>
    </border>
    <border>
      <left>
        <color indexed="63"/>
      </left>
      <right style="hair"/>
      <top style="double"/>
      <bottom>
        <color indexed="63"/>
      </bottom>
    </border>
    <border>
      <left style="hair"/>
      <right style="thin"/>
      <top style="double"/>
      <bottom>
        <color indexed="63"/>
      </bottom>
    </border>
  </borders>
  <cellStyleXfs count="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1" fillId="0" borderId="0">
      <alignment/>
      <protection/>
    </xf>
    <xf numFmtId="0" fontId="2" fillId="0" borderId="0" applyNumberFormat="0" applyFill="0" applyBorder="0" applyAlignment="0" applyProtection="0"/>
  </cellStyleXfs>
  <cellXfs count="1339">
    <xf numFmtId="0" fontId="0" fillId="0" borderId="0" xfId="0" applyAlignment="1">
      <alignment vertical="center"/>
    </xf>
    <xf numFmtId="38" fontId="4" fillId="0" borderId="0" xfId="17" applyFont="1" applyFill="1" applyAlignment="1">
      <alignment vertical="center"/>
    </xf>
    <xf numFmtId="0" fontId="5" fillId="0" borderId="0" xfId="22" applyFont="1" applyFill="1" applyAlignment="1">
      <alignment vertical="center"/>
      <protection/>
    </xf>
    <xf numFmtId="38" fontId="5" fillId="0" borderId="0" xfId="17" applyFont="1" applyFill="1" applyAlignment="1">
      <alignment vertical="center"/>
    </xf>
    <xf numFmtId="38" fontId="5" fillId="0" borderId="0" xfId="17" applyFont="1" applyFill="1" applyBorder="1" applyAlignment="1">
      <alignment vertical="center"/>
    </xf>
    <xf numFmtId="38" fontId="5" fillId="0" borderId="0" xfId="17" applyFont="1" applyFill="1" applyBorder="1" applyAlignment="1">
      <alignment horizontal="right" vertical="center"/>
    </xf>
    <xf numFmtId="38" fontId="5" fillId="0" borderId="1" xfId="17" applyFont="1" applyFill="1" applyBorder="1" applyAlignment="1">
      <alignment horizontal="distributed" vertical="center"/>
    </xf>
    <xf numFmtId="38" fontId="5" fillId="0" borderId="2" xfId="17" applyFont="1" applyFill="1" applyBorder="1" applyAlignment="1">
      <alignment horizontal="distributed" vertical="center"/>
    </xf>
    <xf numFmtId="38" fontId="5" fillId="0" borderId="3" xfId="17" applyFont="1" applyFill="1" applyBorder="1" applyAlignment="1">
      <alignment horizontal="distributed" vertical="center"/>
    </xf>
    <xf numFmtId="38" fontId="5" fillId="0" borderId="4" xfId="17" applyFont="1" applyFill="1" applyBorder="1" applyAlignment="1">
      <alignment horizontal="distributed"/>
    </xf>
    <xf numFmtId="41" fontId="5" fillId="0" borderId="4" xfId="17" applyNumberFormat="1" applyFont="1" applyFill="1" applyBorder="1" applyAlignment="1">
      <alignment horizontal="right"/>
    </xf>
    <xf numFmtId="41" fontId="5" fillId="0" borderId="4" xfId="17" applyNumberFormat="1" applyFont="1" applyFill="1" applyBorder="1" applyAlignment="1">
      <alignment/>
    </xf>
    <xf numFmtId="41" fontId="5" fillId="0" borderId="5" xfId="17" applyNumberFormat="1" applyFont="1" applyFill="1" applyBorder="1" applyAlignment="1">
      <alignment/>
    </xf>
    <xf numFmtId="38" fontId="5" fillId="0" borderId="0" xfId="17" applyFont="1" applyFill="1" applyAlignment="1">
      <alignment/>
    </xf>
    <xf numFmtId="38" fontId="6" fillId="0" borderId="4" xfId="17" applyFont="1" applyFill="1" applyBorder="1" applyAlignment="1">
      <alignment horizontal="distributed"/>
    </xf>
    <xf numFmtId="41" fontId="6" fillId="0" borderId="4" xfId="17" applyNumberFormat="1" applyFont="1" applyFill="1" applyBorder="1" applyAlignment="1">
      <alignment/>
    </xf>
    <xf numFmtId="41" fontId="6" fillId="0" borderId="4" xfId="17" applyNumberFormat="1" applyFont="1" applyFill="1" applyBorder="1" applyAlignment="1">
      <alignment horizontal="right"/>
    </xf>
    <xf numFmtId="41" fontId="6" fillId="0" borderId="5" xfId="17" applyNumberFormat="1" applyFont="1" applyFill="1" applyBorder="1" applyAlignment="1">
      <alignment/>
    </xf>
    <xf numFmtId="38" fontId="5" fillId="0" borderId="6" xfId="17" applyFont="1" applyFill="1" applyBorder="1" applyAlignment="1">
      <alignment horizontal="distributed"/>
    </xf>
    <xf numFmtId="41" fontId="5" fillId="0" borderId="6" xfId="17" applyNumberFormat="1" applyFont="1" applyFill="1" applyBorder="1" applyAlignment="1">
      <alignment/>
    </xf>
    <xf numFmtId="41" fontId="5" fillId="0" borderId="7" xfId="17" applyNumberFormat="1" applyFont="1" applyFill="1" applyBorder="1" applyAlignment="1">
      <alignment/>
    </xf>
    <xf numFmtId="38" fontId="5" fillId="0" borderId="8" xfId="17" applyFont="1" applyFill="1" applyBorder="1" applyAlignment="1">
      <alignment horizontal="distributed"/>
    </xf>
    <xf numFmtId="41" fontId="5" fillId="0" borderId="8" xfId="17" applyNumberFormat="1" applyFont="1" applyFill="1" applyBorder="1" applyAlignment="1">
      <alignment/>
    </xf>
    <xf numFmtId="41" fontId="5" fillId="0" borderId="8" xfId="17" applyNumberFormat="1" applyFont="1" applyFill="1" applyBorder="1" applyAlignment="1">
      <alignment horizontal="right"/>
    </xf>
    <xf numFmtId="41" fontId="5" fillId="0" borderId="9" xfId="17" applyNumberFormat="1" applyFont="1" applyFill="1" applyBorder="1" applyAlignment="1">
      <alignment/>
    </xf>
    <xf numFmtId="41" fontId="5" fillId="0" borderId="5" xfId="17" applyNumberFormat="1" applyFont="1" applyFill="1" applyBorder="1" applyAlignment="1">
      <alignment horizontal="right"/>
    </xf>
    <xf numFmtId="41" fontId="5" fillId="0" borderId="6" xfId="17" applyNumberFormat="1" applyFont="1" applyFill="1" applyBorder="1" applyAlignment="1">
      <alignment horizontal="right"/>
    </xf>
    <xf numFmtId="38" fontId="6" fillId="0" borderId="8" xfId="17" applyFont="1" applyFill="1" applyBorder="1" applyAlignment="1">
      <alignment horizontal="distributed"/>
    </xf>
    <xf numFmtId="41" fontId="6" fillId="0" borderId="8" xfId="17" applyNumberFormat="1" applyFont="1" applyFill="1" applyBorder="1" applyAlignment="1">
      <alignment/>
    </xf>
    <xf numFmtId="41" fontId="6" fillId="0" borderId="8" xfId="17" applyNumberFormat="1" applyFont="1" applyFill="1" applyBorder="1" applyAlignment="1">
      <alignment horizontal="right"/>
    </xf>
    <xf numFmtId="41" fontId="6" fillId="0" borderId="9" xfId="17" applyNumberFormat="1" applyFont="1" applyFill="1" applyBorder="1" applyAlignment="1">
      <alignment/>
    </xf>
    <xf numFmtId="41" fontId="6" fillId="0" borderId="5" xfId="17" applyNumberFormat="1" applyFont="1" applyFill="1" applyBorder="1" applyAlignment="1">
      <alignment horizontal="right"/>
    </xf>
    <xf numFmtId="38" fontId="5" fillId="0" borderId="10" xfId="17" applyFont="1" applyFill="1" applyBorder="1" applyAlignment="1">
      <alignment horizontal="distributed"/>
    </xf>
    <xf numFmtId="41" fontId="5" fillId="0" borderId="10" xfId="17" applyNumberFormat="1" applyFont="1" applyFill="1" applyBorder="1" applyAlignment="1">
      <alignment/>
    </xf>
    <xf numFmtId="41" fontId="5" fillId="0" borderId="10" xfId="17" applyNumberFormat="1" applyFont="1" applyFill="1" applyBorder="1" applyAlignment="1">
      <alignment horizontal="right"/>
    </xf>
    <xf numFmtId="41" fontId="5" fillId="0" borderId="11" xfId="17" applyNumberFormat="1" applyFont="1" applyFill="1" applyBorder="1" applyAlignment="1">
      <alignment/>
    </xf>
    <xf numFmtId="0" fontId="7" fillId="0" borderId="0" xfId="22" applyFont="1" applyFill="1" applyAlignment="1">
      <alignment/>
      <protection/>
    </xf>
    <xf numFmtId="0" fontId="7" fillId="0" borderId="0" xfId="22" applyFont="1" applyFill="1" applyBorder="1" applyAlignment="1">
      <alignment/>
      <protection/>
    </xf>
    <xf numFmtId="38" fontId="7" fillId="0" borderId="0" xfId="17" applyFont="1" applyFill="1" applyAlignment="1">
      <alignment/>
    </xf>
    <xf numFmtId="0" fontId="5" fillId="0" borderId="0" xfId="22" applyFont="1" applyFill="1">
      <alignment/>
      <protection/>
    </xf>
    <xf numFmtId="0" fontId="5" fillId="0" borderId="0" xfId="22" applyFont="1" applyFill="1" applyAlignment="1">
      <alignment/>
      <protection/>
    </xf>
    <xf numFmtId="0" fontId="5" fillId="0" borderId="0" xfId="22" applyFont="1" applyFill="1" applyBorder="1">
      <alignment/>
      <protection/>
    </xf>
    <xf numFmtId="0" fontId="5" fillId="0" borderId="0" xfId="22" applyFont="1" applyFill="1" applyBorder="1" applyAlignment="1">
      <alignment/>
      <protection/>
    </xf>
    <xf numFmtId="0" fontId="5" fillId="0" borderId="0" xfId="22" applyFont="1" applyFill="1" applyBorder="1" applyAlignment="1">
      <alignment horizontal="right"/>
      <protection/>
    </xf>
    <xf numFmtId="0" fontId="5" fillId="0" borderId="2" xfId="22" applyFont="1" applyFill="1" applyBorder="1" applyAlignment="1">
      <alignment horizontal="distributed" vertical="center"/>
      <protection/>
    </xf>
    <xf numFmtId="41" fontId="5" fillId="0" borderId="4" xfId="22" applyNumberFormat="1" applyFont="1" applyFill="1" applyBorder="1" applyAlignment="1">
      <alignment/>
      <protection/>
    </xf>
    <xf numFmtId="41" fontId="5" fillId="0" borderId="4" xfId="22" applyNumberFormat="1" applyFont="1" applyFill="1" applyBorder="1" applyAlignment="1">
      <alignment horizontal="right"/>
      <protection/>
    </xf>
    <xf numFmtId="41" fontId="5" fillId="0" borderId="5" xfId="22" applyNumberFormat="1" applyFont="1" applyFill="1" applyBorder="1" applyAlignment="1">
      <alignment/>
      <protection/>
    </xf>
    <xf numFmtId="41" fontId="6" fillId="0" borderId="4" xfId="22" applyNumberFormat="1" applyFont="1" applyFill="1" applyBorder="1" applyAlignment="1">
      <alignment/>
      <protection/>
    </xf>
    <xf numFmtId="41" fontId="6" fillId="0" borderId="4" xfId="22" applyNumberFormat="1" applyFont="1" applyFill="1" applyBorder="1" applyAlignment="1">
      <alignment horizontal="right"/>
      <protection/>
    </xf>
    <xf numFmtId="41" fontId="6" fillId="0" borderId="5" xfId="22" applyNumberFormat="1" applyFont="1" applyFill="1" applyBorder="1" applyAlignment="1">
      <alignment/>
      <protection/>
    </xf>
    <xf numFmtId="41" fontId="5" fillId="0" borderId="6" xfId="22" applyNumberFormat="1" applyFont="1" applyFill="1" applyBorder="1" applyAlignment="1">
      <alignment/>
      <protection/>
    </xf>
    <xf numFmtId="41" fontId="5" fillId="0" borderId="6" xfId="22" applyNumberFormat="1" applyFont="1" applyFill="1" applyBorder="1" applyAlignment="1">
      <alignment horizontal="right"/>
      <protection/>
    </xf>
    <xf numFmtId="41" fontId="5" fillId="0" borderId="7" xfId="22" applyNumberFormat="1" applyFont="1" applyFill="1" applyBorder="1" applyAlignment="1">
      <alignment/>
      <protection/>
    </xf>
    <xf numFmtId="41" fontId="6" fillId="0" borderId="8" xfId="22" applyNumberFormat="1" applyFont="1" applyFill="1" applyBorder="1" applyAlignment="1">
      <alignment/>
      <protection/>
    </xf>
    <xf numFmtId="41" fontId="6" fillId="0" borderId="8" xfId="22" applyNumberFormat="1" applyFont="1" applyFill="1" applyBorder="1" applyAlignment="1">
      <alignment horizontal="right"/>
      <protection/>
    </xf>
    <xf numFmtId="41" fontId="6" fillId="0" borderId="9" xfId="22" applyNumberFormat="1" applyFont="1" applyFill="1" applyBorder="1" applyAlignment="1">
      <alignment/>
      <protection/>
    </xf>
    <xf numFmtId="41" fontId="5" fillId="0" borderId="5" xfId="22" applyNumberFormat="1" applyFont="1" applyFill="1" applyBorder="1" applyAlignment="1">
      <alignment horizontal="right"/>
      <protection/>
    </xf>
    <xf numFmtId="41" fontId="6" fillId="0" borderId="5" xfId="22" applyNumberFormat="1" applyFont="1" applyFill="1" applyBorder="1" applyAlignment="1">
      <alignment horizontal="right"/>
      <protection/>
    </xf>
    <xf numFmtId="41" fontId="5" fillId="0" borderId="8" xfId="22" applyNumberFormat="1" applyFont="1" applyFill="1" applyBorder="1" applyAlignment="1">
      <alignment horizontal="right"/>
      <protection/>
    </xf>
    <xf numFmtId="41" fontId="5" fillId="0" borderId="8" xfId="22" applyNumberFormat="1" applyFont="1" applyFill="1" applyBorder="1" applyAlignment="1">
      <alignment/>
      <protection/>
    </xf>
    <xf numFmtId="41" fontId="5" fillId="0" borderId="9" xfId="22" applyNumberFormat="1" applyFont="1" applyFill="1" applyBorder="1" applyAlignment="1">
      <alignment/>
      <protection/>
    </xf>
    <xf numFmtId="0" fontId="5" fillId="0" borderId="5" xfId="22" applyFont="1" applyFill="1" applyBorder="1" applyAlignment="1">
      <alignment horizontal="left" indent="1"/>
      <protection/>
    </xf>
    <xf numFmtId="0" fontId="5" fillId="0" borderId="12" xfId="22" applyFont="1" applyFill="1" applyBorder="1" applyAlignment="1">
      <alignment horizontal="distributed"/>
      <protection/>
    </xf>
    <xf numFmtId="0" fontId="9" fillId="0" borderId="12" xfId="22" applyFont="1" applyFill="1" applyBorder="1" applyAlignment="1">
      <alignment horizontal="distributed" vertical="center" wrapText="1"/>
      <protection/>
    </xf>
    <xf numFmtId="41" fontId="5" fillId="0" borderId="4" xfId="22" applyNumberFormat="1" applyFont="1" applyFill="1" applyBorder="1" applyAlignment="1">
      <alignment vertical="center"/>
      <protection/>
    </xf>
    <xf numFmtId="0" fontId="5" fillId="0" borderId="5" xfId="22" applyFont="1" applyFill="1" applyBorder="1" applyAlignment="1">
      <alignment horizontal="left" wrapText="1" indent="1"/>
      <protection/>
    </xf>
    <xf numFmtId="0" fontId="9" fillId="0" borderId="12" xfId="22" applyFont="1" applyFill="1" applyBorder="1" applyAlignment="1">
      <alignment horizontal="distributed" wrapText="1"/>
      <protection/>
    </xf>
    <xf numFmtId="0" fontId="5" fillId="0" borderId="5" xfId="22" applyFont="1" applyFill="1" applyBorder="1" applyAlignment="1">
      <alignment horizontal="left" indent="1" shrinkToFit="1"/>
      <protection/>
    </xf>
    <xf numFmtId="0" fontId="7" fillId="0" borderId="5" xfId="22" applyFont="1" applyFill="1" applyBorder="1" applyAlignment="1">
      <alignment horizontal="left" indent="1" shrinkToFit="1"/>
      <protection/>
    </xf>
    <xf numFmtId="0" fontId="10" fillId="0" borderId="12" xfId="22" applyFont="1" applyFill="1" applyBorder="1" applyAlignment="1">
      <alignment horizontal="distributed"/>
      <protection/>
    </xf>
    <xf numFmtId="0" fontId="10" fillId="0" borderId="12" xfId="22" applyFont="1" applyFill="1" applyBorder="1" applyAlignment="1">
      <alignment horizontal="distributed" wrapText="1"/>
      <protection/>
    </xf>
    <xf numFmtId="0" fontId="5" fillId="0" borderId="11" xfId="22" applyFont="1" applyFill="1" applyBorder="1" applyAlignment="1">
      <alignment horizontal="left" wrapText="1" indent="1"/>
      <protection/>
    </xf>
    <xf numFmtId="0" fontId="5" fillId="0" borderId="13" xfId="22" applyFont="1" applyFill="1" applyBorder="1" applyAlignment="1">
      <alignment horizontal="distributed" wrapText="1"/>
      <protection/>
    </xf>
    <xf numFmtId="41" fontId="5" fillId="0" borderId="10" xfId="22" applyNumberFormat="1" applyFont="1" applyFill="1" applyBorder="1" applyAlignment="1">
      <alignment horizontal="right"/>
      <protection/>
    </xf>
    <xf numFmtId="41" fontId="5" fillId="0" borderId="10" xfId="22" applyNumberFormat="1" applyFont="1" applyFill="1" applyBorder="1" applyAlignment="1">
      <alignment/>
      <protection/>
    </xf>
    <xf numFmtId="41" fontId="5" fillId="0" borderId="11" xfId="22" applyNumberFormat="1" applyFont="1" applyFill="1" applyBorder="1" applyAlignment="1">
      <alignment horizontal="right"/>
      <protection/>
    </xf>
    <xf numFmtId="0" fontId="5" fillId="0" borderId="0" xfId="33" applyFont="1" applyFill="1" applyAlignment="1">
      <alignment vertical="center"/>
      <protection/>
    </xf>
    <xf numFmtId="38" fontId="5" fillId="0" borderId="0" xfId="17" applyFont="1" applyFill="1" applyAlignment="1">
      <alignment horizontal="right" vertical="center"/>
    </xf>
    <xf numFmtId="38" fontId="5" fillId="0" borderId="14" xfId="17" applyFont="1" applyFill="1" applyBorder="1" applyAlignment="1">
      <alignment horizontal="distributed" vertical="center"/>
    </xf>
    <xf numFmtId="38" fontId="7" fillId="0" borderId="12" xfId="17" applyFont="1" applyFill="1" applyBorder="1" applyAlignment="1">
      <alignment horizontal="distributed" vertical="center"/>
    </xf>
    <xf numFmtId="38" fontId="7" fillId="0" borderId="12" xfId="17" applyFont="1" applyFill="1" applyBorder="1" applyAlignment="1">
      <alignment horizontal="distributed"/>
    </xf>
    <xf numFmtId="38" fontId="5" fillId="0" borderId="4" xfId="17" applyFont="1" applyFill="1" applyBorder="1" applyAlignment="1">
      <alignment/>
    </xf>
    <xf numFmtId="38" fontId="7" fillId="0" borderId="4" xfId="17" applyFont="1" applyFill="1" applyBorder="1" applyAlignment="1">
      <alignment/>
    </xf>
    <xf numFmtId="38" fontId="7" fillId="0" borderId="5" xfId="17" applyFont="1" applyFill="1" applyBorder="1" applyAlignment="1">
      <alignment/>
    </xf>
    <xf numFmtId="38" fontId="6" fillId="0" borderId="0" xfId="17" applyFont="1" applyFill="1" applyAlignment="1">
      <alignment/>
    </xf>
    <xf numFmtId="38" fontId="13" fillId="0" borderId="12" xfId="17" applyFont="1" applyFill="1" applyBorder="1" applyAlignment="1">
      <alignment horizontal="distributed"/>
    </xf>
    <xf numFmtId="38" fontId="6" fillId="0" borderId="4" xfId="17" applyFont="1" applyFill="1" applyBorder="1" applyAlignment="1">
      <alignment/>
    </xf>
    <xf numFmtId="38" fontId="13" fillId="0" borderId="4" xfId="17" applyFont="1" applyFill="1" applyBorder="1" applyAlignment="1">
      <alignment/>
    </xf>
    <xf numFmtId="38" fontId="13" fillId="0" borderId="5" xfId="17" applyFont="1" applyFill="1" applyBorder="1" applyAlignment="1">
      <alignment/>
    </xf>
    <xf numFmtId="38" fontId="13" fillId="0" borderId="0" xfId="17" applyFont="1" applyFill="1" applyBorder="1" applyAlignment="1">
      <alignment horizontal="left"/>
    </xf>
    <xf numFmtId="38" fontId="13" fillId="0" borderId="0" xfId="17" applyFont="1" applyFill="1" applyBorder="1" applyAlignment="1">
      <alignment/>
    </xf>
    <xf numFmtId="38" fontId="6" fillId="0" borderId="4" xfId="17" applyFont="1" applyFill="1" applyBorder="1" applyAlignment="1">
      <alignment horizontal="right"/>
    </xf>
    <xf numFmtId="38" fontId="7" fillId="0" borderId="0" xfId="17" applyFont="1" applyFill="1" applyBorder="1" applyAlignment="1">
      <alignment/>
    </xf>
    <xf numFmtId="41" fontId="7" fillId="0" borderId="4" xfId="17" applyNumberFormat="1" applyFont="1" applyFill="1" applyBorder="1" applyAlignment="1">
      <alignment horizontal="right"/>
    </xf>
    <xf numFmtId="3" fontId="7" fillId="0" borderId="4" xfId="51" applyNumberFormat="1" applyFont="1" applyFill="1" applyBorder="1" applyAlignment="1" applyProtection="1">
      <alignment/>
      <protection locked="0"/>
    </xf>
    <xf numFmtId="41" fontId="7" fillId="0" borderId="4" xfId="17" applyNumberFormat="1" applyFont="1" applyFill="1" applyBorder="1" applyAlignment="1">
      <alignment/>
    </xf>
    <xf numFmtId="182" fontId="7" fillId="0" borderId="4" xfId="17" applyNumberFormat="1" applyFont="1" applyFill="1" applyBorder="1" applyAlignment="1">
      <alignment/>
    </xf>
    <xf numFmtId="38" fontId="5" fillId="0" borderId="0" xfId="17" applyFont="1" applyFill="1" applyBorder="1" applyAlignment="1">
      <alignment/>
    </xf>
    <xf numFmtId="38" fontId="7" fillId="0" borderId="15" xfId="17" applyFont="1" applyFill="1" applyBorder="1" applyAlignment="1">
      <alignment/>
    </xf>
    <xf numFmtId="38" fontId="7" fillId="0" borderId="13" xfId="17" applyFont="1" applyFill="1" applyBorder="1" applyAlignment="1">
      <alignment horizontal="distributed"/>
    </xf>
    <xf numFmtId="38" fontId="7" fillId="0" borderId="10" xfId="17" applyFont="1" applyFill="1" applyBorder="1" applyAlignment="1">
      <alignment/>
    </xf>
    <xf numFmtId="38" fontId="7" fillId="0" borderId="11" xfId="17" applyFont="1" applyFill="1" applyBorder="1" applyAlignment="1">
      <alignment/>
    </xf>
    <xf numFmtId="3" fontId="7" fillId="0" borderId="10" xfId="51" applyNumberFormat="1" applyFont="1" applyFill="1" applyBorder="1" applyAlignment="1" applyProtection="1">
      <alignment/>
      <protection locked="0"/>
    </xf>
    <xf numFmtId="38" fontId="5" fillId="0" borderId="0" xfId="33" applyNumberFormat="1" applyFont="1" applyFill="1" applyAlignment="1">
      <alignment/>
      <protection/>
    </xf>
    <xf numFmtId="0" fontId="7" fillId="0" borderId="0" xfId="37" applyFont="1" applyFill="1" applyAlignment="1">
      <alignment vertical="center"/>
      <protection/>
    </xf>
    <xf numFmtId="38" fontId="7" fillId="0" borderId="0" xfId="17" applyFont="1" applyFill="1" applyAlignment="1">
      <alignment vertical="center"/>
    </xf>
    <xf numFmtId="38" fontId="7" fillId="0" borderId="0" xfId="17" applyFont="1" applyFill="1" applyBorder="1" applyAlignment="1">
      <alignment vertical="center"/>
    </xf>
    <xf numFmtId="0" fontId="7" fillId="0" borderId="0" xfId="37" applyFont="1" applyFill="1" applyBorder="1" applyAlignment="1">
      <alignment vertical="center"/>
      <protection/>
    </xf>
    <xf numFmtId="38" fontId="7" fillId="0" borderId="0" xfId="17" applyFont="1" applyFill="1" applyBorder="1" applyAlignment="1">
      <alignment horizontal="right" vertical="center"/>
    </xf>
    <xf numFmtId="38" fontId="7" fillId="0" borderId="0" xfId="17" applyFont="1" applyFill="1" applyAlignment="1">
      <alignment vertical="center" shrinkToFit="1"/>
    </xf>
    <xf numFmtId="38" fontId="7" fillId="0" borderId="2" xfId="17" applyFont="1" applyFill="1" applyBorder="1" applyAlignment="1">
      <alignment horizontal="distributed" vertical="center"/>
    </xf>
    <xf numFmtId="38" fontId="7" fillId="0" borderId="12" xfId="17" applyFont="1" applyFill="1" applyBorder="1" applyAlignment="1">
      <alignment horizontal="distributed" shrinkToFit="1"/>
    </xf>
    <xf numFmtId="38" fontId="7" fillId="0" borderId="4" xfId="17" applyFont="1" applyFill="1" applyBorder="1" applyAlignment="1">
      <alignment shrinkToFit="1"/>
    </xf>
    <xf numFmtId="41" fontId="7" fillId="0" borderId="4" xfId="17" applyNumberFormat="1" applyFont="1" applyFill="1" applyBorder="1" applyAlignment="1">
      <alignment shrinkToFit="1"/>
    </xf>
    <xf numFmtId="38" fontId="7" fillId="0" borderId="5" xfId="17" applyFont="1" applyFill="1" applyBorder="1" applyAlignment="1">
      <alignment shrinkToFit="1"/>
    </xf>
    <xf numFmtId="38" fontId="7" fillId="0" borderId="0" xfId="17" applyFont="1" applyFill="1" applyAlignment="1">
      <alignment shrinkToFit="1"/>
    </xf>
    <xf numFmtId="38" fontId="13" fillId="0" borderId="12" xfId="17" applyFont="1" applyFill="1" applyBorder="1" applyAlignment="1">
      <alignment horizontal="distributed" shrinkToFit="1"/>
    </xf>
    <xf numFmtId="38" fontId="13" fillId="0" borderId="4" xfId="17" applyFont="1" applyFill="1" applyBorder="1" applyAlignment="1">
      <alignment shrinkToFit="1"/>
    </xf>
    <xf numFmtId="41" fontId="13" fillId="0" borderId="4" xfId="17" applyNumberFormat="1" applyFont="1" applyFill="1" applyBorder="1" applyAlignment="1">
      <alignment shrinkToFit="1"/>
    </xf>
    <xf numFmtId="38" fontId="13" fillId="0" borderId="5" xfId="17" applyFont="1" applyFill="1" applyBorder="1" applyAlignment="1">
      <alignment shrinkToFit="1"/>
    </xf>
    <xf numFmtId="38" fontId="13" fillId="0" borderId="0" xfId="17" applyFont="1" applyFill="1" applyAlignment="1">
      <alignment shrinkToFit="1"/>
    </xf>
    <xf numFmtId="41" fontId="13" fillId="0" borderId="4" xfId="17" applyNumberFormat="1" applyFont="1" applyFill="1" applyBorder="1" applyAlignment="1">
      <alignment horizontal="right" shrinkToFit="1"/>
    </xf>
    <xf numFmtId="41" fontId="13" fillId="0" borderId="5" xfId="17" applyNumberFormat="1" applyFont="1" applyFill="1" applyBorder="1" applyAlignment="1">
      <alignment horizontal="right" shrinkToFit="1"/>
    </xf>
    <xf numFmtId="41" fontId="7" fillId="0" borderId="4" xfId="17" applyNumberFormat="1" applyFont="1" applyFill="1" applyBorder="1" applyAlignment="1">
      <alignment horizontal="right" shrinkToFit="1"/>
    </xf>
    <xf numFmtId="38" fontId="7" fillId="0" borderId="4" xfId="17" applyFont="1" applyFill="1" applyBorder="1" applyAlignment="1">
      <alignment horizontal="right" shrinkToFit="1"/>
    </xf>
    <xf numFmtId="38" fontId="7" fillId="0" borderId="5" xfId="17" applyFont="1" applyFill="1" applyBorder="1" applyAlignment="1">
      <alignment horizontal="right" shrinkToFit="1"/>
    </xf>
    <xf numFmtId="38" fontId="7" fillId="0" borderId="13" xfId="17" applyFont="1" applyFill="1" applyBorder="1" applyAlignment="1">
      <alignment horizontal="distributed" shrinkToFit="1"/>
    </xf>
    <xf numFmtId="38" fontId="7" fillId="0" borderId="10" xfId="17" applyFont="1" applyFill="1" applyBorder="1" applyAlignment="1">
      <alignment shrinkToFit="1"/>
    </xf>
    <xf numFmtId="41" fontId="7" fillId="0" borderId="10" xfId="17" applyNumberFormat="1" applyFont="1" applyFill="1" applyBorder="1" applyAlignment="1">
      <alignment horizontal="right" shrinkToFit="1"/>
    </xf>
    <xf numFmtId="38" fontId="7" fillId="0" borderId="10" xfId="17" applyFont="1" applyFill="1" applyBorder="1" applyAlignment="1">
      <alignment horizontal="right" shrinkToFit="1"/>
    </xf>
    <xf numFmtId="38" fontId="7" fillId="0" borderId="11" xfId="17" applyFont="1" applyFill="1" applyBorder="1" applyAlignment="1">
      <alignment shrinkToFit="1"/>
    </xf>
    <xf numFmtId="0" fontId="4" fillId="0" borderId="0" xfId="38" applyFont="1" applyFill="1">
      <alignment/>
      <protection/>
    </xf>
    <xf numFmtId="0" fontId="5" fillId="0" borderId="0" xfId="38" applyFont="1" applyFill="1">
      <alignment/>
      <protection/>
    </xf>
    <xf numFmtId="0" fontId="5" fillId="0" borderId="0" xfId="38" applyFont="1" applyFill="1" applyBorder="1">
      <alignment/>
      <protection/>
    </xf>
    <xf numFmtId="0" fontId="5" fillId="0" borderId="0" xfId="38" applyFont="1" applyFill="1" applyBorder="1" applyAlignment="1">
      <alignment horizontal="right"/>
      <protection/>
    </xf>
    <xf numFmtId="0" fontId="5" fillId="0" borderId="1" xfId="38" applyFont="1" applyFill="1" applyBorder="1" applyAlignment="1">
      <alignment horizontal="distributed" vertical="center"/>
      <protection/>
    </xf>
    <xf numFmtId="0" fontId="5" fillId="0" borderId="1" xfId="38" applyFont="1" applyFill="1" applyBorder="1" applyAlignment="1">
      <alignment horizontal="distributed" vertical="center" wrapText="1"/>
      <protection/>
    </xf>
    <xf numFmtId="0" fontId="5" fillId="0" borderId="14" xfId="38" applyFont="1" applyFill="1" applyBorder="1" applyAlignment="1">
      <alignment horizontal="distributed" vertical="center"/>
      <protection/>
    </xf>
    <xf numFmtId="0" fontId="6" fillId="0" borderId="0" xfId="38" applyFont="1" applyFill="1" applyAlignment="1">
      <alignment/>
      <protection/>
    </xf>
    <xf numFmtId="0" fontId="5" fillId="0" borderId="0" xfId="38" applyFont="1" applyFill="1" applyAlignment="1">
      <alignment/>
      <protection/>
    </xf>
    <xf numFmtId="0" fontId="6" fillId="0" borderId="12" xfId="38" applyFont="1" applyFill="1" applyBorder="1" applyAlignment="1">
      <alignment horizontal="distributed"/>
      <protection/>
    </xf>
    <xf numFmtId="0" fontId="6" fillId="0" borderId="0" xfId="38" applyFont="1" applyFill="1" applyBorder="1" applyAlignment="1">
      <alignment/>
      <protection/>
    </xf>
    <xf numFmtId="41" fontId="5" fillId="0" borderId="11" xfId="17" applyNumberFormat="1" applyFont="1" applyFill="1" applyBorder="1" applyAlignment="1">
      <alignment horizontal="right"/>
    </xf>
    <xf numFmtId="41" fontId="6" fillId="0" borderId="11" xfId="38" applyNumberFormat="1" applyFont="1" applyFill="1" applyBorder="1" applyAlignment="1">
      <alignment horizontal="right"/>
      <protection/>
    </xf>
    <xf numFmtId="38" fontId="4" fillId="0" borderId="0" xfId="17" applyFont="1" applyFill="1" applyAlignment="1">
      <alignment/>
    </xf>
    <xf numFmtId="38" fontId="5" fillId="0" borderId="0" xfId="17" applyFont="1" applyFill="1" applyAlignment="1">
      <alignment/>
    </xf>
    <xf numFmtId="0" fontId="5" fillId="0" borderId="0" xfId="39" applyFont="1" applyFill="1">
      <alignment/>
      <protection/>
    </xf>
    <xf numFmtId="38" fontId="5" fillId="0" borderId="0" xfId="17" applyFont="1" applyFill="1" applyBorder="1" applyAlignment="1">
      <alignment/>
    </xf>
    <xf numFmtId="38" fontId="5" fillId="0" borderId="0" xfId="17" applyFont="1" applyFill="1" applyBorder="1" applyAlignment="1">
      <alignment horizontal="right"/>
    </xf>
    <xf numFmtId="38" fontId="5" fillId="0" borderId="16" xfId="17" applyFont="1" applyFill="1" applyBorder="1" applyAlignment="1">
      <alignment vertical="center"/>
    </xf>
    <xf numFmtId="38" fontId="5" fillId="0" borderId="17" xfId="17" applyFont="1" applyFill="1" applyBorder="1" applyAlignment="1">
      <alignment vertical="center"/>
    </xf>
    <xf numFmtId="38" fontId="5" fillId="0" borderId="18" xfId="17" applyFont="1" applyFill="1" applyBorder="1" applyAlignment="1">
      <alignment vertical="center"/>
    </xf>
    <xf numFmtId="38" fontId="5" fillId="0" borderId="19" xfId="17" applyFont="1" applyFill="1" applyBorder="1" applyAlignment="1">
      <alignment vertical="center"/>
    </xf>
    <xf numFmtId="38" fontId="5" fillId="0" borderId="0" xfId="17" applyFont="1" applyFill="1" applyBorder="1" applyAlignment="1">
      <alignment horizontal="distributed"/>
    </xf>
    <xf numFmtId="223" fontId="7" fillId="0" borderId="4" xfId="17" applyNumberFormat="1" applyFont="1" applyFill="1" applyBorder="1" applyAlignment="1">
      <alignment horizontal="right" shrinkToFit="1"/>
    </xf>
    <xf numFmtId="223" fontId="7" fillId="0" borderId="5" xfId="17" applyNumberFormat="1" applyFont="1" applyFill="1" applyBorder="1" applyAlignment="1">
      <alignment horizontal="right" shrinkToFit="1"/>
    </xf>
    <xf numFmtId="38" fontId="6" fillId="0" borderId="0" xfId="17" applyFont="1" applyFill="1" applyBorder="1" applyAlignment="1">
      <alignment horizontal="distributed"/>
    </xf>
    <xf numFmtId="223" fontId="13" fillId="0" borderId="4" xfId="17" applyNumberFormat="1" applyFont="1" applyFill="1" applyBorder="1" applyAlignment="1">
      <alignment horizontal="right" shrinkToFit="1"/>
    </xf>
    <xf numFmtId="223" fontId="13" fillId="0" borderId="5" xfId="17" applyNumberFormat="1" applyFont="1" applyFill="1" applyBorder="1" applyAlignment="1">
      <alignment horizontal="right" shrinkToFit="1"/>
    </xf>
    <xf numFmtId="38" fontId="5" fillId="0" borderId="12" xfId="17" applyFont="1" applyFill="1" applyBorder="1" applyAlignment="1">
      <alignment horizontal="distributed"/>
    </xf>
    <xf numFmtId="38" fontId="5" fillId="0" borderId="15" xfId="17" applyFont="1" applyFill="1" applyBorder="1" applyAlignment="1">
      <alignment/>
    </xf>
    <xf numFmtId="38" fontId="5" fillId="0" borderId="13" xfId="17" applyFont="1" applyFill="1" applyBorder="1" applyAlignment="1">
      <alignment horizontal="distributed"/>
    </xf>
    <xf numFmtId="223" fontId="7" fillId="0" borderId="10" xfId="17" applyNumberFormat="1" applyFont="1" applyFill="1" applyBorder="1" applyAlignment="1">
      <alignment horizontal="right" shrinkToFit="1"/>
    </xf>
    <xf numFmtId="223" fontId="7" fillId="0" borderId="11" xfId="17" applyNumberFormat="1" applyFont="1" applyFill="1" applyBorder="1" applyAlignment="1">
      <alignment horizontal="right" shrinkToFit="1"/>
    </xf>
    <xf numFmtId="0" fontId="4" fillId="0" borderId="0" xfId="40" applyFont="1" applyFill="1" applyBorder="1">
      <alignment/>
      <protection/>
    </xf>
    <xf numFmtId="0" fontId="5" fillId="0" borderId="0" xfId="40" applyFont="1" applyFill="1">
      <alignment/>
      <protection/>
    </xf>
    <xf numFmtId="0" fontId="4" fillId="0" borderId="0" xfId="40" applyFont="1" applyFill="1">
      <alignment/>
      <protection/>
    </xf>
    <xf numFmtId="0" fontId="5" fillId="0" borderId="0" xfId="40" applyFont="1" applyFill="1" applyBorder="1">
      <alignment/>
      <protection/>
    </xf>
    <xf numFmtId="0" fontId="5" fillId="0" borderId="0" xfId="40" applyFont="1" applyFill="1" applyBorder="1" applyAlignment="1">
      <alignment horizontal="right"/>
      <protection/>
    </xf>
    <xf numFmtId="0" fontId="5" fillId="0" borderId="2" xfId="40" applyFont="1" applyFill="1" applyBorder="1" applyAlignment="1">
      <alignment horizontal="distributed" vertical="center"/>
      <protection/>
    </xf>
    <xf numFmtId="0" fontId="5" fillId="0" borderId="2" xfId="40" applyFont="1" applyFill="1" applyBorder="1" applyAlignment="1">
      <alignment horizontal="distributed" vertical="center"/>
      <protection/>
    </xf>
    <xf numFmtId="0" fontId="5" fillId="0" borderId="3" xfId="40" applyFont="1" applyFill="1" applyBorder="1" applyAlignment="1">
      <alignment horizontal="distributed" vertical="center"/>
      <protection/>
    </xf>
    <xf numFmtId="0" fontId="6" fillId="0" borderId="4" xfId="40" applyFont="1" applyFill="1" applyBorder="1" applyAlignment="1">
      <alignment/>
      <protection/>
    </xf>
    <xf numFmtId="0" fontId="6" fillId="0" borderId="5" xfId="40" applyFont="1" applyFill="1" applyBorder="1" applyAlignment="1">
      <alignment/>
      <protection/>
    </xf>
    <xf numFmtId="0" fontId="6" fillId="0" borderId="0" xfId="40" applyFont="1" applyFill="1" applyAlignment="1">
      <alignment/>
      <protection/>
    </xf>
    <xf numFmtId="0" fontId="6" fillId="0" borderId="0" xfId="40" applyFont="1" applyFill="1" applyBorder="1" applyAlignment="1">
      <alignment horizontal="right"/>
      <protection/>
    </xf>
    <xf numFmtId="0" fontId="5" fillId="0" borderId="12" xfId="40" applyFont="1" applyFill="1" applyBorder="1" applyAlignment="1">
      <alignment horizontal="distributed"/>
      <protection/>
    </xf>
    <xf numFmtId="41" fontId="5" fillId="0" borderId="4" xfId="40" applyNumberFormat="1" applyFont="1" applyFill="1" applyBorder="1" applyAlignment="1">
      <alignment horizontal="right"/>
      <protection/>
    </xf>
    <xf numFmtId="41" fontId="5" fillId="0" borderId="5" xfId="40" applyNumberFormat="1" applyFont="1" applyFill="1" applyBorder="1" applyAlignment="1">
      <alignment horizontal="right"/>
      <protection/>
    </xf>
    <xf numFmtId="0" fontId="6" fillId="0" borderId="12" xfId="40" applyFont="1" applyFill="1" applyBorder="1" applyAlignment="1">
      <alignment horizontal="distributed"/>
      <protection/>
    </xf>
    <xf numFmtId="41" fontId="6" fillId="0" borderId="4" xfId="40" applyNumberFormat="1" applyFont="1" applyFill="1" applyBorder="1" applyAlignment="1">
      <alignment horizontal="right"/>
      <protection/>
    </xf>
    <xf numFmtId="41" fontId="6" fillId="0" borderId="5" xfId="40" applyNumberFormat="1" applyFont="1" applyFill="1" applyBorder="1" applyAlignment="1">
      <alignment horizontal="right"/>
      <protection/>
    </xf>
    <xf numFmtId="0" fontId="6" fillId="0" borderId="15" xfId="40" applyFont="1" applyFill="1" applyBorder="1" applyAlignment="1">
      <alignment horizontal="right"/>
      <protection/>
    </xf>
    <xf numFmtId="0" fontId="6" fillId="0" borderId="13" xfId="40" applyFont="1" applyFill="1" applyBorder="1" applyAlignment="1">
      <alignment horizontal="distributed"/>
      <protection/>
    </xf>
    <xf numFmtId="41" fontId="6" fillId="0" borderId="10" xfId="40" applyNumberFormat="1" applyFont="1" applyFill="1" applyBorder="1" applyAlignment="1">
      <alignment horizontal="right"/>
      <protection/>
    </xf>
    <xf numFmtId="41" fontId="6" fillId="0" borderId="11" xfId="40" applyNumberFormat="1" applyFont="1" applyFill="1" applyBorder="1" applyAlignment="1">
      <alignment horizontal="right"/>
      <protection/>
    </xf>
    <xf numFmtId="0" fontId="7" fillId="0" borderId="0" xfId="40" applyFont="1" applyFill="1" applyAlignment="1">
      <alignment/>
      <protection/>
    </xf>
    <xf numFmtId="0" fontId="5" fillId="0" borderId="0" xfId="40" applyFont="1" applyFill="1" applyAlignment="1">
      <alignment/>
      <protection/>
    </xf>
    <xf numFmtId="0" fontId="4" fillId="0" borderId="0" xfId="41" applyFont="1" applyFill="1">
      <alignment/>
      <protection/>
    </xf>
    <xf numFmtId="0" fontId="5" fillId="0" borderId="0" xfId="41" applyFont="1" applyFill="1">
      <alignment/>
      <protection/>
    </xf>
    <xf numFmtId="0" fontId="5" fillId="0" borderId="0" xfId="41" applyFont="1" applyFill="1" applyBorder="1">
      <alignment/>
      <protection/>
    </xf>
    <xf numFmtId="0" fontId="5" fillId="0" borderId="0" xfId="41" applyFont="1" applyFill="1" applyBorder="1" applyAlignment="1">
      <alignment horizontal="right"/>
      <protection/>
    </xf>
    <xf numFmtId="0" fontId="5" fillId="0" borderId="0" xfId="41" applyFont="1" applyFill="1" applyAlignment="1">
      <alignment horizontal="center"/>
      <protection/>
    </xf>
    <xf numFmtId="0" fontId="5" fillId="0" borderId="2" xfId="41" applyFont="1" applyFill="1" applyBorder="1" applyAlignment="1">
      <alignment horizontal="distributed" vertical="center"/>
      <protection/>
    </xf>
    <xf numFmtId="0" fontId="5" fillId="0" borderId="3" xfId="41" applyFont="1" applyFill="1" applyBorder="1" applyAlignment="1">
      <alignment horizontal="distributed" vertical="center"/>
      <protection/>
    </xf>
    <xf numFmtId="0" fontId="5" fillId="0" borderId="12" xfId="41" applyFont="1" applyFill="1" applyBorder="1" applyAlignment="1">
      <alignment horizontal="distributed"/>
      <protection/>
    </xf>
    <xf numFmtId="0" fontId="5" fillId="0" borderId="4" xfId="41" applyFont="1" applyFill="1" applyBorder="1" applyAlignment="1">
      <alignment/>
      <protection/>
    </xf>
    <xf numFmtId="0" fontId="5" fillId="0" borderId="5" xfId="41" applyFont="1" applyFill="1" applyBorder="1" applyAlignment="1">
      <alignment/>
      <protection/>
    </xf>
    <xf numFmtId="0" fontId="5" fillId="0" borderId="0" xfId="41" applyFont="1" applyFill="1" applyAlignment="1">
      <alignment/>
      <protection/>
    </xf>
    <xf numFmtId="0" fontId="5" fillId="0" borderId="0" xfId="41" applyFont="1" applyFill="1" applyBorder="1" applyAlignment="1">
      <alignment horizontal="distributed"/>
      <protection/>
    </xf>
    <xf numFmtId="0" fontId="6" fillId="0" borderId="0" xfId="41" applyFont="1" applyFill="1" applyAlignment="1">
      <alignment/>
      <protection/>
    </xf>
    <xf numFmtId="0" fontId="6" fillId="0" borderId="15" xfId="41" applyFont="1" applyFill="1" applyBorder="1" applyAlignment="1">
      <alignment horizontal="distributed"/>
      <protection/>
    </xf>
    <xf numFmtId="0" fontId="6" fillId="0" borderId="10" xfId="41" applyFont="1" applyFill="1" applyBorder="1" applyAlignment="1">
      <alignment/>
      <protection/>
    </xf>
    <xf numFmtId="38" fontId="6" fillId="0" borderId="10" xfId="17" applyFont="1" applyFill="1" applyBorder="1" applyAlignment="1">
      <alignment/>
    </xf>
    <xf numFmtId="0" fontId="6" fillId="0" borderId="11" xfId="41" applyFont="1" applyFill="1" applyBorder="1" applyAlignment="1">
      <alignment/>
      <protection/>
    </xf>
    <xf numFmtId="0" fontId="5" fillId="0" borderId="16" xfId="41" applyFont="1" applyFill="1" applyBorder="1" applyAlignment="1">
      <alignment vertical="center"/>
      <protection/>
    </xf>
    <xf numFmtId="0" fontId="5" fillId="0" borderId="17" xfId="41" applyFont="1" applyFill="1" applyBorder="1" applyAlignment="1">
      <alignment horizontal="right" vertical="center"/>
      <protection/>
    </xf>
    <xf numFmtId="0" fontId="5" fillId="0" borderId="0" xfId="41" applyFont="1" applyFill="1" applyAlignment="1">
      <alignment vertical="center"/>
      <protection/>
    </xf>
    <xf numFmtId="0" fontId="5" fillId="0" borderId="0" xfId="41" applyFont="1" applyFill="1" applyBorder="1" applyAlignment="1">
      <alignment vertical="center"/>
      <protection/>
    </xf>
    <xf numFmtId="0" fontId="5" fillId="0" borderId="12" xfId="41" applyFont="1" applyFill="1" applyBorder="1" applyAlignment="1">
      <alignment vertical="center"/>
      <protection/>
    </xf>
    <xf numFmtId="0" fontId="5" fillId="0" borderId="18" xfId="41" applyFont="1" applyFill="1" applyBorder="1" applyAlignment="1">
      <alignment vertical="center"/>
      <protection/>
    </xf>
    <xf numFmtId="0" fontId="5" fillId="0" borderId="19" xfId="41" applyFont="1" applyFill="1" applyBorder="1" applyAlignment="1">
      <alignment vertical="center"/>
      <protection/>
    </xf>
    <xf numFmtId="41" fontId="5" fillId="0" borderId="4" xfId="41" applyNumberFormat="1" applyFont="1" applyFill="1" applyBorder="1" applyAlignment="1">
      <alignment/>
      <protection/>
    </xf>
    <xf numFmtId="41" fontId="5" fillId="0" borderId="5" xfId="41" applyNumberFormat="1" applyFont="1" applyFill="1" applyBorder="1" applyAlignment="1">
      <alignment/>
      <protection/>
    </xf>
    <xf numFmtId="41" fontId="6" fillId="0" borderId="4" xfId="41" applyNumberFormat="1" applyFont="1" applyFill="1" applyBorder="1" applyAlignment="1">
      <alignment/>
      <protection/>
    </xf>
    <xf numFmtId="41" fontId="6" fillId="0" borderId="4" xfId="41" applyNumberFormat="1" applyFont="1" applyFill="1" applyBorder="1" applyAlignment="1">
      <alignment horizontal="right"/>
      <protection/>
    </xf>
    <xf numFmtId="41" fontId="6" fillId="0" borderId="5" xfId="41" applyNumberFormat="1" applyFont="1" applyFill="1" applyBorder="1" applyAlignment="1">
      <alignment/>
      <protection/>
    </xf>
    <xf numFmtId="0" fontId="5" fillId="0" borderId="12" xfId="41" applyFont="1" applyFill="1" applyBorder="1" applyAlignment="1">
      <alignment horizontal="distributed"/>
      <protection/>
    </xf>
    <xf numFmtId="0" fontId="5" fillId="0" borderId="0" xfId="41" applyFont="1" applyFill="1" applyBorder="1" applyAlignment="1">
      <alignment/>
      <protection/>
    </xf>
    <xf numFmtId="0" fontId="5" fillId="0" borderId="0" xfId="41" applyFont="1" applyFill="1" applyBorder="1" applyAlignment="1">
      <alignment horizontal="left"/>
      <protection/>
    </xf>
    <xf numFmtId="41" fontId="5" fillId="0" borderId="4" xfId="41" applyNumberFormat="1" applyFont="1" applyFill="1" applyBorder="1" applyAlignment="1">
      <alignment horizontal="right"/>
      <protection/>
    </xf>
    <xf numFmtId="0" fontId="5" fillId="0" borderId="15" xfId="41" applyFont="1" applyFill="1" applyBorder="1" applyAlignment="1">
      <alignment horizontal="distributed"/>
      <protection/>
    </xf>
    <xf numFmtId="0" fontId="5" fillId="0" borderId="13" xfId="41" applyFont="1" applyFill="1" applyBorder="1" applyAlignment="1">
      <alignment horizontal="distributed"/>
      <protection/>
    </xf>
    <xf numFmtId="41" fontId="5" fillId="0" borderId="10" xfId="41" applyNumberFormat="1" applyFont="1" applyFill="1" applyBorder="1" applyAlignment="1">
      <alignment/>
      <protection/>
    </xf>
    <xf numFmtId="41" fontId="5" fillId="0" borderId="11" xfId="41" applyNumberFormat="1" applyFont="1" applyFill="1" applyBorder="1" applyAlignment="1">
      <alignment/>
      <protection/>
    </xf>
    <xf numFmtId="0" fontId="4" fillId="0" borderId="0" xfId="42" applyFont="1" applyFill="1" applyAlignment="1">
      <alignment vertical="center"/>
      <protection/>
    </xf>
    <xf numFmtId="0" fontId="5" fillId="0" borderId="0" xfId="42" applyFont="1" applyFill="1" applyAlignment="1">
      <alignment vertical="center"/>
      <protection/>
    </xf>
    <xf numFmtId="0" fontId="5" fillId="0" borderId="0" xfId="42" applyFont="1" applyFill="1" applyBorder="1" applyAlignment="1">
      <alignment vertical="center"/>
      <protection/>
    </xf>
    <xf numFmtId="0" fontId="5" fillId="0" borderId="0" xfId="42" applyFont="1" applyFill="1" applyBorder="1" applyAlignment="1">
      <alignment horizontal="right" vertical="center"/>
      <protection/>
    </xf>
    <xf numFmtId="0" fontId="5" fillId="0" borderId="2" xfId="42" applyFont="1" applyFill="1" applyBorder="1" applyAlignment="1">
      <alignment horizontal="distributed" vertical="center"/>
      <protection/>
    </xf>
    <xf numFmtId="0" fontId="5" fillId="0" borderId="2" xfId="42" applyFont="1" applyFill="1" applyBorder="1" applyAlignment="1">
      <alignment horizontal="distributed" vertical="center" wrapText="1"/>
      <protection/>
    </xf>
    <xf numFmtId="0" fontId="12" fillId="0" borderId="2" xfId="42" applyFont="1" applyFill="1" applyBorder="1" applyAlignment="1">
      <alignment horizontal="distributed" vertical="center" wrapText="1"/>
      <protection/>
    </xf>
    <xf numFmtId="0" fontId="5" fillId="0" borderId="3" xfId="42" applyFont="1" applyFill="1" applyBorder="1" applyAlignment="1">
      <alignment horizontal="distributed" vertical="center"/>
      <protection/>
    </xf>
    <xf numFmtId="0" fontId="5" fillId="0" borderId="12" xfId="42" applyFont="1" applyFill="1" applyBorder="1" applyAlignment="1">
      <alignment horizontal="distributed"/>
      <protection/>
    </xf>
    <xf numFmtId="41" fontId="5" fillId="0" borderId="4" xfId="42" applyNumberFormat="1" applyFont="1" applyFill="1" applyBorder="1" applyAlignment="1">
      <alignment/>
      <protection/>
    </xf>
    <xf numFmtId="41" fontId="5" fillId="0" borderId="5" xfId="42" applyNumberFormat="1" applyFont="1" applyFill="1" applyBorder="1" applyAlignment="1">
      <alignment/>
      <protection/>
    </xf>
    <xf numFmtId="0" fontId="5" fillId="0" borderId="0" xfId="42" applyFont="1" applyFill="1" applyAlignment="1">
      <alignment/>
      <protection/>
    </xf>
    <xf numFmtId="0" fontId="5" fillId="0" borderId="0" xfId="42" applyFont="1" applyFill="1" applyBorder="1" applyAlignment="1">
      <alignment horizontal="distributed"/>
      <protection/>
    </xf>
    <xf numFmtId="0" fontId="6" fillId="0" borderId="15" xfId="42" applyFont="1" applyFill="1" applyBorder="1" applyAlignment="1">
      <alignment horizontal="distributed"/>
      <protection/>
    </xf>
    <xf numFmtId="41" fontId="6" fillId="0" borderId="10" xfId="42" applyNumberFormat="1" applyFont="1" applyFill="1" applyBorder="1" applyAlignment="1">
      <alignment/>
      <protection/>
    </xf>
    <xf numFmtId="41" fontId="6" fillId="0" borderId="10" xfId="17" applyNumberFormat="1" applyFont="1" applyFill="1" applyBorder="1" applyAlignment="1">
      <alignment/>
    </xf>
    <xf numFmtId="41" fontId="6" fillId="0" borderId="10" xfId="42" applyNumberFormat="1" applyFont="1" applyFill="1" applyBorder="1" applyAlignment="1">
      <alignment horizontal="right"/>
      <protection/>
    </xf>
    <xf numFmtId="41" fontId="6" fillId="0" borderId="11" xfId="42" applyNumberFormat="1" applyFont="1" applyFill="1" applyBorder="1" applyAlignment="1">
      <alignment/>
      <protection/>
    </xf>
    <xf numFmtId="0" fontId="6" fillId="0" borderId="0" xfId="42" applyFont="1" applyFill="1" applyAlignment="1">
      <alignment/>
      <protection/>
    </xf>
    <xf numFmtId="41" fontId="6" fillId="0" borderId="0" xfId="42" applyNumberFormat="1" applyFont="1" applyFill="1" applyBorder="1" applyAlignment="1">
      <alignment vertical="center"/>
      <protection/>
    </xf>
    <xf numFmtId="0" fontId="5" fillId="0" borderId="0" xfId="42" applyFont="1" applyFill="1">
      <alignment/>
      <protection/>
    </xf>
    <xf numFmtId="0" fontId="5" fillId="0" borderId="0" xfId="42" applyFont="1" applyFill="1" applyBorder="1">
      <alignment/>
      <protection/>
    </xf>
    <xf numFmtId="0" fontId="5" fillId="0" borderId="2" xfId="42" applyFont="1" applyFill="1" applyBorder="1" applyAlignment="1">
      <alignment horizontal="distributed" vertical="center"/>
      <protection/>
    </xf>
    <xf numFmtId="0" fontId="5" fillId="0" borderId="3" xfId="42" applyFont="1" applyFill="1" applyBorder="1" applyAlignment="1">
      <alignment horizontal="distributed" vertical="center"/>
      <protection/>
    </xf>
    <xf numFmtId="0" fontId="5" fillId="0" borderId="0" xfId="42" applyFont="1" applyFill="1" applyBorder="1" applyAlignment="1">
      <alignment/>
      <protection/>
    </xf>
    <xf numFmtId="0" fontId="5" fillId="0" borderId="0" xfId="42" applyFont="1" applyFill="1" applyBorder="1" applyAlignment="1">
      <alignment horizontal="left"/>
      <protection/>
    </xf>
    <xf numFmtId="0" fontId="5" fillId="0" borderId="15" xfId="42" applyFont="1" applyFill="1" applyBorder="1" applyAlignment="1">
      <alignment horizontal="distributed"/>
      <protection/>
    </xf>
    <xf numFmtId="0" fontId="5" fillId="0" borderId="13" xfId="42" applyFont="1" applyFill="1" applyBorder="1" applyAlignment="1">
      <alignment horizontal="distributed"/>
      <protection/>
    </xf>
    <xf numFmtId="0" fontId="5" fillId="0" borderId="0" xfId="43" applyFont="1" applyFill="1">
      <alignment/>
      <protection/>
    </xf>
    <xf numFmtId="0" fontId="5" fillId="0" borderId="0" xfId="43" applyFont="1" applyFill="1" applyBorder="1">
      <alignment/>
      <protection/>
    </xf>
    <xf numFmtId="0" fontId="5" fillId="0" borderId="0" xfId="43" applyFont="1" applyFill="1" applyBorder="1" applyAlignment="1">
      <alignment horizontal="right"/>
      <protection/>
    </xf>
    <xf numFmtId="0" fontId="5" fillId="0" borderId="17" xfId="43" applyFont="1" applyFill="1" applyBorder="1" applyAlignment="1">
      <alignment horizontal="center"/>
      <protection/>
    </xf>
    <xf numFmtId="0" fontId="5" fillId="0" borderId="20" xfId="43" applyFont="1" applyFill="1" applyBorder="1">
      <alignment/>
      <protection/>
    </xf>
    <xf numFmtId="0" fontId="5" fillId="0" borderId="20" xfId="43" applyFont="1" applyFill="1" applyBorder="1" applyAlignment="1">
      <alignment horizontal="centerContinuous"/>
      <protection/>
    </xf>
    <xf numFmtId="0" fontId="5" fillId="0" borderId="21" xfId="43" applyFont="1" applyFill="1" applyBorder="1">
      <alignment/>
      <protection/>
    </xf>
    <xf numFmtId="0" fontId="5" fillId="0" borderId="12" xfId="43" applyFont="1" applyFill="1" applyBorder="1" applyAlignment="1">
      <alignment horizontal="center"/>
      <protection/>
    </xf>
    <xf numFmtId="0" fontId="5" fillId="0" borderId="4" xfId="43" applyFont="1" applyFill="1" applyBorder="1" applyAlignment="1">
      <alignment horizontal="center"/>
      <protection/>
    </xf>
    <xf numFmtId="0" fontId="5" fillId="0" borderId="6" xfId="43" applyFont="1" applyFill="1" applyBorder="1" applyAlignment="1">
      <alignment horizontal="center"/>
      <protection/>
    </xf>
    <xf numFmtId="0" fontId="5" fillId="0" borderId="5" xfId="43" applyFont="1" applyFill="1" applyBorder="1" applyAlignment="1">
      <alignment horizontal="center"/>
      <protection/>
    </xf>
    <xf numFmtId="0" fontId="5" fillId="0" borderId="19" xfId="43" applyFont="1" applyFill="1" applyBorder="1" applyAlignment="1">
      <alignment horizontal="center"/>
      <protection/>
    </xf>
    <xf numFmtId="0" fontId="5" fillId="0" borderId="8" xfId="43" applyFont="1" applyFill="1" applyBorder="1">
      <alignment/>
      <protection/>
    </xf>
    <xf numFmtId="0" fontId="5" fillId="0" borderId="8" xfId="43" applyFont="1" applyFill="1" applyBorder="1" applyAlignment="1">
      <alignment horizontal="center"/>
      <protection/>
    </xf>
    <xf numFmtId="0" fontId="5" fillId="0" borderId="9" xfId="43" applyFont="1" applyFill="1" applyBorder="1">
      <alignment/>
      <protection/>
    </xf>
    <xf numFmtId="0" fontId="5" fillId="0" borderId="22" xfId="43" applyFont="1" applyFill="1" applyBorder="1" applyAlignment="1">
      <alignment horizontal="distributed"/>
      <protection/>
    </xf>
    <xf numFmtId="0" fontId="5" fillId="0" borderId="4" xfId="43" applyFont="1" applyFill="1" applyBorder="1">
      <alignment/>
      <protection/>
    </xf>
    <xf numFmtId="0" fontId="5" fillId="0" borderId="5" xfId="43" applyFont="1" applyFill="1" applyBorder="1">
      <alignment/>
      <protection/>
    </xf>
    <xf numFmtId="0" fontId="5" fillId="0" borderId="12" xfId="43" applyFont="1" applyFill="1" applyBorder="1" applyAlignment="1">
      <alignment horizontal="right"/>
      <protection/>
    </xf>
    <xf numFmtId="38" fontId="5" fillId="0" borderId="4" xfId="17" applyFont="1" applyFill="1" applyBorder="1" applyAlignment="1">
      <alignment/>
    </xf>
    <xf numFmtId="38" fontId="5" fillId="0" borderId="5" xfId="17" applyFont="1" applyFill="1" applyBorder="1" applyAlignment="1">
      <alignment/>
    </xf>
    <xf numFmtId="38" fontId="5" fillId="0" borderId="4" xfId="17" applyFont="1" applyFill="1" applyBorder="1" applyAlignment="1">
      <alignment horizontal="right"/>
    </xf>
    <xf numFmtId="0" fontId="7" fillId="0" borderId="12" xfId="43" applyFont="1" applyFill="1" applyBorder="1" applyAlignment="1">
      <alignment horizontal="right"/>
      <protection/>
    </xf>
    <xf numFmtId="0" fontId="6" fillId="0" borderId="12" xfId="43" applyFont="1" applyFill="1" applyBorder="1" applyAlignment="1">
      <alignment horizontal="distributed"/>
      <protection/>
    </xf>
    <xf numFmtId="0" fontId="5" fillId="0" borderId="12" xfId="43" applyFont="1" applyFill="1" applyBorder="1" applyAlignment="1">
      <alignment horizontal="right" vertical="center"/>
      <protection/>
    </xf>
    <xf numFmtId="0" fontId="5" fillId="0" borderId="4" xfId="43" applyFont="1" applyFill="1" applyBorder="1" applyAlignment="1">
      <alignment horizontal="right"/>
      <protection/>
    </xf>
    <xf numFmtId="0" fontId="7" fillId="0" borderId="13" xfId="43" applyFont="1" applyFill="1" applyBorder="1" applyAlignment="1">
      <alignment horizontal="right"/>
      <protection/>
    </xf>
    <xf numFmtId="0" fontId="5" fillId="0" borderId="10" xfId="43" applyFont="1" applyFill="1" applyBorder="1" applyAlignment="1">
      <alignment horizontal="center"/>
      <protection/>
    </xf>
    <xf numFmtId="0" fontId="5" fillId="0" borderId="10" xfId="43" applyFont="1" applyFill="1" applyBorder="1">
      <alignment/>
      <protection/>
    </xf>
    <xf numFmtId="38" fontId="5" fillId="0" borderId="10" xfId="17" applyFont="1" applyFill="1" applyBorder="1" applyAlignment="1">
      <alignment/>
    </xf>
    <xf numFmtId="0" fontId="4" fillId="0" borderId="0" xfId="23" applyFont="1" applyFill="1">
      <alignment/>
      <protection/>
    </xf>
    <xf numFmtId="0" fontId="5" fillId="0" borderId="0" xfId="23" applyFont="1" applyFill="1">
      <alignment/>
      <protection/>
    </xf>
    <xf numFmtId="0" fontId="5" fillId="0" borderId="0" xfId="23" applyFont="1" applyFill="1" applyBorder="1">
      <alignment/>
      <protection/>
    </xf>
    <xf numFmtId="0" fontId="5" fillId="0" borderId="0" xfId="23" applyFont="1" applyFill="1" applyAlignment="1">
      <alignment horizontal="right"/>
      <protection/>
    </xf>
    <xf numFmtId="0" fontId="5" fillId="0" borderId="0" xfId="23" applyFont="1" applyFill="1" applyAlignment="1">
      <alignment horizontal="distributed" vertical="center"/>
      <protection/>
    </xf>
    <xf numFmtId="0" fontId="5" fillId="0" borderId="2" xfId="51" applyFont="1" applyFill="1" applyBorder="1" applyAlignment="1">
      <alignment horizontal="distributed" vertical="center"/>
      <protection/>
    </xf>
    <xf numFmtId="0" fontId="5" fillId="0" borderId="0" xfId="23" applyFont="1" applyFill="1" applyAlignment="1">
      <alignment/>
      <protection/>
    </xf>
    <xf numFmtId="0" fontId="6" fillId="0" borderId="0" xfId="23" applyFont="1" applyFill="1" applyAlignment="1">
      <alignment/>
      <protection/>
    </xf>
    <xf numFmtId="0" fontId="5" fillId="0" borderId="0" xfId="23" applyFont="1" applyFill="1" applyBorder="1" applyAlignment="1">
      <alignment horizontal="right"/>
      <protection/>
    </xf>
    <xf numFmtId="0" fontId="5" fillId="0" borderId="12" xfId="51" applyFont="1" applyFill="1" applyBorder="1" applyAlignment="1">
      <alignment horizontal="distributed"/>
      <protection/>
    </xf>
    <xf numFmtId="38" fontId="7" fillId="0" borderId="4" xfId="17" applyFont="1" applyFill="1" applyBorder="1" applyAlignment="1">
      <alignment horizontal="right"/>
    </xf>
    <xf numFmtId="38" fontId="7" fillId="0" borderId="5" xfId="17" applyFont="1" applyFill="1" applyBorder="1" applyAlignment="1">
      <alignment horizontal="right"/>
    </xf>
    <xf numFmtId="0" fontId="5" fillId="0" borderId="0" xfId="23" applyFont="1" applyFill="1" applyBorder="1" applyAlignment="1">
      <alignment horizontal="center"/>
      <protection/>
    </xf>
    <xf numFmtId="0" fontId="5" fillId="0" borderId="15" xfId="23" applyFont="1" applyFill="1" applyBorder="1" applyAlignment="1">
      <alignment horizontal="center"/>
      <protection/>
    </xf>
    <xf numFmtId="0" fontId="5" fillId="0" borderId="13" xfId="51" applyFont="1" applyFill="1" applyBorder="1" applyAlignment="1">
      <alignment horizontal="distributed"/>
      <protection/>
    </xf>
    <xf numFmtId="38" fontId="7" fillId="0" borderId="10" xfId="17" applyFont="1" applyFill="1" applyBorder="1" applyAlignment="1">
      <alignment horizontal="right"/>
    </xf>
    <xf numFmtId="38" fontId="7" fillId="0" borderId="11" xfId="17" applyFont="1" applyFill="1" applyBorder="1" applyAlignment="1">
      <alignment horizontal="right"/>
    </xf>
    <xf numFmtId="0" fontId="4" fillId="0" borderId="0" xfId="24" applyFont="1" applyFill="1">
      <alignment/>
      <protection/>
    </xf>
    <xf numFmtId="0" fontId="14" fillId="0" borderId="0" xfId="24" applyFont="1" applyFill="1">
      <alignment/>
      <protection/>
    </xf>
    <xf numFmtId="0" fontId="14" fillId="0" borderId="0" xfId="24" applyFont="1">
      <alignment/>
      <protection/>
    </xf>
    <xf numFmtId="0" fontId="5" fillId="0" borderId="0" xfId="24" applyFont="1" applyBorder="1" applyAlignment="1">
      <alignment horizontal="right"/>
      <protection/>
    </xf>
    <xf numFmtId="0" fontId="5" fillId="0" borderId="0" xfId="24" applyFont="1" applyAlignment="1">
      <alignment horizontal="distributed" vertical="center" wrapText="1"/>
      <protection/>
    </xf>
    <xf numFmtId="0" fontId="5" fillId="0" borderId="2" xfId="24" applyFont="1" applyBorder="1" applyAlignment="1">
      <alignment horizontal="distributed" vertical="center" wrapText="1"/>
      <protection/>
    </xf>
    <xf numFmtId="0" fontId="5" fillId="0" borderId="3" xfId="24" applyFont="1" applyBorder="1" applyAlignment="1">
      <alignment horizontal="distributed" vertical="center" wrapText="1"/>
      <protection/>
    </xf>
    <xf numFmtId="0" fontId="7" fillId="0" borderId="22" xfId="24" applyFont="1" applyBorder="1" applyAlignment="1">
      <alignment horizontal="distributed"/>
      <protection/>
    </xf>
    <xf numFmtId="223" fontId="7" fillId="0" borderId="6" xfId="24" applyNumberFormat="1" applyFont="1" applyBorder="1" applyAlignment="1">
      <alignment/>
      <protection/>
    </xf>
    <xf numFmtId="41" fontId="7" fillId="0" borderId="7" xfId="24" applyNumberFormat="1" applyFont="1" applyBorder="1" applyAlignment="1">
      <alignment horizontal="right"/>
      <protection/>
    </xf>
    <xf numFmtId="0" fontId="19" fillId="0" borderId="0" xfId="24" applyFont="1" applyAlignment="1">
      <alignment/>
      <protection/>
    </xf>
    <xf numFmtId="0" fontId="13" fillId="0" borderId="12" xfId="24" applyFont="1" applyBorder="1" applyAlignment="1">
      <alignment horizontal="distributed"/>
      <protection/>
    </xf>
    <xf numFmtId="223" fontId="13" fillId="0" borderId="23" xfId="24" applyNumberFormat="1" applyFont="1" applyBorder="1" applyAlignment="1">
      <alignment/>
      <protection/>
    </xf>
    <xf numFmtId="41" fontId="13" fillId="0" borderId="24" xfId="24" applyNumberFormat="1" applyFont="1" applyBorder="1" applyAlignment="1">
      <alignment horizontal="right"/>
      <protection/>
    </xf>
    <xf numFmtId="0" fontId="15" fillId="0" borderId="0" xfId="24" applyFont="1" applyAlignment="1">
      <alignment/>
      <protection/>
    </xf>
    <xf numFmtId="223" fontId="7" fillId="0" borderId="2" xfId="24" applyNumberFormat="1" applyFont="1" applyBorder="1" applyAlignment="1">
      <alignment/>
      <protection/>
    </xf>
    <xf numFmtId="223" fontId="7" fillId="0" borderId="2" xfId="24" applyNumberFormat="1" applyFont="1" applyBorder="1" applyAlignment="1">
      <alignment horizontal="right"/>
      <protection/>
    </xf>
    <xf numFmtId="224" fontId="7" fillId="0" borderId="6" xfId="24" applyNumberFormat="1" applyFont="1" applyBorder="1" applyAlignment="1">
      <alignment/>
      <protection/>
    </xf>
    <xf numFmtId="224" fontId="7" fillId="0" borderId="25" xfId="24" applyNumberFormat="1" applyFont="1" applyBorder="1" applyAlignment="1">
      <alignment/>
      <protection/>
    </xf>
    <xf numFmtId="0" fontId="14" fillId="0" borderId="0" xfId="24" applyFont="1" applyAlignment="1">
      <alignment/>
      <protection/>
    </xf>
    <xf numFmtId="0" fontId="13" fillId="0" borderId="13" xfId="24" applyFont="1" applyBorder="1" applyAlignment="1">
      <alignment horizontal="distributed"/>
      <protection/>
    </xf>
    <xf numFmtId="223" fontId="13" fillId="0" borderId="10" xfId="24" applyNumberFormat="1" applyFont="1" applyBorder="1" applyAlignment="1">
      <alignment/>
      <protection/>
    </xf>
    <xf numFmtId="223" fontId="13" fillId="0" borderId="26" xfId="24" applyNumberFormat="1" applyFont="1" applyBorder="1" applyAlignment="1">
      <alignment/>
      <protection/>
    </xf>
    <xf numFmtId="223" fontId="13" fillId="0" borderId="26" xfId="24" applyNumberFormat="1" applyFont="1" applyBorder="1" applyAlignment="1">
      <alignment horizontal="right"/>
      <protection/>
    </xf>
    <xf numFmtId="224" fontId="13" fillId="0" borderId="10" xfId="24" applyNumberFormat="1" applyFont="1" applyBorder="1" applyAlignment="1">
      <alignment/>
      <protection/>
    </xf>
    <xf numFmtId="224" fontId="13" fillId="0" borderId="15" xfId="24" applyNumberFormat="1" applyFont="1" applyBorder="1" applyAlignment="1">
      <alignment/>
      <protection/>
    </xf>
    <xf numFmtId="0" fontId="12" fillId="0" borderId="0" xfId="24" applyFont="1" applyAlignment="1">
      <alignment/>
      <protection/>
    </xf>
    <xf numFmtId="0" fontId="20" fillId="0" borderId="0" xfId="24" applyFont="1">
      <alignment/>
      <protection/>
    </xf>
    <xf numFmtId="0" fontId="19" fillId="0" borderId="0" xfId="24" applyFont="1">
      <alignment/>
      <protection/>
    </xf>
    <xf numFmtId="0" fontId="4" fillId="0" borderId="0" xfId="25" applyFont="1" applyFill="1" applyAlignment="1">
      <alignment vertical="center"/>
      <protection/>
    </xf>
    <xf numFmtId="0" fontId="5" fillId="0" borderId="0" xfId="25" applyFont="1" applyFill="1" applyAlignment="1">
      <alignment vertical="center"/>
      <protection/>
    </xf>
    <xf numFmtId="0" fontId="5" fillId="0" borderId="0" xfId="25" applyFont="1" applyAlignment="1">
      <alignment vertical="center"/>
      <protection/>
    </xf>
    <xf numFmtId="0" fontId="5" fillId="0" borderId="0" xfId="25" applyFont="1" applyFill="1" applyBorder="1" applyAlignment="1">
      <alignment vertical="center"/>
      <protection/>
    </xf>
    <xf numFmtId="0" fontId="5" fillId="0" borderId="0" xfId="25" applyFont="1" applyBorder="1" applyAlignment="1">
      <alignment vertical="center"/>
      <protection/>
    </xf>
    <xf numFmtId="0" fontId="5" fillId="0" borderId="0" xfId="25" applyFont="1" applyBorder="1" applyAlignment="1">
      <alignment horizontal="right" vertical="center"/>
      <protection/>
    </xf>
    <xf numFmtId="0" fontId="7" fillId="0" borderId="2" xfId="25" applyFont="1" applyBorder="1" applyAlignment="1">
      <alignment horizontal="distributed" vertical="center"/>
      <protection/>
    </xf>
    <xf numFmtId="0" fontId="7" fillId="0" borderId="3" xfId="25" applyFont="1" applyBorder="1" applyAlignment="1">
      <alignment horizontal="distributed" vertical="center"/>
      <protection/>
    </xf>
    <xf numFmtId="0" fontId="7" fillId="0" borderId="12" xfId="25" applyFont="1" applyBorder="1" applyAlignment="1">
      <alignment horizontal="distributed"/>
      <protection/>
    </xf>
    <xf numFmtId="38" fontId="7" fillId="0" borderId="4" xfId="17" applyFont="1" applyBorder="1" applyAlignment="1">
      <alignment/>
    </xf>
    <xf numFmtId="0" fontId="7" fillId="0" borderId="4" xfId="25" applyFont="1" applyBorder="1" applyAlignment="1">
      <alignment/>
      <protection/>
    </xf>
    <xf numFmtId="41" fontId="7" fillId="0" borderId="4" xfId="25" applyNumberFormat="1" applyFont="1" applyBorder="1" applyAlignment="1">
      <alignment horizontal="right"/>
      <protection/>
    </xf>
    <xf numFmtId="0" fontId="7" fillId="0" borderId="5" xfId="25" applyFont="1" applyBorder="1" applyAlignment="1">
      <alignment/>
      <protection/>
    </xf>
    <xf numFmtId="0" fontId="5" fillId="0" borderId="0" xfId="25" applyFont="1" applyAlignment="1">
      <alignment/>
      <protection/>
    </xf>
    <xf numFmtId="0" fontId="13" fillId="0" borderId="13" xfId="25" applyFont="1" applyBorder="1" applyAlignment="1">
      <alignment horizontal="distributed"/>
      <protection/>
    </xf>
    <xf numFmtId="38" fontId="13" fillId="0" borderId="10" xfId="17" applyFont="1" applyBorder="1" applyAlignment="1">
      <alignment/>
    </xf>
    <xf numFmtId="0" fontId="13" fillId="0" borderId="10" xfId="25" applyFont="1" applyBorder="1" applyAlignment="1">
      <alignment/>
      <protection/>
    </xf>
    <xf numFmtId="41" fontId="13" fillId="0" borderId="10" xfId="25" applyNumberFormat="1" applyFont="1" applyBorder="1" applyAlignment="1">
      <alignment horizontal="right"/>
      <protection/>
    </xf>
    <xf numFmtId="0" fontId="13" fillId="0" borderId="11" xfId="25" applyFont="1" applyBorder="1" applyAlignment="1">
      <alignment/>
      <protection/>
    </xf>
    <xf numFmtId="0" fontId="6" fillId="0" borderId="0" xfId="25" applyFont="1" applyAlignment="1">
      <alignment/>
      <protection/>
    </xf>
    <xf numFmtId="0" fontId="5" fillId="0" borderId="0" xfId="25" applyFont="1" applyBorder="1" applyAlignment="1">
      <alignment/>
      <protection/>
    </xf>
    <xf numFmtId="0" fontId="4" fillId="0" borderId="0" xfId="26" applyFont="1" applyFill="1" applyAlignment="1">
      <alignment vertical="center"/>
      <protection/>
    </xf>
    <xf numFmtId="0" fontId="4" fillId="0" borderId="0" xfId="26" applyFont="1" applyAlignment="1">
      <alignment vertical="center"/>
      <protection/>
    </xf>
    <xf numFmtId="0" fontId="5" fillId="0" borderId="0" xfId="26" applyFont="1" applyFill="1" applyAlignment="1">
      <alignment vertical="center"/>
      <protection/>
    </xf>
    <xf numFmtId="0" fontId="5" fillId="0" borderId="0" xfId="26" applyFont="1" applyAlignment="1">
      <alignment vertical="center"/>
      <protection/>
    </xf>
    <xf numFmtId="0" fontId="5" fillId="0" borderId="0" xfId="26" applyFont="1" applyBorder="1" applyAlignment="1">
      <alignment vertical="center"/>
      <protection/>
    </xf>
    <xf numFmtId="0" fontId="5" fillId="0" borderId="0" xfId="26" applyFont="1" applyBorder="1" applyAlignment="1">
      <alignment horizontal="right" vertical="center"/>
      <protection/>
    </xf>
    <xf numFmtId="0" fontId="5" fillId="0" borderId="2" xfId="26" applyFont="1" applyBorder="1" applyAlignment="1">
      <alignment horizontal="distributed" vertical="center"/>
      <protection/>
    </xf>
    <xf numFmtId="0" fontId="5" fillId="0" borderId="2" xfId="48" applyFont="1" applyFill="1" applyBorder="1" applyAlignment="1">
      <alignment horizontal="distributed" vertical="center"/>
      <protection/>
    </xf>
    <xf numFmtId="0" fontId="5" fillId="0" borderId="3" xfId="48" applyFont="1" applyFill="1" applyBorder="1" applyAlignment="1">
      <alignment horizontal="distributed" vertical="center"/>
      <protection/>
    </xf>
    <xf numFmtId="0" fontId="5" fillId="0" borderId="12" xfId="26" applyFont="1" applyBorder="1" applyAlignment="1">
      <alignment horizontal="center"/>
      <protection/>
    </xf>
    <xf numFmtId="38" fontId="5" fillId="0" borderId="4" xfId="17" applyFont="1" applyBorder="1" applyAlignment="1">
      <alignment/>
    </xf>
    <xf numFmtId="3" fontId="5" fillId="0" borderId="4" xfId="48" applyNumberFormat="1" applyFont="1" applyFill="1" applyBorder="1" applyAlignment="1">
      <alignment/>
      <protection/>
    </xf>
    <xf numFmtId="3" fontId="5" fillId="0" borderId="5" xfId="48" applyNumberFormat="1" applyFont="1" applyFill="1" applyBorder="1" applyAlignment="1">
      <alignment/>
      <protection/>
    </xf>
    <xf numFmtId="0" fontId="5" fillId="0" borderId="0" xfId="26" applyFont="1" applyAlignment="1">
      <alignment/>
      <protection/>
    </xf>
    <xf numFmtId="0" fontId="6" fillId="0" borderId="12" xfId="26" applyFont="1" applyBorder="1" applyAlignment="1">
      <alignment horizontal="center"/>
      <protection/>
    </xf>
    <xf numFmtId="38" fontId="6" fillId="0" borderId="23" xfId="17" applyFont="1" applyBorder="1" applyAlignment="1">
      <alignment/>
    </xf>
    <xf numFmtId="3" fontId="6" fillId="0" borderId="23" xfId="48" applyNumberFormat="1" applyFont="1" applyFill="1" applyBorder="1" applyAlignment="1">
      <alignment/>
      <protection/>
    </xf>
    <xf numFmtId="3" fontId="6" fillId="0" borderId="24" xfId="48" applyNumberFormat="1" applyFont="1" applyFill="1" applyBorder="1" applyAlignment="1">
      <alignment/>
      <protection/>
    </xf>
    <xf numFmtId="0" fontId="6" fillId="0" borderId="0" xfId="26" applyFont="1" applyAlignment="1">
      <alignment/>
      <protection/>
    </xf>
    <xf numFmtId="178" fontId="5" fillId="0" borderId="7" xfId="48" applyNumberFormat="1" applyFont="1" applyFill="1" applyBorder="1" applyAlignment="1">
      <alignment/>
      <protection/>
    </xf>
    <xf numFmtId="189" fontId="5" fillId="0" borderId="22" xfId="48" applyNumberFormat="1" applyFont="1" applyFill="1" applyBorder="1" applyAlignment="1">
      <alignment/>
      <protection/>
    </xf>
    <xf numFmtId="189" fontId="5" fillId="0" borderId="25" xfId="48" applyNumberFormat="1" applyFont="1" applyFill="1" applyBorder="1" applyAlignment="1">
      <alignment/>
      <protection/>
    </xf>
    <xf numFmtId="0" fontId="6" fillId="0" borderId="13" xfId="26" applyFont="1" applyBorder="1" applyAlignment="1">
      <alignment horizontal="center"/>
      <protection/>
    </xf>
    <xf numFmtId="3" fontId="6" fillId="0" borderId="10" xfId="48" applyNumberFormat="1" applyFont="1" applyFill="1" applyBorder="1" applyAlignment="1">
      <alignment/>
      <protection/>
    </xf>
    <xf numFmtId="178" fontId="6" fillId="0" borderId="11" xfId="48" applyNumberFormat="1" applyFont="1" applyFill="1" applyBorder="1" applyAlignment="1">
      <alignment/>
      <protection/>
    </xf>
    <xf numFmtId="189" fontId="6" fillId="0" borderId="13" xfId="48" applyNumberFormat="1" applyFont="1" applyFill="1" applyBorder="1" applyAlignment="1">
      <alignment/>
      <protection/>
    </xf>
    <xf numFmtId="189" fontId="6" fillId="0" borderId="15" xfId="48" applyNumberFormat="1" applyFont="1" applyFill="1" applyBorder="1" applyAlignment="1">
      <alignment/>
      <protection/>
    </xf>
    <xf numFmtId="0" fontId="19" fillId="0" borderId="0" xfId="26" applyFont="1" applyAlignment="1">
      <alignment vertical="center"/>
      <protection/>
    </xf>
    <xf numFmtId="0" fontId="4" fillId="0" borderId="0" xfId="27" applyFont="1" applyFill="1" applyAlignment="1">
      <alignment vertical="center"/>
      <protection/>
    </xf>
    <xf numFmtId="0" fontId="5" fillId="0" borderId="0" xfId="27" applyFont="1" applyFill="1" applyAlignment="1">
      <alignment horizontal="centerContinuous"/>
      <protection/>
    </xf>
    <xf numFmtId="0" fontId="5" fillId="0" borderId="0" xfId="27" applyFont="1" applyFill="1" applyAlignment="1">
      <alignment/>
      <protection/>
    </xf>
    <xf numFmtId="0" fontId="5" fillId="0" borderId="0" xfId="27" applyFont="1" applyFill="1">
      <alignment/>
      <protection/>
    </xf>
    <xf numFmtId="0" fontId="5" fillId="0" borderId="0" xfId="27" applyFont="1">
      <alignment/>
      <protection/>
    </xf>
    <xf numFmtId="0" fontId="5" fillId="0" borderId="0" xfId="27" applyFont="1" applyFill="1" applyBorder="1" applyAlignment="1">
      <alignment vertical="center"/>
      <protection/>
    </xf>
    <xf numFmtId="0" fontId="5" fillId="0" borderId="0" xfId="27" applyFont="1" applyAlignment="1">
      <alignment vertical="center"/>
      <protection/>
    </xf>
    <xf numFmtId="0" fontId="5" fillId="0" borderId="0" xfId="27" applyFont="1" applyBorder="1" applyAlignment="1">
      <alignment horizontal="right" vertical="center"/>
      <protection/>
    </xf>
    <xf numFmtId="0" fontId="5" fillId="0" borderId="2" xfId="27" applyFont="1" applyBorder="1" applyAlignment="1">
      <alignment horizontal="distributed" vertical="center"/>
      <protection/>
    </xf>
    <xf numFmtId="0" fontId="5" fillId="0" borderId="3" xfId="27" applyFont="1" applyBorder="1" applyAlignment="1">
      <alignment horizontal="distributed" vertical="center"/>
      <protection/>
    </xf>
    <xf numFmtId="41" fontId="5" fillId="0" borderId="4" xfId="17" applyNumberFormat="1" applyFont="1" applyBorder="1" applyAlignment="1">
      <alignment horizontal="right"/>
    </xf>
    <xf numFmtId="41" fontId="5" fillId="0" borderId="5" xfId="17" applyNumberFormat="1" applyFont="1" applyBorder="1" applyAlignment="1">
      <alignment horizontal="right"/>
    </xf>
    <xf numFmtId="0" fontId="6" fillId="0" borderId="0" xfId="27" applyFont="1" applyAlignment="1">
      <alignment/>
      <protection/>
    </xf>
    <xf numFmtId="0" fontId="5" fillId="0" borderId="0" xfId="27" applyFont="1" applyAlignment="1">
      <alignment/>
      <protection/>
    </xf>
    <xf numFmtId="41" fontId="6" fillId="0" borderId="4" xfId="17" applyNumberFormat="1" applyFont="1" applyBorder="1" applyAlignment="1">
      <alignment horizontal="right"/>
    </xf>
    <xf numFmtId="41" fontId="6" fillId="0" borderId="5" xfId="17" applyNumberFormat="1" applyFont="1" applyBorder="1" applyAlignment="1">
      <alignment horizontal="right"/>
    </xf>
    <xf numFmtId="0" fontId="5" fillId="0" borderId="12" xfId="27" applyFont="1" applyBorder="1" applyAlignment="1">
      <alignment horizontal="distributed"/>
      <protection/>
    </xf>
    <xf numFmtId="0" fontId="5" fillId="0" borderId="0" xfId="27" applyFont="1" applyBorder="1" applyAlignment="1">
      <alignment/>
      <protection/>
    </xf>
    <xf numFmtId="41" fontId="5" fillId="0" borderId="4" xfId="27" applyNumberFormat="1" applyFont="1" applyBorder="1" applyAlignment="1">
      <alignment horizontal="right"/>
      <protection/>
    </xf>
    <xf numFmtId="41" fontId="5" fillId="0" borderId="4" xfId="27" applyNumberFormat="1" applyFont="1" applyFill="1" applyBorder="1" applyAlignment="1">
      <alignment horizontal="right"/>
      <protection/>
    </xf>
    <xf numFmtId="41" fontId="5" fillId="0" borderId="5" xfId="27" applyNumberFormat="1" applyFont="1" applyFill="1" applyBorder="1" applyAlignment="1">
      <alignment horizontal="right"/>
      <protection/>
    </xf>
    <xf numFmtId="41" fontId="6" fillId="0" borderId="4" xfId="27" applyNumberFormat="1" applyFont="1" applyBorder="1" applyAlignment="1">
      <alignment horizontal="right"/>
      <protection/>
    </xf>
    <xf numFmtId="41" fontId="6" fillId="0" borderId="4" xfId="27" applyNumberFormat="1" applyFont="1" applyFill="1" applyBorder="1" applyAlignment="1">
      <alignment horizontal="right"/>
      <protection/>
    </xf>
    <xf numFmtId="41" fontId="6" fillId="0" borderId="5" xfId="27" applyNumberFormat="1" applyFont="1" applyFill="1" applyBorder="1" applyAlignment="1">
      <alignment horizontal="right"/>
      <protection/>
    </xf>
    <xf numFmtId="0" fontId="5" fillId="0" borderId="15" xfId="27" applyFont="1" applyBorder="1" applyAlignment="1">
      <alignment/>
      <protection/>
    </xf>
    <xf numFmtId="0" fontId="5" fillId="0" borderId="13" xfId="27" applyFont="1" applyBorder="1" applyAlignment="1">
      <alignment horizontal="distributed"/>
      <protection/>
    </xf>
    <xf numFmtId="41" fontId="5" fillId="0" borderId="10" xfId="27" applyNumberFormat="1" applyFont="1" applyBorder="1" applyAlignment="1">
      <alignment horizontal="right"/>
      <protection/>
    </xf>
    <xf numFmtId="41" fontId="5" fillId="0" borderId="10" xfId="27" applyNumberFormat="1" applyFont="1" applyFill="1" applyBorder="1" applyAlignment="1">
      <alignment horizontal="right"/>
      <protection/>
    </xf>
    <xf numFmtId="41" fontId="5" fillId="0" borderId="11" xfId="27" applyNumberFormat="1" applyFont="1" applyFill="1" applyBorder="1" applyAlignment="1">
      <alignment horizontal="right"/>
      <protection/>
    </xf>
    <xf numFmtId="0" fontId="5" fillId="0" borderId="0" xfId="28" applyFont="1" applyFill="1">
      <alignment/>
      <protection/>
    </xf>
    <xf numFmtId="0" fontId="5" fillId="0" borderId="0" xfId="28" applyFont="1">
      <alignment/>
      <protection/>
    </xf>
    <xf numFmtId="38" fontId="5" fillId="0" borderId="0" xfId="17" applyFont="1" applyAlignment="1">
      <alignment vertical="center"/>
    </xf>
    <xf numFmtId="38" fontId="5" fillId="0" borderId="0" xfId="17" applyFont="1" applyAlignment="1">
      <alignment horizontal="right" vertical="center"/>
    </xf>
    <xf numFmtId="38" fontId="5" fillId="0" borderId="2" xfId="17" applyFont="1" applyBorder="1" applyAlignment="1">
      <alignment horizontal="distributed" vertical="center"/>
    </xf>
    <xf numFmtId="38" fontId="5" fillId="0" borderId="3" xfId="17" applyFont="1" applyBorder="1" applyAlignment="1">
      <alignment horizontal="distributed" vertical="center"/>
    </xf>
    <xf numFmtId="38" fontId="5" fillId="0" borderId="0" xfId="17" applyFont="1" applyBorder="1" applyAlignment="1">
      <alignment horizontal="left" vertical="center"/>
    </xf>
    <xf numFmtId="38" fontId="5" fillId="0" borderId="12" xfId="17" applyFont="1" applyBorder="1" applyAlignment="1">
      <alignment horizontal="distributed" vertical="center"/>
    </xf>
    <xf numFmtId="38" fontId="5" fillId="0" borderId="4" xfId="17" applyFont="1" applyBorder="1" applyAlignment="1">
      <alignment vertical="center"/>
    </xf>
    <xf numFmtId="38" fontId="5" fillId="0" borderId="4" xfId="17" applyNumberFormat="1" applyFont="1" applyBorder="1" applyAlignment="1">
      <alignment vertical="center"/>
    </xf>
    <xf numFmtId="38" fontId="5" fillId="0" borderId="5" xfId="17" applyNumberFormat="1" applyFont="1" applyBorder="1" applyAlignment="1">
      <alignment vertical="center"/>
    </xf>
    <xf numFmtId="38" fontId="5" fillId="0" borderId="0" xfId="17" applyFont="1" applyBorder="1" applyAlignment="1">
      <alignment horizontal="right" vertical="center"/>
    </xf>
    <xf numFmtId="38" fontId="5" fillId="0" borderId="5" xfId="17" applyNumberFormat="1" applyFont="1" applyBorder="1" applyAlignment="1">
      <alignment horizontal="right" vertical="center"/>
    </xf>
    <xf numFmtId="38" fontId="6" fillId="0" borderId="0" xfId="17" applyFont="1" applyBorder="1" applyAlignment="1">
      <alignment horizontal="right" vertical="center"/>
    </xf>
    <xf numFmtId="38" fontId="6" fillId="0" borderId="12" xfId="17" applyFont="1" applyBorder="1" applyAlignment="1">
      <alignment horizontal="distributed" vertical="center"/>
    </xf>
    <xf numFmtId="38" fontId="6" fillId="0" borderId="4" xfId="17" applyFont="1" applyBorder="1" applyAlignment="1">
      <alignment vertical="center"/>
    </xf>
    <xf numFmtId="38" fontId="6" fillId="0" borderId="4" xfId="17" applyNumberFormat="1" applyFont="1" applyBorder="1" applyAlignment="1">
      <alignment vertical="center"/>
    </xf>
    <xf numFmtId="38" fontId="6" fillId="0" borderId="5" xfId="17" applyNumberFormat="1" applyFont="1" applyBorder="1" applyAlignment="1">
      <alignment horizontal="right" vertical="center"/>
    </xf>
    <xf numFmtId="38" fontId="6" fillId="0" borderId="0" xfId="17" applyFont="1" applyAlignment="1">
      <alignment vertical="center"/>
    </xf>
    <xf numFmtId="38" fontId="6" fillId="0" borderId="15" xfId="17" applyFont="1" applyBorder="1" applyAlignment="1">
      <alignment horizontal="right" vertical="center"/>
    </xf>
    <xf numFmtId="38" fontId="6" fillId="0" borderId="13" xfId="17" applyFont="1" applyBorder="1" applyAlignment="1">
      <alignment horizontal="distributed" vertical="center"/>
    </xf>
    <xf numFmtId="38" fontId="6" fillId="0" borderId="10" xfId="17" applyFont="1" applyBorder="1" applyAlignment="1">
      <alignment vertical="center"/>
    </xf>
    <xf numFmtId="38" fontId="6" fillId="0" borderId="10" xfId="17" applyNumberFormat="1" applyFont="1" applyBorder="1" applyAlignment="1">
      <alignment vertical="center"/>
    </xf>
    <xf numFmtId="38" fontId="6" fillId="0" borderId="11" xfId="17" applyNumberFormat="1" applyFont="1" applyBorder="1" applyAlignment="1">
      <alignment vertical="center"/>
    </xf>
    <xf numFmtId="38" fontId="5" fillId="0" borderId="0" xfId="17" applyFont="1" applyBorder="1" applyAlignment="1">
      <alignment vertical="center"/>
    </xf>
    <xf numFmtId="0" fontId="4" fillId="0" borderId="0" xfId="29" applyFont="1" applyFill="1" applyAlignment="1">
      <alignment vertical="center"/>
      <protection/>
    </xf>
    <xf numFmtId="0" fontId="5" fillId="0" borderId="0" xfId="29" applyFont="1" applyFill="1" applyAlignment="1">
      <alignment vertical="center"/>
      <protection/>
    </xf>
    <xf numFmtId="0" fontId="5" fillId="0" borderId="0" xfId="29" applyFont="1" applyAlignment="1">
      <alignment vertical="center"/>
      <protection/>
    </xf>
    <xf numFmtId="0" fontId="5" fillId="0" borderId="0" xfId="29" applyFont="1" applyBorder="1" applyAlignment="1">
      <alignment vertical="center"/>
      <protection/>
    </xf>
    <xf numFmtId="0" fontId="5" fillId="0" borderId="0" xfId="29" applyFont="1" applyAlignment="1">
      <alignment horizontal="distributed" vertical="center"/>
      <protection/>
    </xf>
    <xf numFmtId="0" fontId="12" fillId="0" borderId="2" xfId="29" applyFont="1" applyBorder="1" applyAlignment="1">
      <alignment horizontal="center" vertical="center"/>
      <protection/>
    </xf>
    <xf numFmtId="0" fontId="6" fillId="0" borderId="2" xfId="29" applyFont="1" applyBorder="1" applyAlignment="1">
      <alignment horizontal="center" vertical="center"/>
      <protection/>
    </xf>
    <xf numFmtId="0" fontId="6" fillId="0" borderId="3" xfId="29" applyFont="1" applyBorder="1" applyAlignment="1">
      <alignment horizontal="center" vertical="center"/>
      <protection/>
    </xf>
    <xf numFmtId="0" fontId="5" fillId="0" borderId="0" xfId="29" applyFont="1" applyBorder="1" applyAlignment="1">
      <alignment horizontal="distributed" vertical="center"/>
      <protection/>
    </xf>
    <xf numFmtId="41" fontId="6" fillId="0" borderId="6" xfId="17" applyNumberFormat="1" applyFont="1" applyFill="1" applyBorder="1" applyAlignment="1">
      <alignment/>
    </xf>
    <xf numFmtId="41" fontId="6" fillId="0" borderId="7" xfId="17" applyNumberFormat="1" applyFont="1" applyFill="1" applyBorder="1" applyAlignment="1">
      <alignment/>
    </xf>
    <xf numFmtId="0" fontId="6" fillId="0" borderId="0" xfId="29" applyFont="1" applyAlignment="1">
      <alignment/>
      <protection/>
    </xf>
    <xf numFmtId="0" fontId="5" fillId="0" borderId="0" xfId="29" applyFont="1" applyBorder="1" applyAlignment="1">
      <alignment/>
      <protection/>
    </xf>
    <xf numFmtId="0" fontId="5" fillId="0" borderId="12" xfId="29" applyFont="1" applyBorder="1" applyAlignment="1">
      <alignment horizontal="distributed"/>
      <protection/>
    </xf>
    <xf numFmtId="0" fontId="5" fillId="0" borderId="0" xfId="29" applyFont="1" applyAlignment="1">
      <alignment/>
      <protection/>
    </xf>
    <xf numFmtId="0" fontId="6" fillId="0" borderId="0" xfId="29" applyFont="1" applyBorder="1" applyAlignment="1">
      <alignment/>
      <protection/>
    </xf>
    <xf numFmtId="0" fontId="6" fillId="0" borderId="12" xfId="29" applyFont="1" applyBorder="1" applyAlignment="1">
      <alignment horizontal="distributed"/>
      <protection/>
    </xf>
    <xf numFmtId="0" fontId="5" fillId="0" borderId="15" xfId="29" applyFont="1" applyBorder="1" applyAlignment="1">
      <alignment/>
      <protection/>
    </xf>
    <xf numFmtId="0" fontId="5" fillId="0" borderId="13" xfId="29" applyFont="1" applyBorder="1" applyAlignment="1">
      <alignment horizontal="distributed"/>
      <protection/>
    </xf>
    <xf numFmtId="41" fontId="6" fillId="0" borderId="10" xfId="17" applyNumberFormat="1" applyFont="1" applyFill="1" applyBorder="1" applyAlignment="1">
      <alignment horizontal="right"/>
    </xf>
    <xf numFmtId="41" fontId="6" fillId="0" borderId="11" xfId="17" applyNumberFormat="1" applyFont="1" applyFill="1" applyBorder="1" applyAlignment="1">
      <alignment horizontal="right"/>
    </xf>
    <xf numFmtId="0" fontId="5" fillId="0" borderId="0" xfId="29" applyFont="1" applyBorder="1" applyAlignment="1">
      <alignment horizontal="distributed"/>
      <protection/>
    </xf>
    <xf numFmtId="41" fontId="5" fillId="0" borderId="0" xfId="29" applyNumberFormat="1" applyFont="1" applyBorder="1" applyAlignment="1">
      <alignment horizontal="right"/>
      <protection/>
    </xf>
    <xf numFmtId="41" fontId="22" fillId="0" borderId="0" xfId="17" applyNumberFormat="1" applyFont="1" applyFill="1" applyBorder="1" applyAlignment="1">
      <alignment horizontal="right"/>
    </xf>
    <xf numFmtId="0" fontId="5" fillId="0" borderId="0" xfId="29" applyFont="1">
      <alignment/>
      <protection/>
    </xf>
    <xf numFmtId="41" fontId="5" fillId="0" borderId="0" xfId="29" applyNumberFormat="1" applyFont="1">
      <alignment/>
      <protection/>
    </xf>
    <xf numFmtId="38" fontId="14" fillId="0" borderId="2" xfId="17" applyFont="1" applyFill="1" applyBorder="1" applyAlignment="1">
      <alignment horizontal="center" vertical="center"/>
    </xf>
    <xf numFmtId="38" fontId="5" fillId="0" borderId="2" xfId="17" applyFont="1" applyFill="1" applyBorder="1" applyAlignment="1">
      <alignment horizontal="center" vertical="center"/>
    </xf>
    <xf numFmtId="38" fontId="9" fillId="0" borderId="2" xfId="17" applyFont="1" applyFill="1" applyBorder="1" applyAlignment="1">
      <alignment horizontal="center" vertical="center"/>
    </xf>
    <xf numFmtId="38" fontId="9" fillId="0" borderId="3" xfId="17" applyFont="1" applyFill="1" applyBorder="1" applyAlignment="1">
      <alignment horizontal="center" vertical="center"/>
    </xf>
    <xf numFmtId="38" fontId="12" fillId="0" borderId="0" xfId="17" applyFont="1" applyFill="1" applyAlignment="1">
      <alignment/>
    </xf>
    <xf numFmtId="38" fontId="5" fillId="0" borderId="0" xfId="17" applyFont="1" applyFill="1" applyBorder="1" applyAlignment="1">
      <alignment horizontal="left"/>
    </xf>
    <xf numFmtId="223" fontId="5" fillId="0" borderId="4" xfId="48" applyNumberFormat="1" applyFont="1" applyFill="1" applyBorder="1" applyAlignment="1">
      <alignment horizontal="right" shrinkToFit="1"/>
      <protection/>
    </xf>
    <xf numFmtId="223" fontId="5" fillId="0" borderId="4" xfId="17" applyNumberFormat="1" applyFont="1" applyFill="1" applyBorder="1" applyAlignment="1">
      <alignment horizontal="right" shrinkToFit="1"/>
    </xf>
    <xf numFmtId="223" fontId="5" fillId="0" borderId="5" xfId="48" applyNumberFormat="1" applyFont="1" applyFill="1" applyBorder="1" applyAlignment="1">
      <alignment horizontal="right" shrinkToFit="1"/>
      <protection/>
    </xf>
    <xf numFmtId="38" fontId="6" fillId="0" borderId="0" xfId="17" applyFont="1" applyFill="1" applyBorder="1" applyAlignment="1">
      <alignment horizontal="left"/>
    </xf>
    <xf numFmtId="38" fontId="6" fillId="0" borderId="12" xfId="17" applyFont="1" applyFill="1" applyBorder="1" applyAlignment="1">
      <alignment horizontal="distributed"/>
    </xf>
    <xf numFmtId="223" fontId="6" fillId="0" borderId="4" xfId="48" applyNumberFormat="1" applyFont="1" applyFill="1" applyBorder="1" applyAlignment="1">
      <alignment horizontal="right" shrinkToFit="1"/>
      <protection/>
    </xf>
    <xf numFmtId="223" fontId="6" fillId="0" borderId="5" xfId="48" applyNumberFormat="1" applyFont="1" applyFill="1" applyBorder="1" applyAlignment="1">
      <alignment horizontal="right" shrinkToFit="1"/>
      <protection/>
    </xf>
    <xf numFmtId="223" fontId="5" fillId="0" borderId="4" xfId="30" applyNumberFormat="1" applyFont="1" applyFill="1" applyBorder="1" applyAlignment="1">
      <alignment horizontal="right" shrinkToFit="1"/>
      <protection/>
    </xf>
    <xf numFmtId="223" fontId="5" fillId="0" borderId="10" xfId="48" applyNumberFormat="1" applyFont="1" applyFill="1" applyBorder="1" applyAlignment="1">
      <alignment horizontal="right" shrinkToFit="1"/>
      <protection/>
    </xf>
    <xf numFmtId="223" fontId="5" fillId="0" borderId="11" xfId="48" applyNumberFormat="1" applyFont="1" applyFill="1" applyBorder="1" applyAlignment="1">
      <alignment horizontal="right" shrinkToFit="1"/>
      <protection/>
    </xf>
    <xf numFmtId="0" fontId="4" fillId="0" borderId="0" xfId="31" applyFont="1" applyFill="1" applyAlignment="1">
      <alignment vertical="center"/>
      <protection/>
    </xf>
    <xf numFmtId="0" fontId="5" fillId="0" borderId="0" xfId="31" applyFont="1" applyFill="1" applyAlignment="1">
      <alignment vertical="center"/>
      <protection/>
    </xf>
    <xf numFmtId="0" fontId="5" fillId="0" borderId="0" xfId="31" applyFont="1" applyFill="1" applyBorder="1" applyAlignment="1">
      <alignment vertical="center"/>
      <protection/>
    </xf>
    <xf numFmtId="0" fontId="5" fillId="0" borderId="0" xfId="31" applyFont="1" applyFill="1" applyBorder="1" applyAlignment="1">
      <alignment horizontal="right" vertical="center"/>
      <protection/>
    </xf>
    <xf numFmtId="0" fontId="5" fillId="0" borderId="27" xfId="31" applyFont="1" applyFill="1" applyBorder="1" applyAlignment="1">
      <alignment vertical="center"/>
      <protection/>
    </xf>
    <xf numFmtId="49" fontId="5" fillId="0" borderId="1" xfId="31" applyNumberFormat="1" applyFont="1" applyFill="1" applyBorder="1" applyAlignment="1">
      <alignment horizontal="center" vertical="center" wrapText="1"/>
      <protection/>
    </xf>
    <xf numFmtId="49" fontId="5" fillId="0" borderId="1" xfId="31" applyNumberFormat="1" applyFont="1" applyFill="1" applyBorder="1" applyAlignment="1">
      <alignment horizontal="center" vertical="center"/>
      <protection/>
    </xf>
    <xf numFmtId="0" fontId="5" fillId="0" borderId="1" xfId="31" applyFont="1" applyFill="1" applyBorder="1" applyAlignment="1">
      <alignment vertical="center"/>
      <protection/>
    </xf>
    <xf numFmtId="49" fontId="5" fillId="0" borderId="0" xfId="31" applyNumberFormat="1" applyFont="1" applyFill="1" applyBorder="1" applyAlignment="1">
      <alignment horizontal="center" vertical="center"/>
      <protection/>
    </xf>
    <xf numFmtId="0" fontId="6" fillId="0" borderId="12" xfId="31" applyFont="1" applyFill="1" applyBorder="1" applyAlignment="1">
      <alignment horizontal="distributed"/>
      <protection/>
    </xf>
    <xf numFmtId="0" fontId="5" fillId="0" borderId="4" xfId="31" applyFont="1" applyFill="1" applyBorder="1" applyAlignment="1">
      <alignment horizontal="distributed"/>
      <protection/>
    </xf>
    <xf numFmtId="41" fontId="5" fillId="0" borderId="4" xfId="31" applyNumberFormat="1" applyFont="1" applyFill="1" applyBorder="1" applyAlignment="1">
      <alignment/>
      <protection/>
    </xf>
    <xf numFmtId="41" fontId="5" fillId="0" borderId="4" xfId="49" applyNumberFormat="1" applyFont="1" applyFill="1" applyBorder="1" applyAlignment="1">
      <alignment/>
      <protection/>
    </xf>
    <xf numFmtId="41" fontId="5" fillId="0" borderId="4" xfId="49" applyNumberFormat="1" applyFont="1" applyFill="1" applyBorder="1" applyAlignment="1">
      <alignment horizontal="right"/>
      <protection/>
    </xf>
    <xf numFmtId="41" fontId="5" fillId="0" borderId="5" xfId="49" applyNumberFormat="1" applyFont="1" applyFill="1" applyBorder="1" applyAlignment="1">
      <alignment horizontal="right"/>
      <protection/>
    </xf>
    <xf numFmtId="0" fontId="5" fillId="0" borderId="0" xfId="31" applyFont="1" applyFill="1" applyAlignment="1">
      <alignment/>
      <protection/>
    </xf>
    <xf numFmtId="0" fontId="5" fillId="0" borderId="12" xfId="31" applyFont="1" applyFill="1" applyBorder="1" applyAlignment="1">
      <alignment/>
      <protection/>
    </xf>
    <xf numFmtId="0" fontId="5" fillId="0" borderId="4" xfId="31" applyFont="1" applyFill="1" applyBorder="1" applyAlignment="1">
      <alignment/>
      <protection/>
    </xf>
    <xf numFmtId="41" fontId="6" fillId="0" borderId="4" xfId="31" applyNumberFormat="1" applyFont="1" applyFill="1" applyBorder="1" applyAlignment="1">
      <alignment/>
      <protection/>
    </xf>
    <xf numFmtId="0" fontId="5" fillId="0" borderId="12" xfId="31" applyFont="1" applyFill="1" applyBorder="1" applyAlignment="1">
      <alignment horizontal="distributed"/>
      <protection/>
    </xf>
    <xf numFmtId="41" fontId="5" fillId="0" borderId="4" xfId="31" applyNumberFormat="1" applyFont="1" applyFill="1" applyBorder="1" applyAlignment="1">
      <alignment horizontal="right"/>
      <protection/>
    </xf>
    <xf numFmtId="0" fontId="5" fillId="0" borderId="0" xfId="31" applyFont="1" applyFill="1" applyBorder="1" applyAlignment="1">
      <alignment horizontal="distributed"/>
      <protection/>
    </xf>
    <xf numFmtId="0" fontId="5" fillId="0" borderId="10" xfId="31" applyFont="1" applyFill="1" applyBorder="1" applyAlignment="1">
      <alignment horizontal="distributed"/>
      <protection/>
    </xf>
    <xf numFmtId="41" fontId="5" fillId="0" borderId="10" xfId="31" applyNumberFormat="1" applyFont="1" applyFill="1" applyBorder="1" applyAlignment="1">
      <alignment/>
      <protection/>
    </xf>
    <xf numFmtId="41" fontId="5" fillId="0" borderId="10" xfId="49" applyNumberFormat="1" applyFont="1" applyFill="1" applyBorder="1" applyAlignment="1">
      <alignment/>
      <protection/>
    </xf>
    <xf numFmtId="41" fontId="5" fillId="0" borderId="10" xfId="49" applyNumberFormat="1" applyFont="1" applyFill="1" applyBorder="1" applyAlignment="1">
      <alignment horizontal="right"/>
      <protection/>
    </xf>
    <xf numFmtId="41" fontId="5" fillId="0" borderId="11" xfId="49" applyNumberFormat="1" applyFont="1" applyFill="1" applyBorder="1" applyAlignment="1">
      <alignment horizontal="right"/>
      <protection/>
    </xf>
    <xf numFmtId="41" fontId="5" fillId="0" borderId="0" xfId="31" applyNumberFormat="1" applyFont="1" applyFill="1" applyAlignment="1">
      <alignment/>
      <protection/>
    </xf>
    <xf numFmtId="0" fontId="14" fillId="0" borderId="0" xfId="32" applyFont="1" applyFill="1" applyAlignment="1">
      <alignment vertical="center"/>
      <protection/>
    </xf>
    <xf numFmtId="0" fontId="14" fillId="0" borderId="0" xfId="32" applyFont="1" applyAlignment="1">
      <alignment vertical="center"/>
      <protection/>
    </xf>
    <xf numFmtId="0" fontId="5" fillId="0" borderId="0" xfId="32" applyFont="1" applyFill="1" applyAlignment="1">
      <alignment vertical="center"/>
      <protection/>
    </xf>
    <xf numFmtId="0" fontId="5" fillId="0" borderId="0" xfId="32" applyFont="1" applyAlignment="1">
      <alignment vertical="center"/>
      <protection/>
    </xf>
    <xf numFmtId="0" fontId="5" fillId="0" borderId="2" xfId="32" applyFont="1" applyBorder="1" applyAlignment="1">
      <alignment horizontal="center" vertical="center"/>
      <protection/>
    </xf>
    <xf numFmtId="0" fontId="5" fillId="0" borderId="3" xfId="32" applyFont="1" applyBorder="1" applyAlignment="1">
      <alignment horizontal="center" vertical="center"/>
      <protection/>
    </xf>
    <xf numFmtId="41" fontId="6" fillId="0" borderId="6" xfId="32" applyNumberFormat="1" applyFont="1" applyBorder="1" applyAlignment="1">
      <alignment/>
      <protection/>
    </xf>
    <xf numFmtId="41" fontId="6" fillId="0" borderId="7" xfId="32" applyNumberFormat="1" applyFont="1" applyBorder="1" applyAlignment="1">
      <alignment/>
      <protection/>
    </xf>
    <xf numFmtId="0" fontId="6" fillId="0" borderId="0" xfId="32" applyFont="1" applyAlignment="1">
      <alignment/>
      <protection/>
    </xf>
    <xf numFmtId="41" fontId="5" fillId="0" borderId="6" xfId="32" applyNumberFormat="1" applyFont="1" applyBorder="1" applyAlignment="1">
      <alignment horizontal="right"/>
      <protection/>
    </xf>
    <xf numFmtId="41" fontId="5" fillId="0" borderId="6" xfId="32" applyNumberFormat="1" applyFont="1" applyFill="1" applyBorder="1" applyAlignment="1">
      <alignment/>
      <protection/>
    </xf>
    <xf numFmtId="41" fontId="5" fillId="0" borderId="7" xfId="32" applyNumberFormat="1" applyFont="1" applyFill="1" applyBorder="1" applyAlignment="1">
      <alignment/>
      <protection/>
    </xf>
    <xf numFmtId="0" fontId="5" fillId="0" borderId="0" xfId="32" applyFont="1" applyAlignment="1">
      <alignment/>
      <protection/>
    </xf>
    <xf numFmtId="41" fontId="5" fillId="0" borderId="4" xfId="32" applyNumberFormat="1" applyFont="1" applyBorder="1" applyAlignment="1">
      <alignment/>
      <protection/>
    </xf>
    <xf numFmtId="41" fontId="5" fillId="0" borderId="4" xfId="32" applyNumberFormat="1" applyFont="1" applyFill="1" applyBorder="1" applyAlignment="1">
      <alignment/>
      <protection/>
    </xf>
    <xf numFmtId="41" fontId="5" fillId="0" borderId="5" xfId="32" applyNumberFormat="1" applyFont="1" applyFill="1" applyBorder="1" applyAlignment="1">
      <alignment/>
      <protection/>
    </xf>
    <xf numFmtId="41" fontId="5" fillId="0" borderId="8" xfId="32" applyNumberFormat="1" applyFont="1" applyBorder="1" applyAlignment="1">
      <alignment/>
      <protection/>
    </xf>
    <xf numFmtId="41" fontId="5" fillId="0" borderId="8" xfId="32" applyNumberFormat="1" applyFont="1" applyFill="1" applyBorder="1" applyAlignment="1">
      <alignment/>
      <protection/>
    </xf>
    <xf numFmtId="41" fontId="5" fillId="0" borderId="9" xfId="32" applyNumberFormat="1" applyFont="1" applyFill="1" applyBorder="1" applyAlignment="1">
      <alignment/>
      <protection/>
    </xf>
    <xf numFmtId="0" fontId="5" fillId="0" borderId="12" xfId="32" applyFont="1" applyBorder="1" applyAlignment="1">
      <alignment horizontal="distributed"/>
      <protection/>
    </xf>
    <xf numFmtId="0" fontId="10" fillId="0" borderId="12" xfId="32" applyFont="1" applyBorder="1" applyAlignment="1">
      <alignment horizontal="distributed" wrapText="1"/>
      <protection/>
    </xf>
    <xf numFmtId="0" fontId="5" fillId="0" borderId="13" xfId="32" applyFont="1" applyBorder="1" applyAlignment="1">
      <alignment horizontal="distributed"/>
      <protection/>
    </xf>
    <xf numFmtId="41" fontId="5" fillId="0" borderId="10" xfId="32" applyNumberFormat="1" applyFont="1" applyBorder="1" applyAlignment="1">
      <alignment/>
      <protection/>
    </xf>
    <xf numFmtId="41" fontId="5" fillId="0" borderId="10" xfId="32" applyNumberFormat="1" applyFont="1" applyFill="1" applyBorder="1" applyAlignment="1">
      <alignment/>
      <protection/>
    </xf>
    <xf numFmtId="41" fontId="5" fillId="0" borderId="11" xfId="32" applyNumberFormat="1" applyFont="1" applyFill="1" applyBorder="1" applyAlignment="1">
      <alignment/>
      <protection/>
    </xf>
    <xf numFmtId="38" fontId="5" fillId="0" borderId="0" xfId="17" applyFont="1" applyAlignment="1">
      <alignment/>
    </xf>
    <xf numFmtId="0" fontId="14" fillId="0" borderId="0" xfId="32" applyFont="1">
      <alignment/>
      <protection/>
    </xf>
    <xf numFmtId="38" fontId="5" fillId="0" borderId="0" xfId="17" applyFont="1" applyAlignment="1">
      <alignment/>
    </xf>
    <xf numFmtId="38" fontId="5" fillId="0" borderId="0" xfId="17" applyFont="1" applyBorder="1" applyAlignment="1">
      <alignment/>
    </xf>
    <xf numFmtId="38" fontId="5" fillId="0" borderId="0" xfId="17" applyFont="1" applyBorder="1" applyAlignment="1">
      <alignment horizontal="right"/>
    </xf>
    <xf numFmtId="38" fontId="5" fillId="0" borderId="20" xfId="17" applyFont="1" applyBorder="1" applyAlignment="1">
      <alignment horizontal="centerContinuous"/>
    </xf>
    <xf numFmtId="38" fontId="5" fillId="0" borderId="21" xfId="17" applyFont="1" applyBorder="1" applyAlignment="1">
      <alignment horizontal="centerContinuous"/>
    </xf>
    <xf numFmtId="38" fontId="5" fillId="0" borderId="2" xfId="17" applyFont="1" applyBorder="1" applyAlignment="1">
      <alignment horizontal="distributed" vertical="center"/>
    </xf>
    <xf numFmtId="38" fontId="5" fillId="0" borderId="3" xfId="17" applyFont="1" applyBorder="1" applyAlignment="1">
      <alignment horizontal="distributed" vertical="center"/>
    </xf>
    <xf numFmtId="38" fontId="5" fillId="0" borderId="12" xfId="17" applyFont="1" applyBorder="1" applyAlignment="1">
      <alignment/>
    </xf>
    <xf numFmtId="38" fontId="5" fillId="0" borderId="4" xfId="17" applyFont="1" applyBorder="1" applyAlignment="1">
      <alignment/>
    </xf>
    <xf numFmtId="38" fontId="6" fillId="0" borderId="0" xfId="17" applyFont="1" applyBorder="1" applyAlignment="1">
      <alignment/>
    </xf>
    <xf numFmtId="38" fontId="6" fillId="0" borderId="4" xfId="17" applyFont="1" applyBorder="1" applyAlignment="1">
      <alignment/>
    </xf>
    <xf numFmtId="38" fontId="6" fillId="0" borderId="0" xfId="17" applyFont="1" applyAlignment="1">
      <alignment/>
    </xf>
    <xf numFmtId="38" fontId="5" fillId="0" borderId="0" xfId="17" applyFont="1" applyBorder="1" applyAlignment="1">
      <alignment horizontal="distributed" vertical="center"/>
    </xf>
    <xf numFmtId="38" fontId="5" fillId="0" borderId="12" xfId="17" applyFont="1" applyBorder="1" applyAlignment="1">
      <alignment/>
    </xf>
    <xf numFmtId="38" fontId="23" fillId="0" borderId="12" xfId="17" applyFont="1" applyBorder="1" applyAlignment="1">
      <alignment/>
    </xf>
    <xf numFmtId="41" fontId="5" fillId="0" borderId="4" xfId="17" applyNumberFormat="1" applyFont="1" applyBorder="1" applyAlignment="1">
      <alignment/>
    </xf>
    <xf numFmtId="41" fontId="5" fillId="0" borderId="5" xfId="17" applyNumberFormat="1" applyFont="1" applyBorder="1" applyAlignment="1">
      <alignment/>
    </xf>
    <xf numFmtId="38" fontId="5" fillId="0" borderId="28" xfId="17" applyFont="1" applyBorder="1" applyAlignment="1">
      <alignment/>
    </xf>
    <xf numFmtId="41" fontId="5" fillId="0" borderId="28" xfId="17" applyNumberFormat="1" applyFont="1" applyBorder="1" applyAlignment="1">
      <alignment/>
    </xf>
    <xf numFmtId="41" fontId="5" fillId="0" borderId="4" xfId="17" applyNumberFormat="1" applyFont="1" applyBorder="1" applyAlignment="1">
      <alignment horizontal="centerContinuous" vertical="center"/>
    </xf>
    <xf numFmtId="41" fontId="5" fillId="0" borderId="2" xfId="17" applyNumberFormat="1" applyFont="1" applyBorder="1" applyAlignment="1">
      <alignment horizontal="distributed" vertical="center"/>
    </xf>
    <xf numFmtId="38" fontId="5" fillId="0" borderId="22" xfId="17" applyFont="1" applyBorder="1" applyAlignment="1">
      <alignment/>
    </xf>
    <xf numFmtId="38" fontId="6" fillId="0" borderId="12" xfId="17" applyFont="1" applyBorder="1" applyAlignment="1">
      <alignment/>
    </xf>
    <xf numFmtId="38" fontId="5" fillId="0" borderId="15" xfId="17" applyFont="1" applyBorder="1" applyAlignment="1">
      <alignment/>
    </xf>
    <xf numFmtId="38" fontId="5" fillId="0" borderId="13" xfId="17" applyFont="1" applyBorder="1" applyAlignment="1">
      <alignment/>
    </xf>
    <xf numFmtId="41" fontId="5" fillId="0" borderId="10" xfId="17" applyNumberFormat="1" applyFont="1" applyBorder="1" applyAlignment="1">
      <alignment/>
    </xf>
    <xf numFmtId="41" fontId="5" fillId="0" borderId="11" xfId="17" applyNumberFormat="1" applyFont="1" applyBorder="1" applyAlignment="1">
      <alignment/>
    </xf>
    <xf numFmtId="0" fontId="5" fillId="0" borderId="0" xfId="0" applyFont="1" applyAlignment="1">
      <alignment vertical="center"/>
    </xf>
    <xf numFmtId="38" fontId="7" fillId="0" borderId="0" xfId="17" applyFont="1" applyAlignment="1">
      <alignment/>
    </xf>
    <xf numFmtId="38" fontId="5" fillId="0" borderId="18" xfId="17" applyFont="1" applyFill="1" applyBorder="1" applyAlignment="1">
      <alignment/>
    </xf>
    <xf numFmtId="38" fontId="7" fillId="0" borderId="18" xfId="17" applyFont="1" applyFill="1" applyBorder="1" applyAlignment="1">
      <alignment/>
    </xf>
    <xf numFmtId="38" fontId="7" fillId="0" borderId="18" xfId="17" applyFont="1" applyBorder="1" applyAlignment="1">
      <alignment/>
    </xf>
    <xf numFmtId="38" fontId="7" fillId="0" borderId="18" xfId="17" applyFont="1" applyBorder="1" applyAlignment="1">
      <alignment horizontal="right"/>
    </xf>
    <xf numFmtId="38" fontId="7" fillId="0" borderId="0" xfId="17" applyFont="1" applyBorder="1" applyAlignment="1">
      <alignment/>
    </xf>
    <xf numFmtId="38" fontId="7" fillId="0" borderId="22" xfId="17" applyFont="1" applyBorder="1" applyAlignment="1">
      <alignment/>
    </xf>
    <xf numFmtId="38" fontId="7" fillId="0" borderId="25" xfId="17" applyFont="1" applyBorder="1" applyAlignment="1">
      <alignment horizontal="centerContinuous"/>
    </xf>
    <xf numFmtId="38" fontId="7" fillId="0" borderId="25" xfId="17" applyFont="1" applyBorder="1" applyAlignment="1">
      <alignment horizontal="centerContinuous" vertical="center"/>
    </xf>
    <xf numFmtId="38" fontId="7" fillId="0" borderId="12" xfId="17" applyFont="1" applyBorder="1" applyAlignment="1">
      <alignment horizontal="distributed"/>
    </xf>
    <xf numFmtId="38" fontId="7" fillId="0" borderId="6" xfId="17" applyFont="1" applyBorder="1" applyAlignment="1">
      <alignment horizontal="centerContinuous"/>
    </xf>
    <xf numFmtId="38" fontId="7" fillId="0" borderId="3" xfId="17" applyFont="1" applyBorder="1" applyAlignment="1">
      <alignment horizontal="centerContinuous" vertical="center"/>
    </xf>
    <xf numFmtId="38" fontId="7" fillId="0" borderId="19" xfId="17" applyFont="1" applyBorder="1" applyAlignment="1">
      <alignment horizontal="distributed" vertical="center"/>
    </xf>
    <xf numFmtId="38" fontId="7" fillId="0" borderId="8" xfId="17" applyFont="1" applyBorder="1" applyAlignment="1">
      <alignment horizontal="distributed" vertical="top"/>
    </xf>
    <xf numFmtId="38" fontId="7" fillId="0" borderId="29" xfId="17" applyFont="1" applyBorder="1" applyAlignment="1">
      <alignment horizontal="distributed" vertical="center"/>
    </xf>
    <xf numFmtId="38" fontId="7" fillId="0" borderId="2" xfId="17" applyFont="1" applyBorder="1" applyAlignment="1">
      <alignment horizontal="distributed" vertical="center"/>
    </xf>
    <xf numFmtId="38" fontId="7" fillId="0" borderId="2" xfId="17" applyFont="1" applyBorder="1" applyAlignment="1">
      <alignment horizontal="distributed" vertical="center" wrapText="1"/>
    </xf>
    <xf numFmtId="38" fontId="7" fillId="0" borderId="3" xfId="17" applyFont="1" applyBorder="1" applyAlignment="1">
      <alignment horizontal="distributed" vertical="center"/>
    </xf>
    <xf numFmtId="38" fontId="7" fillId="0" borderId="12" xfId="17" applyFont="1" applyBorder="1" applyAlignment="1">
      <alignment/>
    </xf>
    <xf numFmtId="38" fontId="7" fillId="0" borderId="30" xfId="17" applyFont="1" applyBorder="1" applyAlignment="1">
      <alignment horizontal="distributed" vertical="center"/>
    </xf>
    <xf numFmtId="38" fontId="7" fillId="0" borderId="0" xfId="17" applyFont="1" applyBorder="1" applyAlignment="1">
      <alignment horizontal="distributed" vertical="center"/>
    </xf>
    <xf numFmtId="38" fontId="13" fillId="0" borderId="12" xfId="17" applyFont="1" applyBorder="1" applyAlignment="1">
      <alignment horizontal="distributed" vertical="center"/>
    </xf>
    <xf numFmtId="38" fontId="13" fillId="0" borderId="4" xfId="17" applyFont="1" applyFill="1" applyBorder="1" applyAlignment="1">
      <alignment vertical="center"/>
    </xf>
    <xf numFmtId="38" fontId="13" fillId="0" borderId="4" xfId="17" applyFont="1" applyFill="1" applyBorder="1" applyAlignment="1">
      <alignment vertical="center" shrinkToFit="1"/>
    </xf>
    <xf numFmtId="38" fontId="13" fillId="0" borderId="5" xfId="17" applyFont="1" applyFill="1" applyBorder="1" applyAlignment="1">
      <alignment vertical="center" shrinkToFit="1"/>
    </xf>
    <xf numFmtId="38" fontId="7" fillId="0" borderId="4" xfId="17" applyFont="1" applyFill="1" applyBorder="1" applyAlignment="1">
      <alignment vertical="center"/>
    </xf>
    <xf numFmtId="38" fontId="7" fillId="0" borderId="4" xfId="17" applyFont="1" applyFill="1" applyBorder="1" applyAlignment="1">
      <alignment vertical="center" shrinkToFit="1"/>
    </xf>
    <xf numFmtId="38" fontId="7" fillId="0" borderId="5" xfId="17" applyFont="1" applyFill="1" applyBorder="1" applyAlignment="1">
      <alignment vertical="center"/>
    </xf>
    <xf numFmtId="38" fontId="7" fillId="0" borderId="12" xfId="17" applyFont="1" applyBorder="1" applyAlignment="1">
      <alignment horizontal="distributed" vertical="center"/>
    </xf>
    <xf numFmtId="38" fontId="7" fillId="0" borderId="4" xfId="17" applyFont="1" applyFill="1" applyBorder="1" applyAlignment="1">
      <alignment horizontal="right" vertical="center"/>
    </xf>
    <xf numFmtId="38" fontId="7" fillId="0" borderId="5" xfId="17" applyFont="1" applyFill="1" applyBorder="1" applyAlignment="1">
      <alignment horizontal="right" vertical="center"/>
    </xf>
    <xf numFmtId="180" fontId="7" fillId="0" borderId="4" xfId="17" applyNumberFormat="1" applyFont="1" applyFill="1" applyBorder="1" applyAlignment="1">
      <alignment vertical="center"/>
    </xf>
    <xf numFmtId="180" fontId="7" fillId="0" borderId="4" xfId="17" applyNumberFormat="1" applyFont="1" applyFill="1" applyBorder="1" applyAlignment="1">
      <alignment vertical="center" shrinkToFit="1"/>
    </xf>
    <xf numFmtId="180" fontId="7" fillId="0" borderId="4" xfId="17" applyNumberFormat="1" applyFont="1" applyFill="1" applyBorder="1" applyAlignment="1">
      <alignment horizontal="right" vertical="center"/>
    </xf>
    <xf numFmtId="3" fontId="7" fillId="0" borderId="4" xfId="17" applyNumberFormat="1" applyFont="1" applyFill="1" applyBorder="1" applyAlignment="1">
      <alignment horizontal="right" vertical="center" shrinkToFit="1"/>
    </xf>
    <xf numFmtId="3" fontId="7" fillId="0" borderId="4" xfId="17" applyNumberFormat="1" applyFont="1" applyFill="1" applyBorder="1" applyAlignment="1">
      <alignment vertical="center"/>
    </xf>
    <xf numFmtId="38" fontId="7" fillId="0" borderId="18" xfId="17" applyFont="1" applyBorder="1" applyAlignment="1">
      <alignment horizontal="distributed" vertical="center"/>
    </xf>
    <xf numFmtId="38" fontId="7" fillId="0" borderId="18" xfId="17" applyFont="1" applyFill="1" applyBorder="1" applyAlignment="1">
      <alignment vertical="center"/>
    </xf>
    <xf numFmtId="38" fontId="7" fillId="0" borderId="8" xfId="17" applyFont="1" applyFill="1" applyBorder="1" applyAlignment="1">
      <alignment vertical="center" shrinkToFit="1"/>
    </xf>
    <xf numFmtId="38" fontId="7" fillId="0" borderId="8" xfId="17" applyFont="1" applyFill="1" applyBorder="1" applyAlignment="1">
      <alignment horizontal="right" vertical="center"/>
    </xf>
    <xf numFmtId="38" fontId="7" fillId="0" borderId="8" xfId="17" applyFont="1" applyFill="1" applyBorder="1" applyAlignment="1">
      <alignment vertical="center"/>
    </xf>
    <xf numFmtId="38" fontId="7" fillId="0" borderId="9" xfId="17" applyFont="1" applyFill="1" applyBorder="1" applyAlignment="1">
      <alignment horizontal="right" vertical="center"/>
    </xf>
    <xf numFmtId="38" fontId="7" fillId="0" borderId="18" xfId="17" applyFont="1" applyBorder="1" applyAlignment="1">
      <alignment shrinkToFit="1"/>
    </xf>
    <xf numFmtId="38" fontId="7" fillId="0" borderId="25" xfId="17" applyFont="1" applyBorder="1" applyAlignment="1">
      <alignment horizontal="centerContinuous" vertical="center" shrinkToFit="1"/>
    </xf>
    <xf numFmtId="38" fontId="7" fillId="0" borderId="7" xfId="17" applyFont="1" applyBorder="1" applyAlignment="1">
      <alignment horizontal="centerContinuous"/>
    </xf>
    <xf numFmtId="38" fontId="7" fillId="0" borderId="7" xfId="17" applyFont="1" applyBorder="1" applyAlignment="1">
      <alignment horizontal="centerContinuous" vertical="center" shrinkToFit="1"/>
    </xf>
    <xf numFmtId="38" fontId="7" fillId="0" borderId="18" xfId="17" applyFont="1" applyBorder="1" applyAlignment="1">
      <alignment horizontal="distributed" vertical="top"/>
    </xf>
    <xf numFmtId="38" fontId="7" fillId="0" borderId="3" xfId="17" applyFont="1" applyBorder="1" applyAlignment="1">
      <alignment horizontal="distributed" vertical="center" shrinkToFit="1"/>
    </xf>
    <xf numFmtId="38" fontId="7" fillId="0" borderId="2" xfId="17" applyFont="1" applyBorder="1" applyAlignment="1">
      <alignment horizontal="distributed" vertical="center" shrinkToFit="1"/>
    </xf>
    <xf numFmtId="38" fontId="7" fillId="0" borderId="5" xfId="17" applyFont="1" applyBorder="1" applyAlignment="1">
      <alignment horizontal="distributed" vertical="center" shrinkToFit="1"/>
    </xf>
    <xf numFmtId="38" fontId="7" fillId="0" borderId="4" xfId="17" applyFont="1" applyBorder="1" applyAlignment="1">
      <alignment horizontal="distributed" vertical="center" shrinkToFit="1"/>
    </xf>
    <xf numFmtId="38" fontId="7" fillId="0" borderId="4" xfId="17" applyFont="1" applyBorder="1" applyAlignment="1">
      <alignment horizontal="distributed" vertical="center"/>
    </xf>
    <xf numFmtId="38" fontId="7" fillId="0" borderId="5" xfId="17" applyFont="1" applyBorder="1" applyAlignment="1">
      <alignment horizontal="distributed" vertical="center"/>
    </xf>
    <xf numFmtId="38" fontId="13" fillId="0" borderId="0" xfId="17" applyFont="1" applyFill="1" applyBorder="1" applyAlignment="1">
      <alignment vertical="center"/>
    </xf>
    <xf numFmtId="38" fontId="13" fillId="0" borderId="5" xfId="17" applyFont="1" applyFill="1" applyBorder="1" applyAlignment="1">
      <alignment vertical="center"/>
    </xf>
    <xf numFmtId="38" fontId="7" fillId="0" borderId="5" xfId="17" applyFont="1" applyFill="1" applyBorder="1" applyAlignment="1">
      <alignment vertical="center" shrinkToFit="1"/>
    </xf>
    <xf numFmtId="38" fontId="7" fillId="0" borderId="4" xfId="17" applyFont="1" applyFill="1" applyBorder="1" applyAlignment="1">
      <alignment horizontal="right" vertical="center" shrinkToFit="1"/>
    </xf>
    <xf numFmtId="180" fontId="7" fillId="0" borderId="0" xfId="17" applyNumberFormat="1" applyFont="1" applyFill="1" applyBorder="1" applyAlignment="1">
      <alignment vertical="center"/>
    </xf>
    <xf numFmtId="180" fontId="7" fillId="0" borderId="5" xfId="17" applyNumberFormat="1" applyFont="1" applyFill="1" applyBorder="1" applyAlignment="1">
      <alignment vertical="center" shrinkToFit="1"/>
    </xf>
    <xf numFmtId="180" fontId="7" fillId="0" borderId="4" xfId="17" applyNumberFormat="1" applyFont="1" applyFill="1" applyBorder="1" applyAlignment="1">
      <alignment horizontal="right" vertical="center" shrinkToFit="1"/>
    </xf>
    <xf numFmtId="38" fontId="7" fillId="0" borderId="9" xfId="17" applyFont="1" applyBorder="1" applyAlignment="1">
      <alignment/>
    </xf>
    <xf numFmtId="38" fontId="7" fillId="0" borderId="8" xfId="17" applyFont="1" applyBorder="1" applyAlignment="1">
      <alignment/>
    </xf>
    <xf numFmtId="0" fontId="4" fillId="0" borderId="0" xfId="34" applyFont="1" applyFill="1">
      <alignment/>
      <protection/>
    </xf>
    <xf numFmtId="0" fontId="5" fillId="0" borderId="0" xfId="34" applyFont="1" applyFill="1">
      <alignment/>
      <protection/>
    </xf>
    <xf numFmtId="0" fontId="5" fillId="0" borderId="0" xfId="34" applyFont="1" applyFill="1" applyBorder="1" applyAlignment="1">
      <alignment vertical="center"/>
      <protection/>
    </xf>
    <xf numFmtId="0" fontId="7" fillId="0" borderId="0" xfId="34" applyFont="1" applyFill="1" applyBorder="1">
      <alignment/>
      <protection/>
    </xf>
    <xf numFmtId="0" fontId="5" fillId="0" borderId="0" xfId="34" applyFont="1" applyFill="1" applyBorder="1">
      <alignment/>
      <protection/>
    </xf>
    <xf numFmtId="0" fontId="5" fillId="0" borderId="0" xfId="34" applyFont="1" applyFill="1" applyBorder="1" applyAlignment="1">
      <alignment horizontal="right" vertical="center"/>
      <protection/>
    </xf>
    <xf numFmtId="0" fontId="5" fillId="0" borderId="16" xfId="34" applyFont="1" applyFill="1" applyBorder="1" applyAlignment="1">
      <alignment horizontal="centerContinuous" vertical="center"/>
      <protection/>
    </xf>
    <xf numFmtId="0" fontId="5" fillId="0" borderId="21" xfId="34" applyFont="1" applyFill="1" applyBorder="1" applyAlignment="1">
      <alignment horizontal="centerContinuous" vertical="center"/>
      <protection/>
    </xf>
    <xf numFmtId="0" fontId="5" fillId="0" borderId="0" xfId="34" applyFont="1" applyFill="1" applyAlignment="1">
      <alignment vertical="center"/>
      <protection/>
    </xf>
    <xf numFmtId="0" fontId="5" fillId="0" borderId="6" xfId="34" applyFont="1" applyFill="1" applyBorder="1" applyAlignment="1">
      <alignment horizontal="centerContinuous" vertical="center"/>
      <protection/>
    </xf>
    <xf numFmtId="0" fontId="5" fillId="0" borderId="7" xfId="34" applyFont="1" applyFill="1" applyBorder="1" applyAlignment="1">
      <alignment horizontal="centerContinuous" vertical="center"/>
      <protection/>
    </xf>
    <xf numFmtId="0" fontId="23" fillId="0" borderId="6" xfId="34" applyFont="1" applyFill="1" applyBorder="1" applyAlignment="1">
      <alignment horizontal="center" vertical="center" wrapText="1"/>
      <protection/>
    </xf>
    <xf numFmtId="0" fontId="23" fillId="0" borderId="6" xfId="34" applyFont="1" applyFill="1" applyBorder="1" applyAlignment="1">
      <alignment horizontal="center" vertical="center"/>
      <protection/>
    </xf>
    <xf numFmtId="0" fontId="23" fillId="0" borderId="7" xfId="34" applyFont="1" applyFill="1" applyBorder="1" applyAlignment="1">
      <alignment horizontal="center" vertical="center"/>
      <protection/>
    </xf>
    <xf numFmtId="0" fontId="23" fillId="0" borderId="8" xfId="34" applyFont="1" applyFill="1" applyBorder="1" applyAlignment="1">
      <alignment horizontal="center"/>
      <protection/>
    </xf>
    <xf numFmtId="0" fontId="23" fillId="0" borderId="9" xfId="34" applyFont="1" applyFill="1" applyBorder="1" applyAlignment="1">
      <alignment horizontal="center"/>
      <protection/>
    </xf>
    <xf numFmtId="0" fontId="7" fillId="0" borderId="0" xfId="34" applyFont="1" applyFill="1" applyBorder="1" applyAlignment="1">
      <alignment horizontal="left"/>
      <protection/>
    </xf>
    <xf numFmtId="0" fontId="7" fillId="0" borderId="6" xfId="34" applyFont="1" applyFill="1" applyBorder="1" applyAlignment="1">
      <alignment horizontal="distributed"/>
      <protection/>
    </xf>
    <xf numFmtId="181" fontId="9" fillId="0" borderId="6" xfId="34" applyNumberFormat="1" applyFont="1" applyFill="1" applyBorder="1" applyAlignment="1">
      <alignment/>
      <protection/>
    </xf>
    <xf numFmtId="182" fontId="9" fillId="0" borderId="6" xfId="34" applyNumberFormat="1" applyFont="1" applyFill="1" applyBorder="1" applyAlignment="1">
      <alignment/>
      <protection/>
    </xf>
    <xf numFmtId="182" fontId="9" fillId="0" borderId="7" xfId="34" applyNumberFormat="1" applyFont="1" applyFill="1" applyBorder="1" applyAlignment="1">
      <alignment/>
      <protection/>
    </xf>
    <xf numFmtId="0" fontId="5" fillId="0" borderId="0" xfId="34" applyFont="1" applyFill="1" applyBorder="1" applyAlignment="1">
      <alignment/>
      <protection/>
    </xf>
    <xf numFmtId="0" fontId="5" fillId="0" borderId="0" xfId="34" applyFont="1" applyFill="1" applyAlignment="1">
      <alignment/>
      <protection/>
    </xf>
    <xf numFmtId="0" fontId="7" fillId="0" borderId="4" xfId="34" applyFont="1" applyFill="1" applyBorder="1" applyAlignment="1">
      <alignment horizontal="distributed"/>
      <protection/>
    </xf>
    <xf numFmtId="181" fontId="9" fillId="0" borderId="4" xfId="34" applyNumberFormat="1" applyFont="1" applyFill="1" applyBorder="1" applyAlignment="1">
      <alignment/>
      <protection/>
    </xf>
    <xf numFmtId="182" fontId="9" fillId="0" borderId="4" xfId="34" applyNumberFormat="1" applyFont="1" applyFill="1" applyBorder="1" applyAlignment="1">
      <alignment/>
      <protection/>
    </xf>
    <xf numFmtId="182" fontId="9" fillId="0" borderId="5" xfId="34" applyNumberFormat="1" applyFont="1" applyFill="1" applyBorder="1" applyAlignment="1">
      <alignment/>
      <protection/>
    </xf>
    <xf numFmtId="0" fontId="7" fillId="0" borderId="8" xfId="34" applyFont="1" applyFill="1" applyBorder="1" applyAlignment="1">
      <alignment horizontal="distributed"/>
      <protection/>
    </xf>
    <xf numFmtId="181" fontId="9" fillId="0" borderId="8" xfId="34" applyNumberFormat="1" applyFont="1" applyFill="1" applyBorder="1" applyAlignment="1">
      <alignment/>
      <protection/>
    </xf>
    <xf numFmtId="182" fontId="9" fillId="0" borderId="8" xfId="34" applyNumberFormat="1" applyFont="1" applyFill="1" applyBorder="1" applyAlignment="1">
      <alignment/>
      <protection/>
    </xf>
    <xf numFmtId="182" fontId="9" fillId="0" borderId="9" xfId="34" applyNumberFormat="1" applyFont="1" applyFill="1" applyBorder="1" applyAlignment="1">
      <alignment/>
      <protection/>
    </xf>
    <xf numFmtId="0" fontId="7" fillId="0" borderId="10" xfId="34" applyFont="1" applyFill="1" applyBorder="1" applyAlignment="1">
      <alignment horizontal="distributed"/>
      <protection/>
    </xf>
    <xf numFmtId="181" fontId="9" fillId="0" borderId="10" xfId="34" applyNumberFormat="1" applyFont="1" applyFill="1" applyBorder="1" applyAlignment="1">
      <alignment/>
      <protection/>
    </xf>
    <xf numFmtId="182" fontId="9" fillId="0" borderId="10" xfId="34" applyNumberFormat="1" applyFont="1" applyFill="1" applyBorder="1" applyAlignment="1">
      <alignment/>
      <protection/>
    </xf>
    <xf numFmtId="182" fontId="9" fillId="0" borderId="11" xfId="34" applyNumberFormat="1" applyFont="1" applyFill="1" applyBorder="1" applyAlignment="1">
      <alignment/>
      <protection/>
    </xf>
    <xf numFmtId="0" fontId="7" fillId="0" borderId="0" xfId="34" applyFont="1" applyFill="1" applyBorder="1" applyAlignment="1">
      <alignment/>
      <protection/>
    </xf>
    <xf numFmtId="0" fontId="7" fillId="0" borderId="0" xfId="34" applyFont="1" applyFill="1">
      <alignment/>
      <protection/>
    </xf>
    <xf numFmtId="0" fontId="5" fillId="0" borderId="20" xfId="34" applyFont="1" applyFill="1" applyBorder="1" applyAlignment="1">
      <alignment horizontal="centerContinuous" vertical="center"/>
      <protection/>
    </xf>
    <xf numFmtId="0" fontId="5" fillId="0" borderId="2" xfId="34" applyFont="1" applyFill="1" applyBorder="1" applyAlignment="1">
      <alignment horizontal="centerContinuous" vertical="center"/>
      <protection/>
    </xf>
    <xf numFmtId="0" fontId="5" fillId="0" borderId="3" xfId="34" applyFont="1" applyFill="1" applyBorder="1" applyAlignment="1">
      <alignment horizontal="centerContinuous" vertical="center"/>
      <protection/>
    </xf>
    <xf numFmtId="0" fontId="23" fillId="0" borderId="8" xfId="34" applyFont="1" applyFill="1" applyBorder="1" applyAlignment="1">
      <alignment horizontal="center" vertical="center"/>
      <protection/>
    </xf>
    <xf numFmtId="0" fontId="23" fillId="0" borderId="9" xfId="34" applyFont="1" applyFill="1" applyBorder="1" applyAlignment="1">
      <alignment horizontal="center" vertical="center"/>
      <protection/>
    </xf>
    <xf numFmtId="183" fontId="5" fillId="0" borderId="0" xfId="34" applyNumberFormat="1" applyFont="1" applyFill="1" applyAlignment="1">
      <alignment/>
      <protection/>
    </xf>
    <xf numFmtId="0" fontId="7" fillId="0" borderId="0" xfId="34" applyFont="1" applyFill="1" applyAlignment="1">
      <alignment/>
      <protection/>
    </xf>
    <xf numFmtId="0" fontId="5" fillId="0" borderId="0" xfId="35" applyFont="1" applyFill="1" applyAlignment="1">
      <alignment vertical="center"/>
      <protection/>
    </xf>
    <xf numFmtId="38" fontId="7" fillId="0" borderId="16" xfId="17" applyFont="1" applyFill="1" applyBorder="1" applyAlignment="1">
      <alignment vertical="center"/>
    </xf>
    <xf numFmtId="38" fontId="7" fillId="0" borderId="17" xfId="17" applyFont="1" applyFill="1" applyBorder="1" applyAlignment="1">
      <alignment vertical="center"/>
    </xf>
    <xf numFmtId="38" fontId="7" fillId="0" borderId="12" xfId="17" applyFont="1" applyFill="1" applyBorder="1" applyAlignment="1">
      <alignment vertical="center"/>
    </xf>
    <xf numFmtId="38" fontId="7" fillId="0" borderId="19" xfId="17" applyFont="1" applyFill="1" applyBorder="1" applyAlignment="1">
      <alignment vertical="center"/>
    </xf>
    <xf numFmtId="38" fontId="5" fillId="0" borderId="4" xfId="17" applyFont="1" applyFill="1" applyBorder="1" applyAlignment="1">
      <alignment vertical="center"/>
    </xf>
    <xf numFmtId="38" fontId="5" fillId="0" borderId="5" xfId="17" applyFont="1" applyFill="1" applyBorder="1" applyAlignment="1">
      <alignment vertical="center"/>
    </xf>
    <xf numFmtId="38" fontId="6" fillId="0" borderId="0" xfId="17" applyFont="1" applyFill="1" applyAlignment="1">
      <alignment vertical="center"/>
    </xf>
    <xf numFmtId="184" fontId="25" fillId="0" borderId="4" xfId="17" applyNumberFormat="1" applyFont="1" applyFill="1" applyBorder="1" applyAlignment="1">
      <alignment vertical="center"/>
    </xf>
    <xf numFmtId="38" fontId="13" fillId="0" borderId="0" xfId="17" applyFont="1" applyFill="1" applyBorder="1" applyAlignment="1">
      <alignment horizontal="left" vertical="center"/>
    </xf>
    <xf numFmtId="38" fontId="13" fillId="0" borderId="12" xfId="17" applyFont="1" applyFill="1" applyBorder="1" applyAlignment="1">
      <alignment horizontal="distributed" vertical="center"/>
    </xf>
    <xf numFmtId="38" fontId="26" fillId="0" borderId="12" xfId="17" applyFont="1" applyFill="1" applyBorder="1" applyAlignment="1">
      <alignment horizontal="distributed" vertical="center"/>
    </xf>
    <xf numFmtId="38" fontId="12" fillId="0" borderId="4" xfId="17" applyFont="1" applyFill="1" applyBorder="1" applyAlignment="1">
      <alignment vertical="center"/>
    </xf>
    <xf numFmtId="178" fontId="10" fillId="0" borderId="4" xfId="17" applyNumberFormat="1" applyFont="1" applyFill="1" applyBorder="1" applyAlignment="1">
      <alignment vertical="center"/>
    </xf>
    <xf numFmtId="184" fontId="10" fillId="0" borderId="4" xfId="17" applyNumberFormat="1" applyFont="1" applyFill="1" applyBorder="1" applyAlignment="1">
      <alignment vertical="center"/>
    </xf>
    <xf numFmtId="38" fontId="10" fillId="0" borderId="4" xfId="17" applyFont="1" applyFill="1" applyBorder="1" applyAlignment="1">
      <alignment vertical="center"/>
    </xf>
    <xf numFmtId="38" fontId="7" fillId="0" borderId="15" xfId="17" applyFont="1" applyFill="1" applyBorder="1" applyAlignment="1">
      <alignment vertical="center"/>
    </xf>
    <xf numFmtId="38" fontId="7" fillId="0" borderId="13" xfId="17" applyFont="1" applyFill="1" applyBorder="1" applyAlignment="1">
      <alignment horizontal="distributed" vertical="center"/>
    </xf>
    <xf numFmtId="38" fontId="5" fillId="0" borderId="31" xfId="17" applyFont="1" applyFill="1" applyBorder="1" applyAlignment="1">
      <alignment horizontal="distributed" vertical="center"/>
    </xf>
    <xf numFmtId="38" fontId="6" fillId="0" borderId="5" xfId="17" applyFont="1" applyFill="1" applyBorder="1" applyAlignment="1">
      <alignment/>
    </xf>
    <xf numFmtId="38" fontId="5" fillId="0" borderId="5" xfId="17" applyFont="1" applyFill="1" applyBorder="1" applyAlignment="1">
      <alignment/>
    </xf>
    <xf numFmtId="38" fontId="6" fillId="0" borderId="0" xfId="17" applyFont="1" applyFill="1" applyBorder="1" applyAlignment="1">
      <alignment/>
    </xf>
    <xf numFmtId="38" fontId="12" fillId="0" borderId="4" xfId="17" applyFont="1" applyFill="1" applyBorder="1" applyAlignment="1">
      <alignment horizontal="distributed" shrinkToFit="1"/>
    </xf>
    <xf numFmtId="38" fontId="12" fillId="0" borderId="4" xfId="17" applyFont="1" applyFill="1" applyBorder="1" applyAlignment="1">
      <alignment horizontal="distributed"/>
    </xf>
    <xf numFmtId="38" fontId="5" fillId="0" borderId="15" xfId="17" applyFont="1" applyFill="1" applyBorder="1" applyAlignment="1">
      <alignment horizontal="distributed"/>
    </xf>
    <xf numFmtId="38" fontId="5" fillId="0" borderId="11" xfId="17" applyFont="1" applyFill="1" applyBorder="1" applyAlignment="1">
      <alignment/>
    </xf>
    <xf numFmtId="38" fontId="27" fillId="0" borderId="0" xfId="17" applyFont="1" applyAlignment="1">
      <alignment/>
    </xf>
    <xf numFmtId="38" fontId="27" fillId="0" borderId="0" xfId="17" applyFont="1" applyFill="1" applyAlignment="1">
      <alignment/>
    </xf>
    <xf numFmtId="38" fontId="14" fillId="0" borderId="0" xfId="17" applyFont="1" applyFill="1" applyAlignment="1">
      <alignment/>
    </xf>
    <xf numFmtId="38" fontId="14" fillId="0" borderId="0" xfId="17" applyFont="1" applyFill="1" applyAlignment="1">
      <alignment horizontal="center"/>
    </xf>
    <xf numFmtId="38" fontId="14" fillId="0" borderId="0" xfId="17" applyFont="1" applyFill="1" applyAlignment="1">
      <alignment horizontal="right"/>
    </xf>
    <xf numFmtId="38" fontId="14" fillId="0" borderId="0" xfId="17" applyFont="1" applyAlignment="1">
      <alignment/>
    </xf>
    <xf numFmtId="38" fontId="14" fillId="0" borderId="0" xfId="17" applyFont="1" applyFill="1" applyBorder="1" applyAlignment="1">
      <alignment/>
    </xf>
    <xf numFmtId="38" fontId="14" fillId="0" borderId="0" xfId="17" applyFont="1" applyFill="1" applyBorder="1" applyAlignment="1">
      <alignment horizontal="center"/>
    </xf>
    <xf numFmtId="38" fontId="14" fillId="0" borderId="0" xfId="17" applyFont="1" applyFill="1" applyBorder="1" applyAlignment="1">
      <alignment horizontal="right"/>
    </xf>
    <xf numFmtId="38" fontId="14" fillId="0" borderId="0" xfId="17" applyFont="1" applyBorder="1" applyAlignment="1">
      <alignment/>
    </xf>
    <xf numFmtId="38" fontId="14" fillId="0" borderId="0" xfId="17" applyFont="1" applyFill="1" applyBorder="1" applyAlignment="1">
      <alignment horizontal="center" vertical="center"/>
    </xf>
    <xf numFmtId="38" fontId="14" fillId="0" borderId="0" xfId="17" applyFont="1" applyFill="1" applyBorder="1" applyAlignment="1">
      <alignment horizontal="center" vertical="center" wrapText="1"/>
    </xf>
    <xf numFmtId="38" fontId="14" fillId="0" borderId="27" xfId="17" applyFont="1" applyBorder="1" applyAlignment="1">
      <alignment horizontal="distributed" vertical="center"/>
    </xf>
    <xf numFmtId="41" fontId="14" fillId="0" borderId="1" xfId="17" applyNumberFormat="1" applyFont="1" applyBorder="1" applyAlignment="1">
      <alignment horizontal="center"/>
    </xf>
    <xf numFmtId="38" fontId="14" fillId="0" borderId="22" xfId="17" applyFont="1" applyBorder="1" applyAlignment="1">
      <alignment horizontal="distributed" vertical="center"/>
    </xf>
    <xf numFmtId="38" fontId="14" fillId="0" borderId="12" xfId="17" applyFont="1" applyBorder="1" applyAlignment="1">
      <alignment horizontal="distributed" vertical="center"/>
    </xf>
    <xf numFmtId="38" fontId="14" fillId="0" borderId="12" xfId="17" applyFont="1" applyBorder="1" applyAlignment="1">
      <alignment horizontal="right" vertical="center"/>
    </xf>
    <xf numFmtId="38" fontId="14" fillId="0" borderId="12" xfId="17" applyFont="1" applyBorder="1" applyAlignment="1">
      <alignment horizontal="distributed" vertical="center" wrapText="1"/>
    </xf>
    <xf numFmtId="38" fontId="14" fillId="0" borderId="13" xfId="17" applyFont="1" applyBorder="1" applyAlignment="1">
      <alignment horizontal="distributed"/>
    </xf>
    <xf numFmtId="38" fontId="14" fillId="0" borderId="0" xfId="17" applyFont="1" applyBorder="1" applyAlignment="1">
      <alignment horizontal="center"/>
    </xf>
    <xf numFmtId="38" fontId="14" fillId="0" borderId="0" xfId="17" applyFont="1" applyAlignment="1">
      <alignment horizontal="center"/>
    </xf>
    <xf numFmtId="38" fontId="5" fillId="0" borderId="31" xfId="17" applyFont="1" applyFill="1" applyBorder="1" applyAlignment="1">
      <alignment horizontal="centerContinuous" vertical="center"/>
    </xf>
    <xf numFmtId="38" fontId="5" fillId="0" borderId="32" xfId="17" applyFont="1" applyFill="1" applyBorder="1" applyAlignment="1">
      <alignment horizontal="distributed" vertical="center"/>
    </xf>
    <xf numFmtId="38" fontId="5" fillId="0" borderId="27" xfId="17" applyFont="1" applyFill="1" applyBorder="1" applyAlignment="1">
      <alignment horizontal="centerContinuous" vertical="center"/>
    </xf>
    <xf numFmtId="38" fontId="5" fillId="0" borderId="33" xfId="17" applyFont="1" applyFill="1" applyBorder="1" applyAlignment="1">
      <alignment horizontal="distributed" vertical="center"/>
    </xf>
    <xf numFmtId="38" fontId="5" fillId="0" borderId="31" xfId="17" applyFont="1" applyFill="1" applyBorder="1" applyAlignment="1">
      <alignment horizontal="distributed" vertical="center"/>
    </xf>
    <xf numFmtId="38" fontId="6" fillId="0" borderId="0" xfId="17" applyFont="1" applyFill="1" applyBorder="1" applyAlignment="1">
      <alignment vertical="center"/>
    </xf>
    <xf numFmtId="38" fontId="6" fillId="0" borderId="0" xfId="17" applyFont="1" applyFill="1" applyBorder="1" applyAlignment="1">
      <alignment horizontal="distributed" vertical="center"/>
    </xf>
    <xf numFmtId="38" fontId="16" fillId="0" borderId="0" xfId="17" applyFont="1" applyFill="1" applyBorder="1" applyAlignment="1">
      <alignment vertical="center"/>
    </xf>
    <xf numFmtId="38" fontId="16" fillId="0" borderId="12" xfId="17" applyFont="1" applyFill="1" applyBorder="1" applyAlignment="1">
      <alignment horizontal="distributed" vertical="center"/>
    </xf>
    <xf numFmtId="38" fontId="16" fillId="0" borderId="34" xfId="17" applyFont="1" applyFill="1" applyBorder="1" applyAlignment="1">
      <alignment vertical="center"/>
    </xf>
    <xf numFmtId="38" fontId="5" fillId="0" borderId="12" xfId="17" applyFont="1" applyFill="1" applyBorder="1" applyAlignment="1">
      <alignment horizontal="distributed" vertical="center"/>
    </xf>
    <xf numFmtId="38" fontId="12" fillId="0" borderId="0" xfId="17" applyFont="1" applyFill="1" applyBorder="1" applyAlignment="1">
      <alignment vertical="center"/>
    </xf>
    <xf numFmtId="38" fontId="12" fillId="0" borderId="12" xfId="17" applyFont="1" applyFill="1" applyBorder="1" applyAlignment="1">
      <alignment horizontal="distributed" vertical="center"/>
    </xf>
    <xf numFmtId="38" fontId="16" fillId="0" borderId="0" xfId="17" applyFont="1" applyFill="1" applyBorder="1" applyAlignment="1">
      <alignment horizontal="distributed" vertical="center"/>
    </xf>
    <xf numFmtId="38" fontId="12" fillId="0" borderId="0" xfId="17" applyFont="1" applyFill="1" applyBorder="1" applyAlignment="1">
      <alignment horizontal="distributed" vertical="center"/>
    </xf>
    <xf numFmtId="38" fontId="5" fillId="0" borderId="15" xfId="17" applyFont="1" applyFill="1" applyBorder="1" applyAlignment="1">
      <alignment vertical="center"/>
    </xf>
    <xf numFmtId="38" fontId="5" fillId="0" borderId="15" xfId="17" applyFont="1" applyFill="1" applyBorder="1" applyAlignment="1">
      <alignment horizontal="distributed" vertical="center"/>
    </xf>
    <xf numFmtId="38" fontId="5" fillId="0" borderId="35" xfId="17" applyFont="1" applyFill="1" applyBorder="1" applyAlignment="1">
      <alignment vertical="center"/>
    </xf>
    <xf numFmtId="38" fontId="5" fillId="0" borderId="13" xfId="17" applyFont="1" applyFill="1" applyBorder="1" applyAlignment="1">
      <alignment horizontal="distributed" vertical="center"/>
    </xf>
    <xf numFmtId="38" fontId="5" fillId="0" borderId="36" xfId="17" applyFont="1" applyFill="1" applyBorder="1" applyAlignment="1">
      <alignment vertical="center"/>
    </xf>
    <xf numFmtId="38" fontId="5" fillId="0" borderId="0" xfId="17" applyNumberFormat="1" applyFont="1" applyFill="1" applyAlignment="1">
      <alignment vertical="center"/>
    </xf>
    <xf numFmtId="38" fontId="5" fillId="0" borderId="0" xfId="17" applyNumberFormat="1" applyFont="1" applyBorder="1" applyAlignment="1">
      <alignment vertical="center"/>
    </xf>
    <xf numFmtId="38" fontId="5" fillId="0" borderId="0" xfId="17" applyNumberFormat="1" applyFont="1" applyAlignment="1">
      <alignment vertical="center"/>
    </xf>
    <xf numFmtId="38" fontId="4" fillId="0" borderId="0" xfId="17" applyNumberFormat="1" applyFont="1" applyFill="1" applyAlignment="1">
      <alignment vertical="center"/>
    </xf>
    <xf numFmtId="38" fontId="5" fillId="0" borderId="0" xfId="0" applyNumberFormat="1" applyFont="1" applyFill="1" applyAlignment="1">
      <alignment vertical="center"/>
    </xf>
    <xf numFmtId="38" fontId="7" fillId="0" borderId="0" xfId="17" applyNumberFormat="1" applyFont="1" applyFill="1" applyAlignment="1">
      <alignment horizontal="right" vertical="center"/>
    </xf>
    <xf numFmtId="38" fontId="5" fillId="0" borderId="27" xfId="17" applyNumberFormat="1" applyFont="1" applyFill="1" applyBorder="1" applyAlignment="1">
      <alignment horizontal="distributed" vertical="center"/>
    </xf>
    <xf numFmtId="38" fontId="5" fillId="0" borderId="14" xfId="17" applyNumberFormat="1" applyFont="1" applyFill="1" applyBorder="1" applyAlignment="1">
      <alignment horizontal="distributed" vertical="center"/>
    </xf>
    <xf numFmtId="38" fontId="5" fillId="0" borderId="31" xfId="17" applyNumberFormat="1" applyFont="1" applyFill="1" applyBorder="1" applyAlignment="1">
      <alignment horizontal="distributed" vertical="center"/>
    </xf>
    <xf numFmtId="38" fontId="5" fillId="0" borderId="1" xfId="17" applyNumberFormat="1" applyFont="1" applyFill="1" applyBorder="1" applyAlignment="1">
      <alignment horizontal="distributed" vertical="center"/>
    </xf>
    <xf numFmtId="38" fontId="5" fillId="0" borderId="12" xfId="17" applyNumberFormat="1" applyFont="1" applyFill="1" applyBorder="1" applyAlignment="1">
      <alignment horizontal="distributed" vertical="center"/>
    </xf>
    <xf numFmtId="38" fontId="5" fillId="0" borderId="5" xfId="17" applyNumberFormat="1" applyFont="1" applyFill="1" applyBorder="1" applyAlignment="1">
      <alignment horizontal="distributed" vertical="center"/>
    </xf>
    <xf numFmtId="38" fontId="5" fillId="0" borderId="0" xfId="17" applyNumberFormat="1" applyFont="1" applyFill="1" applyBorder="1" applyAlignment="1">
      <alignment horizontal="distributed" vertical="center"/>
    </xf>
    <xf numFmtId="38" fontId="5" fillId="0" borderId="12" xfId="17" applyNumberFormat="1" applyFont="1" applyFill="1" applyBorder="1" applyAlignment="1">
      <alignment horizontal="distributed" vertical="center" wrapText="1"/>
    </xf>
    <xf numFmtId="0" fontId="5" fillId="2" borderId="12" xfId="17" applyNumberFormat="1" applyFont="1" applyFill="1" applyBorder="1" applyAlignment="1">
      <alignment horizontal="distributed" vertical="center"/>
    </xf>
    <xf numFmtId="38" fontId="5" fillId="0" borderId="13" xfId="17" applyNumberFormat="1" applyFont="1" applyFill="1" applyBorder="1" applyAlignment="1">
      <alignment vertical="center"/>
    </xf>
    <xf numFmtId="38" fontId="5" fillId="0" borderId="11" xfId="17" applyNumberFormat="1" applyFont="1" applyFill="1" applyBorder="1" applyAlignment="1">
      <alignment vertical="center"/>
    </xf>
    <xf numFmtId="38" fontId="5" fillId="0" borderId="15" xfId="17" applyNumberFormat="1" applyFont="1" applyFill="1" applyBorder="1" applyAlignment="1">
      <alignment vertical="center"/>
    </xf>
    <xf numFmtId="38" fontId="5" fillId="0" borderId="10" xfId="17" applyNumberFormat="1" applyFont="1" applyFill="1" applyBorder="1" applyAlignment="1">
      <alignment vertical="center"/>
    </xf>
    <xf numFmtId="38" fontId="7" fillId="0" borderId="0" xfId="17" applyNumberFormat="1" applyFont="1" applyFill="1" applyAlignment="1">
      <alignment vertical="center"/>
    </xf>
    <xf numFmtId="38" fontId="5" fillId="0" borderId="0" xfId="17" applyNumberFormat="1" applyFont="1" applyFill="1" applyBorder="1" applyAlignment="1">
      <alignment vertical="center"/>
    </xf>
    <xf numFmtId="38" fontId="4" fillId="2" borderId="0" xfId="17" applyFont="1" applyFill="1" applyAlignment="1">
      <alignment vertical="center"/>
    </xf>
    <xf numFmtId="38" fontId="5" fillId="2" borderId="0" xfId="17" applyFont="1" applyFill="1" applyAlignment="1">
      <alignment vertical="center"/>
    </xf>
    <xf numFmtId="38" fontId="7" fillId="2" borderId="0" xfId="17" applyFont="1" applyFill="1" applyAlignment="1">
      <alignment horizontal="right" vertical="center"/>
    </xf>
    <xf numFmtId="38" fontId="5" fillId="2" borderId="17" xfId="17" applyFont="1" applyFill="1" applyBorder="1" applyAlignment="1">
      <alignment horizontal="distributed" vertical="center"/>
    </xf>
    <xf numFmtId="38" fontId="5" fillId="2" borderId="20" xfId="17" applyFont="1" applyFill="1" applyBorder="1" applyAlignment="1">
      <alignment vertical="center"/>
    </xf>
    <xf numFmtId="38" fontId="5" fillId="2" borderId="20" xfId="17" applyFont="1" applyFill="1" applyBorder="1" applyAlignment="1">
      <alignment horizontal="centerContinuous" vertical="center"/>
    </xf>
    <xf numFmtId="38" fontId="5" fillId="2" borderId="21" xfId="17" applyFont="1" applyFill="1" applyBorder="1" applyAlignment="1">
      <alignment horizontal="centerContinuous" vertical="center"/>
    </xf>
    <xf numFmtId="38" fontId="5" fillId="2" borderId="19" xfId="17" applyFont="1" applyFill="1" applyBorder="1" applyAlignment="1">
      <alignment horizontal="distributed" vertical="center"/>
    </xf>
    <xf numFmtId="38" fontId="5" fillId="2" borderId="2" xfId="17" applyFont="1" applyFill="1" applyBorder="1" applyAlignment="1">
      <alignment horizontal="center" vertical="center"/>
    </xf>
    <xf numFmtId="38" fontId="5" fillId="2" borderId="3" xfId="17" applyFont="1" applyFill="1" applyBorder="1" applyAlignment="1">
      <alignment horizontal="center" vertical="center"/>
    </xf>
    <xf numFmtId="38" fontId="6" fillId="2" borderId="12" xfId="17" applyFont="1" applyFill="1" applyBorder="1" applyAlignment="1">
      <alignment horizontal="center" vertical="center"/>
    </xf>
    <xf numFmtId="38" fontId="5" fillId="2" borderId="12" xfId="17" applyFont="1" applyFill="1" applyBorder="1" applyAlignment="1">
      <alignment horizontal="distributed" vertical="center"/>
    </xf>
    <xf numFmtId="38" fontId="5" fillId="2" borderId="13" xfId="17" applyFont="1" applyFill="1" applyBorder="1" applyAlignment="1">
      <alignment vertical="center"/>
    </xf>
    <xf numFmtId="38" fontId="5" fillId="2" borderId="10" xfId="17" applyFont="1" applyFill="1" applyBorder="1" applyAlignment="1">
      <alignment vertical="center"/>
    </xf>
    <xf numFmtId="38" fontId="5" fillId="2" borderId="11" xfId="17" applyFont="1" applyFill="1" applyBorder="1" applyAlignment="1">
      <alignment vertical="center"/>
    </xf>
    <xf numFmtId="38" fontId="7" fillId="2" borderId="0" xfId="17" applyFont="1" applyFill="1" applyAlignment="1">
      <alignment vertical="center"/>
    </xf>
    <xf numFmtId="0" fontId="4" fillId="0" borderId="0" xfId="36" applyFont="1">
      <alignment vertical="center"/>
      <protection/>
    </xf>
    <xf numFmtId="0" fontId="5" fillId="0" borderId="0" xfId="36" applyFont="1">
      <alignment vertical="center"/>
      <protection/>
    </xf>
    <xf numFmtId="0" fontId="5" fillId="0" borderId="0" xfId="36" applyFont="1" quotePrefix="1">
      <alignment vertical="center"/>
      <protection/>
    </xf>
    <xf numFmtId="0" fontId="5" fillId="0" borderId="0" xfId="36" applyFont="1" applyAlignment="1">
      <alignment horizontal="right" vertical="center"/>
      <protection/>
    </xf>
    <xf numFmtId="0" fontId="5" fillId="0" borderId="31" xfId="36" applyFont="1" applyBorder="1" applyAlignment="1">
      <alignment horizontal="distributed" vertical="center"/>
      <protection/>
    </xf>
    <xf numFmtId="0" fontId="5" fillId="0" borderId="1" xfId="36" applyFont="1" applyBorder="1" applyAlignment="1">
      <alignment horizontal="distributed" vertical="center"/>
      <protection/>
    </xf>
    <xf numFmtId="0" fontId="5" fillId="0" borderId="14" xfId="36" applyFont="1" applyBorder="1" applyAlignment="1">
      <alignment horizontal="distributed" vertical="center"/>
      <protection/>
    </xf>
    <xf numFmtId="0" fontId="5" fillId="0" borderId="0" xfId="36" applyFont="1" applyAlignment="1">
      <alignment horizontal="distributed" vertical="center"/>
      <protection/>
    </xf>
    <xf numFmtId="0" fontId="6" fillId="0" borderId="0" xfId="36" applyFont="1" applyBorder="1" applyAlignment="1">
      <alignment horizontal="distributed" vertical="center" indent="1"/>
      <protection/>
    </xf>
    <xf numFmtId="0" fontId="6" fillId="0" borderId="0" xfId="36" applyFont="1">
      <alignment vertical="center"/>
      <protection/>
    </xf>
    <xf numFmtId="0" fontId="5" fillId="0" borderId="15" xfId="36" applyFont="1" applyBorder="1" applyAlignment="1">
      <alignment horizontal="distributed" vertical="center" indent="1"/>
      <protection/>
    </xf>
    <xf numFmtId="0" fontId="5" fillId="0" borderId="25" xfId="36" applyFont="1" applyBorder="1" applyAlignment="1">
      <alignment horizontal="distributed"/>
      <protection/>
    </xf>
    <xf numFmtId="0" fontId="12" fillId="0" borderId="6" xfId="36" applyFont="1" applyBorder="1" applyAlignment="1">
      <alignment horizontal="distributed"/>
      <protection/>
    </xf>
    <xf numFmtId="0" fontId="5" fillId="0" borderId="0" xfId="36" applyFont="1" applyAlignment="1">
      <alignment/>
      <protection/>
    </xf>
    <xf numFmtId="0" fontId="5" fillId="0" borderId="0" xfId="36" applyFont="1" applyBorder="1" applyAlignment="1">
      <alignment horizontal="distributed"/>
      <protection/>
    </xf>
    <xf numFmtId="0" fontId="5" fillId="0" borderId="4" xfId="36" applyFont="1" applyBorder="1" applyAlignment="1">
      <alignment horizontal="distributed"/>
      <protection/>
    </xf>
    <xf numFmtId="0" fontId="10" fillId="0" borderId="0" xfId="36" applyFont="1" applyBorder="1" applyAlignment="1">
      <alignment horizontal="distributed"/>
      <protection/>
    </xf>
    <xf numFmtId="0" fontId="12" fillId="0" borderId="4" xfId="36" applyFont="1" applyBorder="1" applyAlignment="1">
      <alignment horizontal="distributed"/>
      <protection/>
    </xf>
    <xf numFmtId="0" fontId="5" fillId="0" borderId="15" xfId="36" applyFont="1" applyBorder="1" applyAlignment="1">
      <alignment horizontal="distributed"/>
      <protection/>
    </xf>
    <xf numFmtId="0" fontId="5" fillId="0" borderId="10" xfId="36" applyFont="1" applyBorder="1" applyAlignment="1">
      <alignment horizontal="distributed"/>
      <protection/>
    </xf>
    <xf numFmtId="41" fontId="5" fillId="0" borderId="15" xfId="36" applyNumberFormat="1" applyFont="1" applyBorder="1" applyAlignment="1">
      <alignment/>
      <protection/>
    </xf>
    <xf numFmtId="49" fontId="4" fillId="0" borderId="0" xfId="46" applyNumberFormat="1" applyFont="1" applyFill="1" applyBorder="1" applyAlignment="1">
      <alignment horizontal="left" vertical="center"/>
      <protection/>
    </xf>
    <xf numFmtId="0" fontId="14" fillId="0" borderId="0" xfId="46" applyFont="1" applyFill="1" applyBorder="1" applyAlignment="1">
      <alignment vertical="center"/>
      <protection/>
    </xf>
    <xf numFmtId="0" fontId="14" fillId="0" borderId="0" xfId="46" applyFont="1" applyFill="1" applyAlignment="1">
      <alignment vertical="center"/>
      <protection/>
    </xf>
    <xf numFmtId="49" fontId="5" fillId="0" borderId="0" xfId="46" applyNumberFormat="1" applyFont="1" applyFill="1" applyBorder="1" applyAlignment="1">
      <alignment horizontal="right" vertical="center"/>
      <protection/>
    </xf>
    <xf numFmtId="0" fontId="14" fillId="0" borderId="0" xfId="46" applyFont="1">
      <alignment/>
      <protection/>
    </xf>
    <xf numFmtId="0" fontId="14" fillId="0" borderId="0" xfId="0" applyFont="1" applyAlignment="1">
      <alignment vertical="center"/>
    </xf>
    <xf numFmtId="49" fontId="5" fillId="0" borderId="0" xfId="46" applyNumberFormat="1" applyFont="1" applyFill="1" applyBorder="1" applyAlignment="1">
      <alignment horizontal="left" vertical="center"/>
      <protection/>
    </xf>
    <xf numFmtId="0" fontId="5" fillId="0" borderId="0" xfId="46" applyFont="1" applyFill="1" applyBorder="1" applyAlignment="1">
      <alignment vertical="center"/>
      <protection/>
    </xf>
    <xf numFmtId="0" fontId="5" fillId="0" borderId="0" xfId="46" applyFont="1" applyFill="1" applyAlignment="1">
      <alignment vertical="center"/>
      <protection/>
    </xf>
    <xf numFmtId="0" fontId="5" fillId="0" borderId="0" xfId="46" applyFont="1">
      <alignment/>
      <protection/>
    </xf>
    <xf numFmtId="49" fontId="5" fillId="0" borderId="5" xfId="46" applyNumberFormat="1" applyFont="1" applyFill="1" applyBorder="1" applyAlignment="1">
      <alignment horizontal="center" vertical="center"/>
      <protection/>
    </xf>
    <xf numFmtId="49" fontId="5" fillId="0" borderId="12" xfId="46" applyNumberFormat="1" applyFont="1" applyFill="1" applyBorder="1" applyAlignment="1">
      <alignment horizontal="center" vertical="center"/>
      <protection/>
    </xf>
    <xf numFmtId="49" fontId="12" fillId="0" borderId="6" xfId="46" applyNumberFormat="1" applyFont="1" applyFill="1" applyBorder="1" applyAlignment="1">
      <alignment horizontal="distributed" vertical="center"/>
      <protection/>
    </xf>
    <xf numFmtId="49" fontId="5" fillId="0" borderId="8" xfId="46" applyNumberFormat="1" applyFont="1" applyFill="1" applyBorder="1" applyAlignment="1">
      <alignment horizontal="distributed" vertical="center"/>
      <protection/>
    </xf>
    <xf numFmtId="49" fontId="5" fillId="0" borderId="8" xfId="46" applyNumberFormat="1" applyFont="1" applyFill="1" applyBorder="1" applyAlignment="1">
      <alignment horizontal="center" vertical="center"/>
      <protection/>
    </xf>
    <xf numFmtId="49" fontId="5" fillId="0" borderId="2" xfId="46" applyNumberFormat="1" applyFont="1" applyFill="1" applyBorder="1" applyAlignment="1">
      <alignment horizontal="distributed" vertical="center"/>
      <protection/>
    </xf>
    <xf numFmtId="49" fontId="12" fillId="0" borderId="2" xfId="46" applyNumberFormat="1" applyFont="1" applyFill="1" applyBorder="1" applyAlignment="1">
      <alignment horizontal="distributed" vertical="center" wrapText="1"/>
      <protection/>
    </xf>
    <xf numFmtId="49" fontId="5" fillId="0" borderId="3" xfId="46" applyNumberFormat="1" applyFont="1" applyFill="1" applyBorder="1" applyAlignment="1">
      <alignment horizontal="distributed" vertical="center" wrapText="1"/>
      <protection/>
    </xf>
    <xf numFmtId="0" fontId="5" fillId="0" borderId="0" xfId="46" applyFont="1" applyFill="1" applyBorder="1" applyAlignment="1">
      <alignment horizontal="distributed"/>
      <protection/>
    </xf>
    <xf numFmtId="0" fontId="5" fillId="0" borderId="0" xfId="46" applyFont="1" applyBorder="1" applyAlignment="1">
      <alignment/>
      <protection/>
    </xf>
    <xf numFmtId="0" fontId="5" fillId="0" borderId="0" xfId="46" applyFont="1" applyAlignment="1">
      <alignment/>
      <protection/>
    </xf>
    <xf numFmtId="0" fontId="5" fillId="0" borderId="0" xfId="0" applyFont="1" applyAlignment="1">
      <alignment/>
    </xf>
    <xf numFmtId="0" fontId="5" fillId="0" borderId="28" xfId="46" applyFont="1" applyFill="1" applyBorder="1" applyAlignment="1">
      <alignment horizontal="distributed"/>
      <protection/>
    </xf>
    <xf numFmtId="0" fontId="5" fillId="0" borderId="15" xfId="46" applyFont="1" applyFill="1" applyBorder="1" applyAlignment="1">
      <alignment horizontal="distributed"/>
      <protection/>
    </xf>
    <xf numFmtId="49" fontId="30" fillId="0" borderId="0" xfId="47" applyNumberFormat="1" applyFont="1" applyFill="1" applyAlignment="1">
      <alignment vertical="center"/>
      <protection/>
    </xf>
    <xf numFmtId="189" fontId="30" fillId="0" borderId="0" xfId="47" applyNumberFormat="1" applyFont="1" applyFill="1" applyAlignment="1">
      <alignment horizontal="left" vertical="center"/>
      <protection/>
    </xf>
    <xf numFmtId="49" fontId="30" fillId="0" borderId="0" xfId="47" applyNumberFormat="1" applyFont="1" applyFill="1" applyAlignment="1">
      <alignment horizontal="left" vertical="center"/>
      <protection/>
    </xf>
    <xf numFmtId="49" fontId="30" fillId="0" borderId="0" xfId="47" applyNumberFormat="1" applyFont="1" applyAlignment="1">
      <alignment vertical="center"/>
      <protection/>
    </xf>
    <xf numFmtId="189" fontId="30" fillId="0" borderId="0" xfId="47" applyNumberFormat="1" applyFont="1" applyAlignment="1">
      <alignment vertical="center"/>
      <protection/>
    </xf>
    <xf numFmtId="49" fontId="30" fillId="0" borderId="0" xfId="47" applyNumberFormat="1" applyFont="1" applyBorder="1" applyAlignment="1">
      <alignment vertical="center"/>
      <protection/>
    </xf>
    <xf numFmtId="0" fontId="5" fillId="0" borderId="0" xfId="47" applyFont="1" applyFill="1" applyBorder="1" applyAlignment="1">
      <alignment vertical="center"/>
      <protection/>
    </xf>
    <xf numFmtId="49" fontId="5" fillId="0" borderId="0" xfId="47" applyNumberFormat="1" applyFont="1" applyFill="1" applyBorder="1" applyAlignment="1">
      <alignment vertical="center"/>
      <protection/>
    </xf>
    <xf numFmtId="189" fontId="5" fillId="0" borderId="0" xfId="47" applyNumberFormat="1" applyFont="1" applyFill="1" applyAlignment="1">
      <alignment vertical="center"/>
      <protection/>
    </xf>
    <xf numFmtId="49" fontId="5" fillId="0" borderId="0" xfId="47" applyNumberFormat="1" applyFont="1" applyFill="1" applyAlignment="1">
      <alignment vertical="center"/>
      <protection/>
    </xf>
    <xf numFmtId="49" fontId="5" fillId="0" borderId="0" xfId="47" applyNumberFormat="1" applyFont="1" applyBorder="1" applyAlignment="1">
      <alignment vertical="center"/>
      <protection/>
    </xf>
    <xf numFmtId="49" fontId="5" fillId="0" borderId="0" xfId="47" applyNumberFormat="1" applyFont="1" applyAlignment="1">
      <alignment horizontal="distributed" vertical="center"/>
      <protection/>
    </xf>
    <xf numFmtId="0" fontId="5" fillId="0" borderId="0" xfId="0" applyFont="1" applyAlignment="1">
      <alignment horizontal="distributed" vertical="center"/>
    </xf>
    <xf numFmtId="189" fontId="5" fillId="0" borderId="8" xfId="47" applyNumberFormat="1" applyFont="1" applyFill="1" applyBorder="1" applyAlignment="1">
      <alignment horizontal="distributed" vertical="center"/>
      <protection/>
    </xf>
    <xf numFmtId="0" fontId="5" fillId="0" borderId="2" xfId="47" applyFont="1" applyFill="1" applyBorder="1" applyAlignment="1">
      <alignment horizontal="distributed" vertical="center"/>
      <protection/>
    </xf>
    <xf numFmtId="178" fontId="5" fillId="0" borderId="8" xfId="47" applyNumberFormat="1" applyFont="1" applyFill="1" applyBorder="1" applyAlignment="1">
      <alignment horizontal="distributed" vertical="center"/>
      <protection/>
    </xf>
    <xf numFmtId="0" fontId="5" fillId="0" borderId="3" xfId="47" applyFont="1" applyFill="1" applyBorder="1" applyAlignment="1">
      <alignment horizontal="distributed" vertical="center"/>
      <protection/>
    </xf>
    <xf numFmtId="0" fontId="5" fillId="0" borderId="12" xfId="47" applyFont="1" applyFill="1" applyBorder="1" applyAlignment="1">
      <alignment horizontal="distributed"/>
      <protection/>
    </xf>
    <xf numFmtId="176" fontId="5" fillId="0" borderId="4" xfId="47" applyNumberFormat="1" applyFont="1" applyFill="1" applyBorder="1" applyAlignment="1">
      <alignment horizontal="right"/>
      <protection/>
    </xf>
    <xf numFmtId="176" fontId="5" fillId="0" borderId="5" xfId="47" applyNumberFormat="1" applyFont="1" applyBorder="1" applyAlignment="1">
      <alignment/>
      <protection/>
    </xf>
    <xf numFmtId="49" fontId="5" fillId="0" borderId="0" xfId="47" applyNumberFormat="1" applyFont="1" applyAlignment="1">
      <alignment/>
      <protection/>
    </xf>
    <xf numFmtId="190" fontId="5" fillId="0" borderId="12" xfId="47" applyNumberFormat="1" applyFont="1" applyFill="1" applyBorder="1" applyAlignment="1">
      <alignment horizontal="distributed"/>
      <protection/>
    </xf>
    <xf numFmtId="176" fontId="5" fillId="0" borderId="5" xfId="47" applyNumberFormat="1" applyFont="1" applyFill="1" applyBorder="1" applyAlignment="1">
      <alignment horizontal="right"/>
      <protection/>
    </xf>
    <xf numFmtId="190" fontId="5" fillId="0" borderId="29" xfId="47" applyNumberFormat="1" applyFont="1" applyFill="1" applyBorder="1" applyAlignment="1">
      <alignment horizontal="distributed"/>
      <protection/>
    </xf>
    <xf numFmtId="176" fontId="5" fillId="0" borderId="2" xfId="47" applyNumberFormat="1" applyFont="1" applyFill="1" applyBorder="1" applyAlignment="1">
      <alignment horizontal="right"/>
      <protection/>
    </xf>
    <xf numFmtId="176" fontId="5" fillId="0" borderId="3" xfId="47" applyNumberFormat="1" applyFont="1" applyFill="1" applyBorder="1" applyAlignment="1">
      <alignment horizontal="right"/>
      <protection/>
    </xf>
    <xf numFmtId="0" fontId="5" fillId="0" borderId="0" xfId="47" applyFont="1" applyAlignment="1">
      <alignment/>
      <protection/>
    </xf>
    <xf numFmtId="190" fontId="5" fillId="0" borderId="13" xfId="47" applyNumberFormat="1" applyFont="1" applyFill="1" applyBorder="1" applyAlignment="1">
      <alignment horizontal="distributed"/>
      <protection/>
    </xf>
    <xf numFmtId="176" fontId="5" fillId="0" borderId="10" xfId="47" applyNumberFormat="1" applyFont="1" applyFill="1" applyBorder="1" applyAlignment="1">
      <alignment horizontal="right"/>
      <protection/>
    </xf>
    <xf numFmtId="176" fontId="5" fillId="0" borderId="11" xfId="47" applyNumberFormat="1" applyFont="1" applyFill="1" applyBorder="1" applyAlignment="1">
      <alignment horizontal="right"/>
      <protection/>
    </xf>
    <xf numFmtId="189" fontId="5" fillId="0" borderId="0" xfId="47" applyNumberFormat="1" applyFont="1" applyAlignment="1">
      <alignment/>
      <protection/>
    </xf>
    <xf numFmtId="178" fontId="5" fillId="0" borderId="0" xfId="47" applyNumberFormat="1" applyFont="1" applyAlignment="1">
      <alignment/>
      <protection/>
    </xf>
    <xf numFmtId="0" fontId="29" fillId="0" borderId="5" xfId="22" applyFont="1" applyFill="1" applyBorder="1" applyAlignment="1">
      <alignment horizontal="left" wrapText="1" indent="1"/>
      <protection/>
    </xf>
    <xf numFmtId="49" fontId="4" fillId="0" borderId="0" xfId="47" applyNumberFormat="1" applyFont="1" applyFill="1" applyAlignment="1">
      <alignment vertical="center"/>
      <protection/>
    </xf>
    <xf numFmtId="189" fontId="30" fillId="0" borderId="0" xfId="47" applyNumberFormat="1" applyFont="1" applyBorder="1" applyAlignment="1">
      <alignment vertical="center"/>
      <protection/>
    </xf>
    <xf numFmtId="178" fontId="30" fillId="0" borderId="0" xfId="47" applyNumberFormat="1" applyFont="1" applyBorder="1" applyAlignment="1">
      <alignment vertical="center"/>
      <protection/>
    </xf>
    <xf numFmtId="49" fontId="5" fillId="0" borderId="0" xfId="47" applyNumberFormat="1" applyFont="1" applyBorder="1" applyAlignment="1">
      <alignment horizontal="right" vertical="center"/>
      <protection/>
    </xf>
    <xf numFmtId="0" fontId="0" fillId="0" borderId="0" xfId="0" applyFont="1" applyAlignment="1">
      <alignment vertical="center"/>
    </xf>
    <xf numFmtId="189" fontId="5" fillId="0" borderId="0" xfId="47" applyNumberFormat="1" applyFont="1" applyBorder="1" applyAlignment="1">
      <alignment vertical="center"/>
      <protection/>
    </xf>
    <xf numFmtId="178" fontId="5" fillId="0" borderId="0" xfId="47" applyNumberFormat="1" applyFont="1" applyBorder="1" applyAlignment="1">
      <alignment vertical="center"/>
      <protection/>
    </xf>
    <xf numFmtId="176" fontId="5" fillId="0" borderId="0" xfId="47" applyNumberFormat="1" applyFont="1" applyFill="1" applyBorder="1" applyAlignment="1">
      <alignment horizontal="right"/>
      <protection/>
    </xf>
    <xf numFmtId="189" fontId="5" fillId="0" borderId="4" xfId="47" applyNumberFormat="1" applyFont="1" applyFill="1" applyBorder="1" applyAlignment="1">
      <alignment horizontal="right"/>
      <protection/>
    </xf>
    <xf numFmtId="178" fontId="5" fillId="0" borderId="4" xfId="47" applyNumberFormat="1" applyFont="1" applyFill="1" applyBorder="1" applyAlignment="1">
      <alignment horizontal="right"/>
      <protection/>
    </xf>
    <xf numFmtId="176" fontId="5" fillId="0" borderId="28" xfId="47" applyNumberFormat="1" applyFont="1" applyFill="1" applyBorder="1" applyAlignment="1">
      <alignment horizontal="right"/>
      <protection/>
    </xf>
    <xf numFmtId="189" fontId="5" fillId="0" borderId="2" xfId="47" applyNumberFormat="1" applyFont="1" applyFill="1" applyBorder="1" applyAlignment="1">
      <alignment horizontal="right"/>
      <protection/>
    </xf>
    <xf numFmtId="178" fontId="5" fillId="0" borderId="2" xfId="47" applyNumberFormat="1" applyFont="1" applyFill="1" applyBorder="1" applyAlignment="1">
      <alignment horizontal="right"/>
      <protection/>
    </xf>
    <xf numFmtId="176" fontId="5" fillId="0" borderId="15" xfId="47" applyNumberFormat="1" applyFont="1" applyFill="1" applyBorder="1" applyAlignment="1">
      <alignment horizontal="right"/>
      <protection/>
    </xf>
    <xf numFmtId="189" fontId="5" fillId="0" borderId="10" xfId="47" applyNumberFormat="1" applyFont="1" applyFill="1" applyBorder="1" applyAlignment="1">
      <alignment horizontal="right"/>
      <protection/>
    </xf>
    <xf numFmtId="178" fontId="5" fillId="0" borderId="10" xfId="47" applyNumberFormat="1" applyFont="1" applyFill="1" applyBorder="1" applyAlignment="1">
      <alignment horizontal="right"/>
      <protection/>
    </xf>
    <xf numFmtId="49" fontId="4" fillId="0" borderId="0" xfId="46" applyNumberFormat="1" applyFont="1" applyFill="1" applyBorder="1" applyAlignment="1">
      <alignment vertical="center"/>
      <protection/>
    </xf>
    <xf numFmtId="49" fontId="5" fillId="0" borderId="0" xfId="46" applyNumberFormat="1" applyFont="1" applyFill="1" applyBorder="1" applyAlignment="1">
      <alignment vertical="center"/>
      <protection/>
    </xf>
    <xf numFmtId="176" fontId="5" fillId="0" borderId="4" xfId="46" applyNumberFormat="1" applyFont="1" applyFill="1" applyBorder="1" applyAlignment="1">
      <alignment horizontal="right"/>
      <protection/>
    </xf>
    <xf numFmtId="0" fontId="5" fillId="0" borderId="4" xfId="46" applyNumberFormat="1" applyFont="1" applyFill="1" applyBorder="1" applyAlignment="1">
      <alignment horizontal="right"/>
      <protection/>
    </xf>
    <xf numFmtId="0" fontId="5" fillId="0" borderId="5" xfId="46" applyNumberFormat="1" applyFont="1" applyFill="1" applyBorder="1" applyAlignment="1">
      <alignment horizontal="right"/>
      <protection/>
    </xf>
    <xf numFmtId="176" fontId="5" fillId="0" borderId="2" xfId="46" applyNumberFormat="1" applyFont="1" applyFill="1" applyBorder="1" applyAlignment="1">
      <alignment horizontal="right"/>
      <protection/>
    </xf>
    <xf numFmtId="0" fontId="5" fillId="0" borderId="2" xfId="46" applyNumberFormat="1" applyFont="1" applyFill="1" applyBorder="1" applyAlignment="1">
      <alignment horizontal="right"/>
      <protection/>
    </xf>
    <xf numFmtId="0" fontId="5" fillId="0" borderId="3" xfId="46" applyNumberFormat="1" applyFont="1" applyFill="1" applyBorder="1" applyAlignment="1">
      <alignment horizontal="right"/>
      <protection/>
    </xf>
    <xf numFmtId="176" fontId="5" fillId="0" borderId="10" xfId="46" applyNumberFormat="1" applyFont="1" applyFill="1" applyBorder="1" applyAlignment="1">
      <alignment horizontal="right"/>
      <protection/>
    </xf>
    <xf numFmtId="0" fontId="5" fillId="0" borderId="10" xfId="46" applyNumberFormat="1" applyFont="1" applyFill="1" applyBorder="1" applyAlignment="1">
      <alignment horizontal="right"/>
      <protection/>
    </xf>
    <xf numFmtId="0" fontId="5" fillId="0" borderId="11" xfId="46" applyNumberFormat="1" applyFont="1" applyFill="1" applyBorder="1" applyAlignment="1">
      <alignment horizontal="right"/>
      <protection/>
    </xf>
    <xf numFmtId="41" fontId="5" fillId="0" borderId="4" xfId="36" applyNumberFormat="1" applyFont="1" applyBorder="1" applyAlignment="1">
      <alignment/>
      <protection/>
    </xf>
    <xf numFmtId="41" fontId="5" fillId="0" borderId="0" xfId="36" applyNumberFormat="1" applyFont="1" applyBorder="1" applyAlignment="1">
      <alignment/>
      <protection/>
    </xf>
    <xf numFmtId="41" fontId="5" fillId="0" borderId="10" xfId="36" applyNumberFormat="1" applyFont="1" applyBorder="1" applyAlignment="1">
      <alignment/>
      <protection/>
    </xf>
    <xf numFmtId="41" fontId="6" fillId="0" borderId="4" xfId="36" applyNumberFormat="1" applyFont="1" applyBorder="1">
      <alignment vertical="center"/>
      <protection/>
    </xf>
    <xf numFmtId="41" fontId="6" fillId="0" borderId="5" xfId="36" applyNumberFormat="1" applyFont="1" applyBorder="1">
      <alignment vertical="center"/>
      <protection/>
    </xf>
    <xf numFmtId="41" fontId="5" fillId="0" borderId="10" xfId="36" applyNumberFormat="1" applyFont="1" applyBorder="1">
      <alignment vertical="center"/>
      <protection/>
    </xf>
    <xf numFmtId="41" fontId="5" fillId="0" borderId="11" xfId="36" applyNumberFormat="1" applyFont="1" applyBorder="1">
      <alignment vertical="center"/>
      <protection/>
    </xf>
    <xf numFmtId="38" fontId="6" fillId="2" borderId="4" xfId="17" applyFont="1" applyFill="1" applyBorder="1" applyAlignment="1">
      <alignment vertical="center"/>
    </xf>
    <xf numFmtId="38" fontId="6" fillId="2" borderId="6" xfId="17" applyFont="1" applyFill="1" applyBorder="1" applyAlignment="1">
      <alignment vertical="center"/>
    </xf>
    <xf numFmtId="38" fontId="6" fillId="2" borderId="7" xfId="17" applyFont="1" applyFill="1" applyBorder="1" applyAlignment="1">
      <alignment vertical="center"/>
    </xf>
    <xf numFmtId="38" fontId="5" fillId="2" borderId="4" xfId="17" applyFont="1" applyFill="1" applyBorder="1" applyAlignment="1">
      <alignment vertical="center"/>
    </xf>
    <xf numFmtId="38" fontId="5" fillId="2" borderId="5" xfId="17" applyFont="1" applyFill="1" applyBorder="1" applyAlignment="1">
      <alignment vertical="center"/>
    </xf>
    <xf numFmtId="38" fontId="5" fillId="0" borderId="4" xfId="17" applyNumberFormat="1" applyFont="1" applyFill="1" applyBorder="1" applyAlignment="1">
      <alignment vertical="center"/>
    </xf>
    <xf numFmtId="38" fontId="5" fillId="0" borderId="5" xfId="17" applyNumberFormat="1" applyFont="1" applyFill="1" applyBorder="1" applyAlignment="1">
      <alignment vertical="center"/>
    </xf>
    <xf numFmtId="38" fontId="5" fillId="0" borderId="12" xfId="17" applyNumberFormat="1" applyFont="1" applyFill="1" applyBorder="1" applyAlignment="1">
      <alignment vertical="center"/>
    </xf>
    <xf numFmtId="38" fontId="5" fillId="0" borderId="5" xfId="17" applyNumberFormat="1" applyFont="1" applyFill="1" applyBorder="1" applyAlignment="1">
      <alignment horizontal="right" vertical="center"/>
    </xf>
    <xf numFmtId="38" fontId="5" fillId="0" borderId="4" xfId="17" applyNumberFormat="1" applyFont="1" applyFill="1" applyBorder="1" applyAlignment="1">
      <alignment horizontal="right" vertical="center"/>
    </xf>
    <xf numFmtId="38" fontId="9" fillId="0" borderId="5" xfId="17" applyNumberFormat="1" applyFont="1" applyFill="1" applyBorder="1" applyAlignment="1">
      <alignment horizontal="right" vertical="center" wrapText="1"/>
    </xf>
    <xf numFmtId="38" fontId="7" fillId="0" borderId="4" xfId="17" applyNumberFormat="1" applyFont="1" applyFill="1" applyBorder="1" applyAlignment="1">
      <alignment vertical="center"/>
    </xf>
    <xf numFmtId="38" fontId="6" fillId="0" borderId="37" xfId="17" applyFont="1" applyFill="1" applyBorder="1" applyAlignment="1">
      <alignment vertical="center"/>
    </xf>
    <xf numFmtId="38" fontId="5" fillId="0" borderId="37" xfId="17" applyFont="1" applyFill="1" applyBorder="1" applyAlignment="1">
      <alignment vertical="center"/>
    </xf>
    <xf numFmtId="38" fontId="5" fillId="0" borderId="34" xfId="17" applyFont="1" applyFill="1" applyBorder="1" applyAlignment="1">
      <alignment vertical="center"/>
    </xf>
    <xf numFmtId="41" fontId="14" fillId="0" borderId="6" xfId="17" applyNumberFormat="1" applyFont="1" applyBorder="1" applyAlignment="1">
      <alignment/>
    </xf>
    <xf numFmtId="41" fontId="14" fillId="0" borderId="7" xfId="17" applyNumberFormat="1" applyFont="1" applyBorder="1" applyAlignment="1">
      <alignment horizontal="center"/>
    </xf>
    <xf numFmtId="41" fontId="14" fillId="0" borderId="25" xfId="17" applyNumberFormat="1" applyFont="1" applyBorder="1" applyAlignment="1">
      <alignment/>
    </xf>
    <xf numFmtId="41" fontId="14" fillId="0" borderId="4" xfId="17" applyNumberFormat="1" applyFont="1" applyBorder="1" applyAlignment="1">
      <alignment/>
    </xf>
    <xf numFmtId="41" fontId="14" fillId="0" borderId="4" xfId="17" applyNumberFormat="1" applyFont="1" applyBorder="1" applyAlignment="1">
      <alignment horizontal="right"/>
    </xf>
    <xf numFmtId="41" fontId="14" fillId="0" borderId="5" xfId="17" applyNumberFormat="1" applyFont="1" applyBorder="1" applyAlignment="1">
      <alignment horizontal="center"/>
    </xf>
    <xf numFmtId="41" fontId="14" fillId="0" borderId="0" xfId="17" applyNumberFormat="1" applyFont="1" applyBorder="1" applyAlignment="1">
      <alignment/>
    </xf>
    <xf numFmtId="41" fontId="14" fillId="0" borderId="0" xfId="17" applyNumberFormat="1" applyFont="1" applyBorder="1" applyAlignment="1">
      <alignment horizontal="center"/>
    </xf>
    <xf numFmtId="41" fontId="14" fillId="0" borderId="0" xfId="17" applyNumberFormat="1" applyFont="1" applyBorder="1" applyAlignment="1">
      <alignment horizontal="right"/>
    </xf>
    <xf numFmtId="41" fontId="14" fillId="0" borderId="4" xfId="17" applyNumberFormat="1" applyFont="1" applyBorder="1" applyAlignment="1">
      <alignment horizontal="center"/>
    </xf>
    <xf numFmtId="176" fontId="14" fillId="0" borderId="4" xfId="17" applyNumberFormat="1" applyFont="1" applyBorder="1" applyAlignment="1">
      <alignment horizontal="right"/>
    </xf>
    <xf numFmtId="41" fontId="14" fillId="0" borderId="12" xfId="17" applyNumberFormat="1" applyFont="1" applyBorder="1" applyAlignment="1">
      <alignment/>
    </xf>
    <xf numFmtId="176" fontId="14" fillId="0" borderId="4" xfId="17" applyNumberFormat="1" applyFont="1" applyBorder="1" applyAlignment="1">
      <alignment/>
    </xf>
    <xf numFmtId="41" fontId="14" fillId="0" borderId="4" xfId="17" applyNumberFormat="1" applyFont="1" applyBorder="1" applyAlignment="1">
      <alignment horizontal="right" vertical="center"/>
    </xf>
    <xf numFmtId="41" fontId="14" fillId="0" borderId="5" xfId="17" applyNumberFormat="1" applyFont="1" applyBorder="1" applyAlignment="1">
      <alignment horizontal="center" vertical="center"/>
    </xf>
    <xf numFmtId="41" fontId="14" fillId="0" borderId="0" xfId="17" applyNumberFormat="1" applyFont="1" applyBorder="1" applyAlignment="1">
      <alignment horizontal="right" vertical="center"/>
    </xf>
    <xf numFmtId="41" fontId="14" fillId="0" borderId="10" xfId="17" applyNumberFormat="1" applyFont="1" applyBorder="1" applyAlignment="1">
      <alignment/>
    </xf>
    <xf numFmtId="38" fontId="14" fillId="0" borderId="11" xfId="17" applyFont="1" applyBorder="1" applyAlignment="1">
      <alignment horizontal="center"/>
    </xf>
    <xf numFmtId="41" fontId="14" fillId="0" borderId="15" xfId="17" applyNumberFormat="1" applyFont="1" applyBorder="1" applyAlignment="1">
      <alignment/>
    </xf>
    <xf numFmtId="38" fontId="15" fillId="0" borderId="0" xfId="17" applyFont="1" applyAlignment="1">
      <alignment/>
    </xf>
    <xf numFmtId="0" fontId="15" fillId="0" borderId="0" xfId="0" applyFont="1" applyAlignment="1">
      <alignment vertical="center"/>
    </xf>
    <xf numFmtId="178" fontId="13" fillId="0" borderId="4" xfId="17" applyNumberFormat="1" applyFont="1" applyFill="1" applyBorder="1" applyAlignment="1">
      <alignment vertical="center"/>
    </xf>
    <xf numFmtId="179" fontId="13" fillId="0" borderId="4" xfId="17" applyNumberFormat="1" applyFont="1" applyFill="1" applyBorder="1" applyAlignment="1">
      <alignment vertical="center"/>
    </xf>
    <xf numFmtId="184" fontId="13" fillId="0" borderId="4" xfId="17" applyNumberFormat="1" applyFont="1" applyFill="1" applyBorder="1" applyAlignment="1">
      <alignment vertical="center"/>
    </xf>
    <xf numFmtId="179" fontId="13" fillId="0" borderId="5" xfId="17" applyNumberFormat="1" applyFont="1" applyFill="1" applyBorder="1" applyAlignment="1">
      <alignment vertical="center"/>
    </xf>
    <xf numFmtId="38" fontId="25" fillId="0" borderId="4" xfId="17" applyFont="1" applyFill="1" applyBorder="1" applyAlignment="1">
      <alignment vertical="center"/>
    </xf>
    <xf numFmtId="178" fontId="25" fillId="0" borderId="4" xfId="17" applyNumberFormat="1" applyFont="1" applyFill="1" applyBorder="1" applyAlignment="1">
      <alignment vertical="center"/>
    </xf>
    <xf numFmtId="192" fontId="7" fillId="2" borderId="4" xfId="50" applyNumberFormat="1" applyFont="1" applyFill="1" applyBorder="1">
      <alignment/>
      <protection/>
    </xf>
    <xf numFmtId="189" fontId="7" fillId="2" borderId="4" xfId="50" applyNumberFormat="1" applyFont="1" applyFill="1" applyBorder="1" applyAlignment="1">
      <alignment horizontal="right"/>
      <protection/>
    </xf>
    <xf numFmtId="193" fontId="7" fillId="2" borderId="4" xfId="50" applyNumberFormat="1" applyFont="1" applyFill="1" applyBorder="1">
      <alignment/>
      <protection/>
    </xf>
    <xf numFmtId="194" fontId="7" fillId="2" borderId="4" xfId="50" applyNumberFormat="1" applyFont="1" applyFill="1" applyBorder="1">
      <alignment/>
      <protection/>
    </xf>
    <xf numFmtId="194" fontId="7" fillId="2" borderId="5" xfId="50" applyNumberFormat="1" applyFont="1" applyFill="1" applyBorder="1">
      <alignment/>
      <protection/>
    </xf>
    <xf numFmtId="192" fontId="7" fillId="2" borderId="10" xfId="50" applyNumberFormat="1" applyFont="1" applyFill="1" applyBorder="1">
      <alignment/>
      <protection/>
    </xf>
    <xf numFmtId="189" fontId="7" fillId="2" borderId="10" xfId="50" applyNumberFormat="1" applyFont="1" applyFill="1" applyBorder="1" applyAlignment="1">
      <alignment horizontal="right"/>
      <protection/>
    </xf>
    <xf numFmtId="193" fontId="7" fillId="2" borderId="10" xfId="50" applyNumberFormat="1" applyFont="1" applyFill="1" applyBorder="1">
      <alignment/>
      <protection/>
    </xf>
    <xf numFmtId="194" fontId="7" fillId="2" borderId="10" xfId="50" applyNumberFormat="1" applyFont="1" applyFill="1" applyBorder="1">
      <alignment/>
      <protection/>
    </xf>
    <xf numFmtId="194" fontId="7" fillId="2" borderId="11" xfId="50" applyNumberFormat="1" applyFont="1" applyFill="1" applyBorder="1">
      <alignment/>
      <protection/>
    </xf>
    <xf numFmtId="41" fontId="6" fillId="0" borderId="4" xfId="17" applyNumberFormat="1" applyFont="1" applyBorder="1" applyAlignment="1">
      <alignment/>
    </xf>
    <xf numFmtId="41" fontId="6" fillId="0" borderId="5" xfId="17" applyNumberFormat="1" applyFont="1" applyBorder="1" applyAlignment="1">
      <alignment/>
    </xf>
    <xf numFmtId="41" fontId="5" fillId="0" borderId="4" xfId="17" applyNumberFormat="1" applyFont="1" applyFill="1" applyBorder="1" applyAlignment="1">
      <alignment/>
    </xf>
    <xf numFmtId="41" fontId="5" fillId="0" borderId="5" xfId="17" applyNumberFormat="1" applyFont="1" applyFill="1" applyBorder="1" applyAlignment="1">
      <alignment/>
    </xf>
    <xf numFmtId="41" fontId="5" fillId="0" borderId="4" xfId="0" applyNumberFormat="1" applyFont="1" applyBorder="1" applyAlignment="1">
      <alignment horizontal="right"/>
    </xf>
    <xf numFmtId="49" fontId="5" fillId="0" borderId="14" xfId="31" applyNumberFormat="1" applyFont="1" applyFill="1" applyBorder="1" applyAlignment="1">
      <alignment horizontal="center" vertical="center"/>
      <protection/>
    </xf>
    <xf numFmtId="0" fontId="5" fillId="0" borderId="0" xfId="29" applyFont="1" applyBorder="1" applyAlignment="1">
      <alignment horizontal="right" vertical="center"/>
      <protection/>
    </xf>
    <xf numFmtId="176" fontId="5" fillId="0" borderId="4" xfId="17" applyNumberFormat="1" applyFont="1" applyFill="1" applyBorder="1" applyAlignment="1">
      <alignment horizontal="right"/>
    </xf>
    <xf numFmtId="3" fontId="5" fillId="0" borderId="4" xfId="17" applyNumberFormat="1" applyFont="1" applyFill="1" applyBorder="1" applyAlignment="1">
      <alignment/>
    </xf>
    <xf numFmtId="38" fontId="5" fillId="0" borderId="10" xfId="17" applyFont="1" applyFill="1" applyBorder="1" applyAlignment="1">
      <alignment horizontal="right"/>
    </xf>
    <xf numFmtId="38" fontId="5" fillId="0" borderId="11" xfId="17" applyFont="1" applyFill="1" applyBorder="1" applyAlignment="1">
      <alignment/>
    </xf>
    <xf numFmtId="0" fontId="19" fillId="0" borderId="0" xfId="21" applyFont="1" applyFill="1" applyAlignment="1">
      <alignment horizontal="left"/>
      <protection/>
    </xf>
    <xf numFmtId="38" fontId="19" fillId="0" borderId="0" xfId="17" applyFont="1" applyFill="1" applyAlignment="1">
      <alignment vertical="center"/>
    </xf>
    <xf numFmtId="0" fontId="19" fillId="0" borderId="0" xfId="44" applyFont="1" applyFill="1">
      <alignment vertical="center"/>
      <protection/>
    </xf>
    <xf numFmtId="0" fontId="19" fillId="0" borderId="0" xfId="0" applyFont="1" applyFill="1" applyAlignment="1">
      <alignment vertical="center"/>
    </xf>
    <xf numFmtId="38" fontId="19" fillId="0" borderId="0" xfId="17" applyFont="1" applyFill="1" applyBorder="1" applyAlignment="1">
      <alignment vertical="center"/>
    </xf>
    <xf numFmtId="38" fontId="19" fillId="0" borderId="0" xfId="17" applyFont="1" applyFill="1" applyAlignment="1">
      <alignment/>
    </xf>
    <xf numFmtId="0" fontId="19" fillId="0" borderId="0" xfId="0" applyFont="1" applyFill="1" applyBorder="1" applyAlignment="1">
      <alignment vertical="center"/>
    </xf>
    <xf numFmtId="0" fontId="19" fillId="0" borderId="0" xfId="44" applyFont="1" applyFill="1" applyBorder="1" applyAlignment="1">
      <alignment vertical="center"/>
      <protection/>
    </xf>
    <xf numFmtId="0" fontId="19" fillId="0" borderId="0" xfId="0" applyFont="1" applyFill="1" applyAlignment="1">
      <alignment vertical="center"/>
    </xf>
    <xf numFmtId="0" fontId="19" fillId="0" borderId="0" xfId="0" applyFont="1" applyFill="1" applyBorder="1" applyAlignment="1">
      <alignment vertical="center"/>
    </xf>
    <xf numFmtId="38" fontId="19" fillId="0" borderId="0" xfId="17" applyFont="1" applyFill="1" applyBorder="1" applyAlignment="1">
      <alignment/>
    </xf>
    <xf numFmtId="38" fontId="19" fillId="0" borderId="0" xfId="17" applyNumberFormat="1" applyFont="1" applyFill="1" applyAlignment="1">
      <alignment vertical="center"/>
    </xf>
    <xf numFmtId="49" fontId="31" fillId="0" borderId="0" xfId="45" applyNumberFormat="1" applyFont="1" applyFill="1" applyBorder="1" applyAlignment="1">
      <alignment vertical="center"/>
      <protection/>
    </xf>
    <xf numFmtId="49" fontId="31" fillId="0" borderId="0" xfId="45" applyNumberFormat="1" applyFont="1" applyFill="1" applyAlignment="1">
      <alignment vertical="center"/>
      <protection/>
    </xf>
    <xf numFmtId="0" fontId="4" fillId="0" borderId="0" xfId="43" applyFont="1" applyFill="1">
      <alignment/>
      <protection/>
    </xf>
    <xf numFmtId="0" fontId="5" fillId="0" borderId="13" xfId="31" applyFont="1" applyFill="1" applyBorder="1" applyAlignment="1">
      <alignment horizontal="distributed"/>
      <protection/>
    </xf>
    <xf numFmtId="41" fontId="5" fillId="0" borderId="10" xfId="31" applyNumberFormat="1" applyFont="1" applyFill="1" applyBorder="1" applyAlignment="1">
      <alignment horizontal="right"/>
      <protection/>
    </xf>
    <xf numFmtId="38" fontId="6" fillId="0" borderId="34" xfId="17" applyFont="1" applyFill="1" applyBorder="1" applyAlignment="1">
      <alignment vertical="center"/>
    </xf>
    <xf numFmtId="38" fontId="7" fillId="0" borderId="18" xfId="17" applyFont="1" applyFill="1" applyBorder="1" applyAlignment="1">
      <alignment horizontal="distributed" vertical="center"/>
    </xf>
    <xf numFmtId="38" fontId="7" fillId="0" borderId="12" xfId="17" applyFont="1" applyFill="1" applyBorder="1" applyAlignment="1">
      <alignment horizontal="distributed"/>
    </xf>
    <xf numFmtId="38" fontId="13" fillId="0" borderId="0" xfId="17" applyFont="1" applyFill="1" applyBorder="1" applyAlignment="1">
      <alignment horizontal="distributed"/>
    </xf>
    <xf numFmtId="38" fontId="13" fillId="0" borderId="12" xfId="17" applyFont="1" applyFill="1" applyBorder="1" applyAlignment="1">
      <alignment horizontal="distributed"/>
    </xf>
    <xf numFmtId="38" fontId="7" fillId="0" borderId="16" xfId="17" applyFont="1" applyFill="1" applyBorder="1" applyAlignment="1">
      <alignment horizontal="distributed" vertical="center" wrapText="1"/>
    </xf>
    <xf numFmtId="38" fontId="7" fillId="0" borderId="17" xfId="17" applyFont="1" applyFill="1" applyBorder="1" applyAlignment="1">
      <alignment horizontal="distributed" vertical="center"/>
    </xf>
    <xf numFmtId="38" fontId="7" fillId="0" borderId="0" xfId="17" applyFont="1" applyFill="1" applyBorder="1" applyAlignment="1">
      <alignment horizontal="distributed" vertical="center"/>
    </xf>
    <xf numFmtId="38" fontId="7" fillId="0" borderId="12" xfId="17" applyFont="1" applyFill="1" applyBorder="1" applyAlignment="1">
      <alignment horizontal="distributed" vertical="center"/>
    </xf>
    <xf numFmtId="38" fontId="7" fillId="0" borderId="3" xfId="17" applyFont="1" applyFill="1" applyBorder="1" applyAlignment="1">
      <alignment horizontal="distributed" vertical="center"/>
    </xf>
    <xf numFmtId="38" fontId="12" fillId="0" borderId="1" xfId="17" applyFont="1" applyFill="1" applyBorder="1" applyAlignment="1">
      <alignment horizontal="center" vertical="center"/>
    </xf>
    <xf numFmtId="38" fontId="12" fillId="0" borderId="2" xfId="17" applyFont="1" applyFill="1" applyBorder="1" applyAlignment="1">
      <alignment horizontal="center" vertical="center"/>
    </xf>
    <xf numFmtId="38" fontId="7" fillId="0" borderId="0" xfId="17" applyFont="1" applyFill="1" applyBorder="1" applyAlignment="1">
      <alignment horizontal="distributed"/>
    </xf>
    <xf numFmtId="0" fontId="5" fillId="0" borderId="22" xfId="22" applyFont="1" applyFill="1" applyBorder="1" applyAlignment="1">
      <alignment horizontal="distributed" vertical="center"/>
      <protection/>
    </xf>
    <xf numFmtId="0" fontId="5" fillId="0" borderId="19" xfId="22" applyFont="1" applyFill="1" applyBorder="1" applyAlignment="1">
      <alignment horizontal="distributed" vertical="center"/>
      <protection/>
    </xf>
    <xf numFmtId="38" fontId="7" fillId="0" borderId="1" xfId="17" applyFont="1" applyFill="1" applyBorder="1" applyAlignment="1">
      <alignment horizontal="distributed" vertical="center" wrapText="1"/>
    </xf>
    <xf numFmtId="38" fontId="7" fillId="0" borderId="2" xfId="17" applyFont="1" applyFill="1" applyBorder="1" applyAlignment="1">
      <alignment horizontal="distributed" vertical="center"/>
    </xf>
    <xf numFmtId="38" fontId="7" fillId="0" borderId="14" xfId="17" applyFont="1" applyFill="1" applyBorder="1" applyAlignment="1">
      <alignment horizontal="distributed" vertical="center" wrapText="1"/>
    </xf>
    <xf numFmtId="0" fontId="5" fillId="0" borderId="19" xfId="22" applyFont="1" applyFill="1" applyBorder="1" applyAlignment="1">
      <alignment horizontal="distributed" vertical="center" wrapText="1" indent="1"/>
      <protection/>
    </xf>
    <xf numFmtId="0" fontId="5" fillId="0" borderId="8" xfId="22" applyFont="1" applyFill="1" applyBorder="1" applyAlignment="1">
      <alignment horizontal="distributed" vertical="center" wrapText="1" indent="1"/>
      <protection/>
    </xf>
    <xf numFmtId="0" fontId="5" fillId="0" borderId="2" xfId="22" applyFont="1" applyFill="1" applyBorder="1" applyAlignment="1">
      <alignment horizontal="distributed" vertical="center"/>
      <protection/>
    </xf>
    <xf numFmtId="0" fontId="5" fillId="0" borderId="12" xfId="22" applyFont="1" applyFill="1" applyBorder="1" applyAlignment="1">
      <alignment horizontal="distributed" vertical="center" wrapText="1"/>
      <protection/>
    </xf>
    <xf numFmtId="0" fontId="0" fillId="0" borderId="8" xfId="22" applyFont="1" applyBorder="1" applyAlignment="1">
      <alignment horizontal="distributed"/>
      <protection/>
    </xf>
    <xf numFmtId="0" fontId="5" fillId="0" borderId="12" xfId="22" applyFont="1" applyFill="1" applyBorder="1" applyAlignment="1">
      <alignment horizontal="distributed" vertical="center"/>
      <protection/>
    </xf>
    <xf numFmtId="0" fontId="5" fillId="0" borderId="13" xfId="22" applyFont="1" applyFill="1" applyBorder="1" applyAlignment="1">
      <alignment horizontal="distributed" vertical="center"/>
      <protection/>
    </xf>
    <xf numFmtId="0" fontId="5" fillId="0" borderId="17" xfId="22" applyFont="1" applyFill="1" applyBorder="1" applyAlignment="1">
      <alignment horizontal="distributed" vertical="center" wrapText="1" indent="1"/>
      <protection/>
    </xf>
    <xf numFmtId="0" fontId="5" fillId="0" borderId="20" xfId="22" applyFont="1" applyFill="1" applyBorder="1" applyAlignment="1">
      <alignment horizontal="distributed" vertical="center" wrapText="1" indent="1"/>
      <protection/>
    </xf>
    <xf numFmtId="0" fontId="5" fillId="0" borderId="8" xfId="22" applyFont="1" applyFill="1" applyBorder="1" applyAlignment="1">
      <alignment horizontal="distributed"/>
      <protection/>
    </xf>
    <xf numFmtId="38" fontId="5" fillId="0" borderId="6" xfId="17" applyFont="1" applyFill="1" applyBorder="1" applyAlignment="1">
      <alignment horizontal="distributed"/>
    </xf>
    <xf numFmtId="0" fontId="0" fillId="0" borderId="6" xfId="22" applyFont="1" applyBorder="1" applyAlignment="1">
      <alignment horizontal="distributed"/>
      <protection/>
    </xf>
    <xf numFmtId="38" fontId="5" fillId="0" borderId="4" xfId="17" applyFont="1" applyFill="1" applyBorder="1" applyAlignment="1">
      <alignment horizontal="distributed"/>
    </xf>
    <xf numFmtId="0" fontId="0" fillId="0" borderId="12" xfId="22" applyFont="1" applyBorder="1" applyAlignment="1">
      <alignment horizontal="distributed"/>
      <protection/>
    </xf>
    <xf numFmtId="0" fontId="0" fillId="0" borderId="4" xfId="22" applyFont="1" applyBorder="1" applyAlignment="1">
      <alignment horizontal="distributed"/>
      <protection/>
    </xf>
    <xf numFmtId="0" fontId="5" fillId="0" borderId="4" xfId="22" applyFont="1" applyFill="1" applyBorder="1" applyAlignment="1">
      <alignment horizontal="distributed"/>
      <protection/>
    </xf>
    <xf numFmtId="0" fontId="5" fillId="0" borderId="5" xfId="22" applyFont="1" applyFill="1" applyBorder="1" applyAlignment="1">
      <alignment horizontal="distributed"/>
      <protection/>
    </xf>
    <xf numFmtId="38" fontId="5" fillId="0" borderId="1" xfId="17" applyFont="1" applyFill="1" applyBorder="1" applyAlignment="1">
      <alignment horizontal="distributed" vertical="center"/>
    </xf>
    <xf numFmtId="38" fontId="5" fillId="0" borderId="2" xfId="17" applyFont="1" applyFill="1" applyBorder="1" applyAlignment="1">
      <alignment horizontal="distributed" vertical="center"/>
    </xf>
    <xf numFmtId="38" fontId="5" fillId="0" borderId="1" xfId="17" applyFont="1" applyFill="1" applyBorder="1" applyAlignment="1">
      <alignment horizontal="distributed" vertical="center" wrapText="1"/>
    </xf>
    <xf numFmtId="38" fontId="5" fillId="0" borderId="14" xfId="17" applyFont="1" applyFill="1" applyBorder="1" applyAlignment="1">
      <alignment horizontal="distributed" vertical="center" wrapText="1"/>
    </xf>
    <xf numFmtId="38" fontId="5" fillId="0" borderId="3" xfId="17" applyFont="1" applyFill="1" applyBorder="1" applyAlignment="1">
      <alignment horizontal="distributed" vertical="center"/>
    </xf>
    <xf numFmtId="38" fontId="5" fillId="0" borderId="17" xfId="17" applyFont="1" applyFill="1" applyBorder="1" applyAlignment="1">
      <alignment horizontal="distributed" vertical="center" wrapText="1" indent="1"/>
    </xf>
    <xf numFmtId="38" fontId="5" fillId="0" borderId="20" xfId="17" applyFont="1" applyFill="1" applyBorder="1" applyAlignment="1">
      <alignment horizontal="distributed" vertical="center" indent="1"/>
    </xf>
    <xf numFmtId="38" fontId="5" fillId="0" borderId="19" xfId="17" applyFont="1" applyFill="1" applyBorder="1" applyAlignment="1">
      <alignment horizontal="distributed" vertical="center" indent="1"/>
    </xf>
    <xf numFmtId="38" fontId="5" fillId="0" borderId="8" xfId="17" applyFont="1" applyFill="1" applyBorder="1" applyAlignment="1">
      <alignment horizontal="distributed" vertical="center" indent="1"/>
    </xf>
    <xf numFmtId="0" fontId="5" fillId="0" borderId="1" xfId="22" applyFont="1" applyFill="1" applyBorder="1" applyAlignment="1">
      <alignment horizontal="distributed" vertical="center"/>
      <protection/>
    </xf>
    <xf numFmtId="38" fontId="5" fillId="0" borderId="12" xfId="17" applyFont="1" applyFill="1" applyBorder="1" applyAlignment="1">
      <alignment horizontal="distributed" vertical="center" wrapText="1"/>
    </xf>
    <xf numFmtId="38" fontId="5" fillId="0" borderId="12" xfId="17" applyFont="1" applyFill="1" applyBorder="1" applyAlignment="1">
      <alignment horizontal="distributed" vertical="center"/>
    </xf>
    <xf numFmtId="38" fontId="5" fillId="0" borderId="22" xfId="17" applyFont="1" applyFill="1" applyBorder="1" applyAlignment="1">
      <alignment horizontal="distributed" vertical="center" wrapText="1"/>
    </xf>
    <xf numFmtId="38" fontId="5" fillId="0" borderId="19" xfId="17" applyFont="1" applyFill="1" applyBorder="1" applyAlignment="1">
      <alignment horizontal="distributed" vertical="center"/>
    </xf>
    <xf numFmtId="38" fontId="5" fillId="0" borderId="13" xfId="17" applyFont="1" applyFill="1" applyBorder="1" applyAlignment="1">
      <alignment horizontal="distributed" vertical="center"/>
    </xf>
    <xf numFmtId="38" fontId="5" fillId="0" borderId="22" xfId="17" applyFont="1" applyFill="1" applyBorder="1" applyAlignment="1">
      <alignment horizontal="distributed" vertical="center"/>
    </xf>
    <xf numFmtId="38" fontId="6" fillId="0" borderId="4" xfId="17" applyFont="1" applyFill="1" applyBorder="1" applyAlignment="1">
      <alignment horizontal="distributed"/>
    </xf>
    <xf numFmtId="38" fontId="7" fillId="0" borderId="19" xfId="17" applyFont="1" applyFill="1" applyBorder="1" applyAlignment="1">
      <alignment horizontal="distributed" vertical="center"/>
    </xf>
    <xf numFmtId="38" fontId="5" fillId="0" borderId="8" xfId="17" applyFont="1" applyFill="1" applyBorder="1" applyAlignment="1">
      <alignment horizontal="distributed" vertical="center"/>
    </xf>
    <xf numFmtId="38" fontId="5" fillId="0" borderId="9" xfId="17" applyFont="1" applyFill="1" applyBorder="1" applyAlignment="1">
      <alignment horizontal="distributed" vertical="center"/>
    </xf>
    <xf numFmtId="38" fontId="5" fillId="0" borderId="20" xfId="17" applyFont="1" applyFill="1" applyBorder="1" applyAlignment="1">
      <alignment horizontal="distributed" vertical="center"/>
    </xf>
    <xf numFmtId="38" fontId="5" fillId="0" borderId="21" xfId="17" applyFont="1" applyFill="1" applyBorder="1" applyAlignment="1">
      <alignment horizontal="distributed" vertical="center"/>
    </xf>
    <xf numFmtId="38" fontId="5" fillId="0" borderId="14" xfId="17" applyFont="1" applyFill="1" applyBorder="1" applyAlignment="1">
      <alignment horizontal="distributed" vertical="center"/>
    </xf>
    <xf numFmtId="38" fontId="7" fillId="0" borderId="1" xfId="17" applyFont="1" applyFill="1" applyBorder="1" applyAlignment="1">
      <alignment horizontal="distributed" vertical="center"/>
    </xf>
    <xf numFmtId="38" fontId="7" fillId="0" borderId="14" xfId="17" applyFont="1" applyFill="1" applyBorder="1" applyAlignment="1">
      <alignment horizontal="distributed" vertical="center"/>
    </xf>
    <xf numFmtId="38" fontId="7" fillId="0" borderId="17" xfId="17" applyFont="1" applyFill="1" applyBorder="1" applyAlignment="1">
      <alignment horizontal="distributed" vertical="center" wrapText="1"/>
    </xf>
    <xf numFmtId="38" fontId="7" fillId="0" borderId="12" xfId="17" applyFont="1" applyFill="1" applyBorder="1" applyAlignment="1">
      <alignment horizontal="distributed" vertical="center"/>
    </xf>
    <xf numFmtId="38" fontId="7" fillId="0" borderId="19" xfId="17" applyFont="1" applyFill="1" applyBorder="1" applyAlignment="1">
      <alignment horizontal="distributed" vertical="center"/>
    </xf>
    <xf numFmtId="38" fontId="7" fillId="0" borderId="1" xfId="17" applyFont="1" applyFill="1" applyBorder="1" applyAlignment="1">
      <alignment horizontal="distributed" vertical="center"/>
    </xf>
    <xf numFmtId="38" fontId="7" fillId="0" borderId="2" xfId="17" applyFont="1" applyFill="1" applyBorder="1" applyAlignment="1">
      <alignment horizontal="distributed" vertical="center"/>
    </xf>
    <xf numFmtId="0" fontId="5" fillId="0" borderId="0" xfId="38" applyFont="1" applyFill="1" applyBorder="1" applyAlignment="1">
      <alignment horizontal="center"/>
      <protection/>
    </xf>
    <xf numFmtId="0" fontId="0" fillId="0" borderId="12" xfId="38" applyFont="1" applyBorder="1" applyAlignment="1">
      <alignment horizontal="center"/>
      <protection/>
    </xf>
    <xf numFmtId="0" fontId="5" fillId="0" borderId="13" xfId="38" applyFont="1" applyFill="1" applyBorder="1" applyAlignment="1">
      <alignment horizontal="center"/>
      <protection/>
    </xf>
    <xf numFmtId="0" fontId="0" fillId="0" borderId="10" xfId="38" applyFont="1" applyBorder="1" applyAlignment="1">
      <alignment horizontal="center"/>
      <protection/>
    </xf>
    <xf numFmtId="0" fontId="5" fillId="0" borderId="27" xfId="38" applyFont="1" applyFill="1" applyBorder="1" applyAlignment="1">
      <alignment horizontal="distributed" vertical="center" wrapText="1"/>
      <protection/>
    </xf>
    <xf numFmtId="0" fontId="0" fillId="0" borderId="1" xfId="38" applyFont="1" applyBorder="1" applyAlignment="1">
      <alignment horizontal="distributed" vertical="center" wrapText="1"/>
      <protection/>
    </xf>
    <xf numFmtId="0" fontId="6" fillId="0" borderId="22" xfId="38" applyFont="1" applyFill="1" applyBorder="1" applyAlignment="1">
      <alignment horizontal="distributed"/>
      <protection/>
    </xf>
    <xf numFmtId="0" fontId="0" fillId="0" borderId="6" xfId="38" applyFont="1" applyBorder="1" applyAlignment="1">
      <alignment horizontal="distributed"/>
      <protection/>
    </xf>
    <xf numFmtId="0" fontId="6" fillId="0" borderId="12" xfId="38" applyFont="1" applyFill="1" applyBorder="1" applyAlignment="1">
      <alignment horizontal="distributed"/>
      <protection/>
    </xf>
    <xf numFmtId="0" fontId="0" fillId="0" borderId="4" xfId="38" applyFont="1" applyBorder="1" applyAlignment="1">
      <alignment horizontal="distributed"/>
      <protection/>
    </xf>
    <xf numFmtId="0" fontId="6" fillId="0" borderId="0" xfId="38" applyFont="1" applyFill="1" applyBorder="1" applyAlignment="1">
      <alignment horizontal="distributed"/>
      <protection/>
    </xf>
    <xf numFmtId="0" fontId="0" fillId="0" borderId="12" xfId="38" applyFont="1" applyBorder="1" applyAlignment="1">
      <alignment horizontal="distributed"/>
      <protection/>
    </xf>
    <xf numFmtId="0" fontId="5" fillId="0" borderId="12" xfId="38" applyFont="1" applyFill="1" applyBorder="1" applyAlignment="1">
      <alignment horizontal="center"/>
      <protection/>
    </xf>
    <xf numFmtId="0" fontId="0" fillId="0" borderId="4" xfId="38" applyFont="1" applyBorder="1" applyAlignment="1">
      <alignment horizontal="center"/>
      <protection/>
    </xf>
    <xf numFmtId="38" fontId="5" fillId="0" borderId="0" xfId="17" applyFont="1" applyFill="1" applyBorder="1" applyAlignment="1">
      <alignment horizontal="distributed"/>
    </xf>
    <xf numFmtId="0" fontId="14" fillId="0" borderId="0" xfId="39" applyFont="1" applyFill="1" applyBorder="1" applyAlignment="1">
      <alignment horizontal="distributed"/>
      <protection/>
    </xf>
    <xf numFmtId="0" fontId="14" fillId="0" borderId="12" xfId="39" applyFont="1" applyFill="1" applyBorder="1" applyAlignment="1">
      <alignment horizontal="distributed"/>
      <protection/>
    </xf>
    <xf numFmtId="38" fontId="6" fillId="0" borderId="0" xfId="17" applyFont="1" applyFill="1" applyBorder="1" applyAlignment="1">
      <alignment horizontal="distributed"/>
    </xf>
    <xf numFmtId="0" fontId="15" fillId="0" borderId="0" xfId="39" applyFont="1" applyFill="1" applyBorder="1" applyAlignment="1">
      <alignment horizontal="distributed"/>
      <protection/>
    </xf>
    <xf numFmtId="0" fontId="15" fillId="0" borderId="12" xfId="39" applyFont="1" applyFill="1" applyBorder="1" applyAlignment="1">
      <alignment horizontal="distributed"/>
      <protection/>
    </xf>
    <xf numFmtId="38" fontId="5" fillId="0" borderId="12" xfId="17" applyFont="1" applyFill="1" applyBorder="1" applyAlignment="1">
      <alignment horizontal="distributed"/>
    </xf>
    <xf numFmtId="0" fontId="5" fillId="0" borderId="1" xfId="40" applyFont="1" applyFill="1" applyBorder="1" applyAlignment="1">
      <alignment horizontal="distributed" vertical="center"/>
      <protection/>
    </xf>
    <xf numFmtId="0" fontId="5" fillId="0" borderId="14" xfId="40" applyFont="1" applyFill="1" applyBorder="1" applyAlignment="1">
      <alignment horizontal="distributed" vertical="center"/>
      <protection/>
    </xf>
    <xf numFmtId="0" fontId="5" fillId="0" borderId="2" xfId="40" applyFont="1" applyFill="1" applyBorder="1" applyAlignment="1">
      <alignment horizontal="distributed" vertical="center"/>
      <protection/>
    </xf>
    <xf numFmtId="0" fontId="0" fillId="0" borderId="2" xfId="40" applyFont="1" applyBorder="1" applyAlignment="1">
      <alignment horizontal="distributed" vertical="center"/>
      <protection/>
    </xf>
    <xf numFmtId="0" fontId="5" fillId="0" borderId="3" xfId="40" applyFont="1" applyFill="1" applyBorder="1" applyAlignment="1">
      <alignment horizontal="distributed" vertical="center"/>
      <protection/>
    </xf>
    <xf numFmtId="0" fontId="6" fillId="0" borderId="0" xfId="40" applyFont="1" applyFill="1" applyBorder="1" applyAlignment="1">
      <alignment horizontal="distributed"/>
      <protection/>
    </xf>
    <xf numFmtId="0" fontId="15" fillId="0" borderId="12" xfId="40" applyFont="1" applyFill="1" applyBorder="1" applyAlignment="1">
      <alignment horizontal="distributed"/>
      <protection/>
    </xf>
    <xf numFmtId="0" fontId="12" fillId="0" borderId="20" xfId="40" applyFont="1" applyFill="1" applyBorder="1" applyAlignment="1">
      <alignment horizontal="distributed" vertical="center" wrapText="1"/>
      <protection/>
    </xf>
    <xf numFmtId="0" fontId="12" fillId="0" borderId="4" xfId="40" applyFont="1" applyFill="1" applyBorder="1" applyAlignment="1">
      <alignment horizontal="distributed" vertical="center" wrapText="1"/>
      <protection/>
    </xf>
    <xf numFmtId="0" fontId="12" fillId="0" borderId="8" xfId="40" applyFont="1" applyFill="1" applyBorder="1" applyAlignment="1">
      <alignment horizontal="distributed" vertical="center" wrapText="1"/>
      <protection/>
    </xf>
    <xf numFmtId="0" fontId="6" fillId="0" borderId="22" xfId="40" applyFont="1" applyFill="1" applyBorder="1" applyAlignment="1">
      <alignment horizontal="distributed"/>
      <protection/>
    </xf>
    <xf numFmtId="0" fontId="15" fillId="0" borderId="6" xfId="40" applyFont="1" applyFill="1" applyBorder="1" applyAlignment="1">
      <alignment horizontal="distributed"/>
      <protection/>
    </xf>
    <xf numFmtId="0" fontId="5" fillId="0" borderId="17" xfId="40" applyFont="1" applyFill="1" applyBorder="1" applyAlignment="1">
      <alignment horizontal="distributed" vertical="center"/>
      <protection/>
    </xf>
    <xf numFmtId="0" fontId="5" fillId="0" borderId="20" xfId="40" applyFont="1" applyFill="1" applyBorder="1" applyAlignment="1">
      <alignment horizontal="distributed" vertical="center"/>
      <protection/>
    </xf>
    <xf numFmtId="0" fontId="5" fillId="0" borderId="12" xfId="40" applyFont="1" applyFill="1" applyBorder="1" applyAlignment="1">
      <alignment horizontal="distributed" vertical="center"/>
      <protection/>
    </xf>
    <xf numFmtId="0" fontId="5" fillId="0" borderId="4" xfId="40" applyFont="1" applyFill="1" applyBorder="1" applyAlignment="1">
      <alignment horizontal="distributed" vertical="center"/>
      <protection/>
    </xf>
    <xf numFmtId="0" fontId="5" fillId="0" borderId="19" xfId="40" applyFont="1" applyFill="1" applyBorder="1" applyAlignment="1">
      <alignment horizontal="distributed" vertical="center"/>
      <protection/>
    </xf>
    <xf numFmtId="0" fontId="5" fillId="0" borderId="8" xfId="40" applyFont="1" applyFill="1" applyBorder="1" applyAlignment="1">
      <alignment horizontal="distributed" vertical="center"/>
      <protection/>
    </xf>
    <xf numFmtId="0" fontId="5" fillId="0" borderId="1" xfId="41" applyFont="1" applyFill="1" applyBorder="1" applyAlignment="1">
      <alignment horizontal="distributed" vertical="center"/>
      <protection/>
    </xf>
    <xf numFmtId="0" fontId="5" fillId="0" borderId="14" xfId="41" applyFont="1" applyFill="1" applyBorder="1" applyAlignment="1">
      <alignment horizontal="distributed" vertical="center"/>
      <protection/>
    </xf>
    <xf numFmtId="0" fontId="5" fillId="0" borderId="2" xfId="41" applyFont="1" applyFill="1" applyBorder="1" applyAlignment="1">
      <alignment horizontal="distributed" vertical="center" wrapText="1"/>
      <protection/>
    </xf>
    <xf numFmtId="0" fontId="5" fillId="0" borderId="2" xfId="41" applyFont="1" applyFill="1" applyBorder="1" applyAlignment="1">
      <alignment horizontal="distributed" vertical="center"/>
      <protection/>
    </xf>
    <xf numFmtId="0" fontId="5" fillId="0" borderId="17" xfId="41" applyFont="1" applyFill="1" applyBorder="1" applyAlignment="1">
      <alignment horizontal="distributed" vertical="center"/>
      <protection/>
    </xf>
    <xf numFmtId="0" fontId="5" fillId="0" borderId="12" xfId="41" applyFont="1" applyFill="1" applyBorder="1" applyAlignment="1">
      <alignment horizontal="distributed" vertical="center"/>
      <protection/>
    </xf>
    <xf numFmtId="0" fontId="5" fillId="0" borderId="19" xfId="41" applyFont="1" applyFill="1" applyBorder="1" applyAlignment="1">
      <alignment horizontal="distributed" vertical="center"/>
      <protection/>
    </xf>
    <xf numFmtId="0" fontId="5" fillId="0" borderId="2" xfId="41" applyFont="1" applyFill="1" applyBorder="1" applyAlignment="1">
      <alignment horizontal="center" vertical="distributed" textRotation="255" wrapText="1"/>
      <protection/>
    </xf>
    <xf numFmtId="0" fontId="5" fillId="0" borderId="2" xfId="41" applyFont="1" applyFill="1" applyBorder="1" applyAlignment="1">
      <alignment horizontal="center" vertical="distributed" textRotation="255"/>
      <protection/>
    </xf>
    <xf numFmtId="0" fontId="16" fillId="0" borderId="2" xfId="41" applyFont="1" applyFill="1" applyBorder="1" applyAlignment="1">
      <alignment horizontal="distributed" vertical="center"/>
      <protection/>
    </xf>
    <xf numFmtId="0" fontId="10" fillId="0" borderId="2" xfId="41" applyFont="1" applyFill="1" applyBorder="1" applyAlignment="1">
      <alignment horizontal="distributed" vertical="center" wrapText="1"/>
      <protection/>
    </xf>
    <xf numFmtId="0" fontId="10" fillId="0" borderId="2" xfId="41" applyFont="1" applyFill="1" applyBorder="1" applyAlignment="1">
      <alignment horizontal="distributed" vertical="center"/>
      <protection/>
    </xf>
    <xf numFmtId="0" fontId="5" fillId="0" borderId="2" xfId="41" applyFont="1" applyFill="1" applyBorder="1" applyAlignment="1">
      <alignment horizontal="distributed" vertical="center"/>
      <protection/>
    </xf>
    <xf numFmtId="0" fontId="5" fillId="0" borderId="3" xfId="41" applyFont="1" applyFill="1" applyBorder="1" applyAlignment="1">
      <alignment horizontal="distributed" vertical="center"/>
      <protection/>
    </xf>
    <xf numFmtId="0" fontId="16" fillId="0" borderId="3" xfId="41" applyFont="1" applyFill="1" applyBorder="1" applyAlignment="1">
      <alignment horizontal="distributed" vertical="center"/>
      <protection/>
    </xf>
    <xf numFmtId="0" fontId="5" fillId="0" borderId="3" xfId="41" applyFont="1" applyFill="1" applyBorder="1" applyAlignment="1">
      <alignment horizontal="distributed" vertical="center"/>
      <protection/>
    </xf>
    <xf numFmtId="38" fontId="5" fillId="0" borderId="1" xfId="17" applyFont="1" applyFill="1" applyBorder="1" applyAlignment="1">
      <alignment horizontal="distributed" vertical="center" indent="1"/>
    </xf>
    <xf numFmtId="38" fontId="5" fillId="0" borderId="14" xfId="17" applyFont="1" applyFill="1" applyBorder="1" applyAlignment="1">
      <alignment horizontal="distributed" vertical="center" indent="1"/>
    </xf>
    <xf numFmtId="0" fontId="0" fillId="0" borderId="2" xfId="41" applyFont="1" applyFill="1" applyBorder="1" applyAlignment="1">
      <alignment horizontal="distributed" vertical="center"/>
      <protection/>
    </xf>
    <xf numFmtId="0" fontId="5" fillId="0" borderId="0" xfId="41" applyFont="1" applyFill="1" applyBorder="1" applyAlignment="1">
      <alignment horizontal="distributed"/>
      <protection/>
    </xf>
    <xf numFmtId="0" fontId="5" fillId="0" borderId="12" xfId="41" applyFont="1" applyFill="1" applyBorder="1" applyAlignment="1">
      <alignment horizontal="distributed"/>
      <protection/>
    </xf>
    <xf numFmtId="0" fontId="6" fillId="0" borderId="0" xfId="41" applyFont="1" applyFill="1" applyBorder="1" applyAlignment="1">
      <alignment horizontal="distributed"/>
      <protection/>
    </xf>
    <xf numFmtId="0" fontId="6" fillId="0" borderId="12" xfId="41" applyFont="1" applyFill="1" applyBorder="1" applyAlignment="1">
      <alignment/>
      <protection/>
    </xf>
    <xf numFmtId="0" fontId="0" fillId="0" borderId="12" xfId="41" applyFont="1" applyFill="1" applyBorder="1" applyAlignment="1">
      <alignment/>
      <protection/>
    </xf>
    <xf numFmtId="0" fontId="5" fillId="0" borderId="17" xfId="42" applyFont="1" applyFill="1" applyBorder="1" applyAlignment="1">
      <alignment horizontal="distributed" vertical="center"/>
      <protection/>
    </xf>
    <xf numFmtId="0" fontId="5" fillId="0" borderId="19" xfId="42" applyFont="1" applyFill="1" applyBorder="1" applyAlignment="1">
      <alignment horizontal="distributed" vertical="center"/>
      <protection/>
    </xf>
    <xf numFmtId="0" fontId="5" fillId="0" borderId="1" xfId="42" applyFont="1" applyFill="1" applyBorder="1" applyAlignment="1">
      <alignment horizontal="distributed" vertical="center"/>
      <protection/>
    </xf>
    <xf numFmtId="0" fontId="5" fillId="0" borderId="14" xfId="42" applyFont="1" applyFill="1" applyBorder="1" applyAlignment="1">
      <alignment horizontal="distributed" vertical="center"/>
      <protection/>
    </xf>
    <xf numFmtId="0" fontId="5" fillId="0" borderId="0" xfId="42" applyFont="1" applyFill="1" applyBorder="1" applyAlignment="1">
      <alignment horizontal="distributed"/>
      <protection/>
    </xf>
    <xf numFmtId="0" fontId="5" fillId="0" borderId="12" xfId="42" applyFont="1" applyFill="1" applyBorder="1" applyAlignment="1">
      <alignment horizontal="distributed"/>
      <protection/>
    </xf>
    <xf numFmtId="0" fontId="6" fillId="0" borderId="0" xfId="42" applyFont="1" applyFill="1" applyBorder="1" applyAlignment="1">
      <alignment horizontal="distributed"/>
      <protection/>
    </xf>
    <xf numFmtId="0" fontId="6" fillId="0" borderId="12" xfId="42" applyFont="1" applyFill="1" applyBorder="1" applyAlignment="1">
      <alignment horizontal="distributed"/>
      <protection/>
    </xf>
    <xf numFmtId="0" fontId="5" fillId="0" borderId="2" xfId="42" applyFont="1" applyFill="1" applyBorder="1" applyAlignment="1">
      <alignment horizontal="distributed" vertical="center"/>
      <protection/>
    </xf>
    <xf numFmtId="0" fontId="5" fillId="0" borderId="3" xfId="42" applyFont="1" applyFill="1" applyBorder="1" applyAlignment="1">
      <alignment horizontal="distributed" vertical="center"/>
      <protection/>
    </xf>
    <xf numFmtId="0" fontId="5" fillId="0" borderId="1" xfId="42" applyFont="1" applyFill="1" applyBorder="1" applyAlignment="1">
      <alignment horizontal="distributed" vertical="center" wrapText="1"/>
      <protection/>
    </xf>
    <xf numFmtId="0" fontId="5" fillId="0" borderId="25" xfId="42" applyFont="1" applyFill="1" applyBorder="1" applyAlignment="1">
      <alignment horizontal="distributed"/>
      <protection/>
    </xf>
    <xf numFmtId="0" fontId="5" fillId="0" borderId="22" xfId="42" applyFont="1" applyFill="1" applyBorder="1" applyAlignment="1">
      <alignment horizontal="distributed"/>
      <protection/>
    </xf>
    <xf numFmtId="0" fontId="0" fillId="0" borderId="2" xfId="42" applyFont="1" applyFill="1" applyBorder="1" applyAlignment="1">
      <alignment horizontal="distributed" vertical="center"/>
      <protection/>
    </xf>
    <xf numFmtId="0" fontId="5" fillId="0" borderId="16" xfId="42" applyFont="1" applyFill="1" applyBorder="1" applyAlignment="1">
      <alignment horizontal="distributed" vertical="center" wrapText="1"/>
      <protection/>
    </xf>
    <xf numFmtId="0" fontId="5" fillId="0" borderId="17" xfId="42" applyFont="1" applyFill="1" applyBorder="1" applyAlignment="1">
      <alignment horizontal="distributed" vertical="center" wrapText="1"/>
      <protection/>
    </xf>
    <xf numFmtId="0" fontId="5" fillId="0" borderId="0" xfId="42" applyFont="1" applyFill="1" applyBorder="1" applyAlignment="1">
      <alignment horizontal="distributed" vertical="center" wrapText="1"/>
      <protection/>
    </xf>
    <xf numFmtId="0" fontId="5" fillId="0" borderId="12" xfId="42" applyFont="1" applyFill="1" applyBorder="1" applyAlignment="1">
      <alignment horizontal="distributed" vertical="center" wrapText="1"/>
      <protection/>
    </xf>
    <xf numFmtId="0" fontId="5" fillId="0" borderId="18" xfId="42" applyFont="1" applyFill="1" applyBorder="1" applyAlignment="1">
      <alignment horizontal="distributed" vertical="center" wrapText="1"/>
      <protection/>
    </xf>
    <xf numFmtId="0" fontId="5" fillId="0" borderId="19" xfId="42" applyFont="1" applyFill="1" applyBorder="1" applyAlignment="1">
      <alignment horizontal="distributed" vertical="center" wrapText="1"/>
      <protection/>
    </xf>
    <xf numFmtId="0" fontId="5" fillId="0" borderId="2" xfId="42" applyFont="1" applyFill="1" applyBorder="1" applyAlignment="1">
      <alignment horizontal="distributed" vertical="center" wrapText="1"/>
      <protection/>
    </xf>
    <xf numFmtId="0" fontId="5" fillId="0" borderId="12" xfId="43" applyFont="1" applyFill="1" applyBorder="1" applyAlignment="1">
      <alignment horizontal="right" vertical="center"/>
      <protection/>
    </xf>
    <xf numFmtId="0" fontId="5" fillId="0" borderId="0" xfId="23" applyFont="1" applyFill="1" applyBorder="1" applyAlignment="1">
      <alignment horizontal="distributed"/>
      <protection/>
    </xf>
    <xf numFmtId="0" fontId="5" fillId="0" borderId="12" xfId="23" applyFont="1" applyFill="1" applyBorder="1" applyAlignment="1">
      <alignment horizontal="distributed"/>
      <protection/>
    </xf>
    <xf numFmtId="0" fontId="6" fillId="0" borderId="0" xfId="23" applyFont="1" applyFill="1" applyBorder="1" applyAlignment="1">
      <alignment horizontal="distributed"/>
      <protection/>
    </xf>
    <xf numFmtId="0" fontId="6" fillId="0" borderId="12" xfId="23" applyFont="1" applyFill="1" applyBorder="1" applyAlignment="1">
      <alignment horizontal="distributed"/>
      <protection/>
    </xf>
    <xf numFmtId="0" fontId="5" fillId="0" borderId="16" xfId="51" applyFont="1" applyFill="1" applyBorder="1" applyAlignment="1">
      <alignment horizontal="distributed" vertical="center" wrapText="1"/>
      <protection/>
    </xf>
    <xf numFmtId="0" fontId="5" fillId="0" borderId="17" xfId="51" applyFont="1" applyFill="1" applyBorder="1" applyAlignment="1">
      <alignment horizontal="distributed" vertical="center" wrapText="1"/>
      <protection/>
    </xf>
    <xf numFmtId="0" fontId="5" fillId="0" borderId="0" xfId="51" applyFont="1" applyFill="1" applyBorder="1" applyAlignment="1">
      <alignment horizontal="distributed" vertical="center" wrapText="1"/>
      <protection/>
    </xf>
    <xf numFmtId="0" fontId="5" fillId="0" borderId="12" xfId="51" applyFont="1" applyFill="1" applyBorder="1" applyAlignment="1">
      <alignment horizontal="distributed" vertical="center" wrapText="1"/>
      <protection/>
    </xf>
    <xf numFmtId="0" fontId="5" fillId="0" borderId="18" xfId="51" applyFont="1" applyFill="1" applyBorder="1" applyAlignment="1">
      <alignment horizontal="distributed" vertical="center" wrapText="1"/>
      <protection/>
    </xf>
    <xf numFmtId="0" fontId="5" fillId="0" borderId="19" xfId="51" applyFont="1" applyFill="1" applyBorder="1" applyAlignment="1">
      <alignment horizontal="distributed" vertical="center" wrapText="1"/>
      <protection/>
    </xf>
    <xf numFmtId="0" fontId="5" fillId="0" borderId="1" xfId="51" applyFont="1" applyFill="1" applyBorder="1" applyAlignment="1">
      <alignment horizontal="distributed" vertical="center" indent="2"/>
      <protection/>
    </xf>
    <xf numFmtId="0" fontId="5" fillId="0" borderId="20" xfId="51" applyFont="1" applyFill="1" applyBorder="1" applyAlignment="1">
      <alignment horizontal="center" vertical="center" wrapText="1"/>
      <protection/>
    </xf>
    <xf numFmtId="0" fontId="5" fillId="0" borderId="4" xfId="51" applyFont="1" applyFill="1" applyBorder="1" applyAlignment="1">
      <alignment horizontal="center" vertical="center"/>
      <protection/>
    </xf>
    <xf numFmtId="0" fontId="5" fillId="0" borderId="8" xfId="51" applyFont="1" applyFill="1" applyBorder="1" applyAlignment="1">
      <alignment horizontal="center" vertical="center"/>
      <protection/>
    </xf>
    <xf numFmtId="0" fontId="5" fillId="0" borderId="21" xfId="51" applyFont="1" applyFill="1" applyBorder="1" applyAlignment="1">
      <alignment horizontal="center" vertical="center" wrapText="1"/>
      <protection/>
    </xf>
    <xf numFmtId="0" fontId="5" fillId="0" borderId="5" xfId="51" applyFont="1" applyFill="1" applyBorder="1" applyAlignment="1">
      <alignment horizontal="center" vertical="center"/>
      <protection/>
    </xf>
    <xf numFmtId="0" fontId="5" fillId="0" borderId="9" xfId="51" applyFont="1" applyFill="1" applyBorder="1" applyAlignment="1">
      <alignment horizontal="center" vertical="center"/>
      <protection/>
    </xf>
    <xf numFmtId="0" fontId="5" fillId="0" borderId="2" xfId="51" applyFont="1" applyFill="1" applyBorder="1" applyAlignment="1">
      <alignment horizontal="distributed" vertical="center"/>
      <protection/>
    </xf>
    <xf numFmtId="0" fontId="5" fillId="0" borderId="20" xfId="23" applyFont="1" applyFill="1" applyBorder="1" applyAlignment="1">
      <alignment horizontal="distributed" vertical="center" wrapText="1"/>
      <protection/>
    </xf>
    <xf numFmtId="0" fontId="5" fillId="0" borderId="4" xfId="23" applyFont="1" applyFill="1" applyBorder="1" applyAlignment="1">
      <alignment horizontal="distributed" vertical="center"/>
      <protection/>
    </xf>
    <xf numFmtId="0" fontId="5" fillId="0" borderId="8" xfId="23" applyFont="1" applyFill="1" applyBorder="1" applyAlignment="1">
      <alignment horizontal="distributed" vertical="center"/>
      <protection/>
    </xf>
    <xf numFmtId="0" fontId="5" fillId="0" borderId="20" xfId="23" applyFont="1" applyFill="1" applyBorder="1" applyAlignment="1">
      <alignment horizontal="distributed" vertical="center"/>
      <protection/>
    </xf>
    <xf numFmtId="0" fontId="10" fillId="0" borderId="16" xfId="24" applyFont="1" applyBorder="1" applyAlignment="1">
      <alignment horizontal="distributed" vertical="center" wrapText="1"/>
      <protection/>
    </xf>
    <xf numFmtId="0" fontId="5" fillId="0" borderId="0" xfId="24" applyFont="1" applyBorder="1" applyAlignment="1">
      <alignment horizontal="distributed" vertical="center" wrapText="1"/>
      <protection/>
    </xf>
    <xf numFmtId="0" fontId="5" fillId="0" borderId="18" xfId="24" applyFont="1" applyBorder="1" applyAlignment="1">
      <alignment horizontal="distributed" vertical="center" wrapText="1"/>
      <protection/>
    </xf>
    <xf numFmtId="0" fontId="5" fillId="0" borderId="16" xfId="24" applyFont="1" applyBorder="1" applyAlignment="1">
      <alignment horizontal="distributed" vertical="center" wrapText="1"/>
      <protection/>
    </xf>
    <xf numFmtId="0" fontId="12" fillId="0" borderId="16" xfId="24" applyFont="1" applyFill="1" applyBorder="1" applyAlignment="1">
      <alignment horizontal="distributed" vertical="center" wrapText="1"/>
      <protection/>
    </xf>
    <xf numFmtId="0" fontId="12" fillId="0" borderId="0" xfId="24" applyFont="1" applyFill="1" applyBorder="1" applyAlignment="1">
      <alignment horizontal="distributed" vertical="center" wrapText="1"/>
      <protection/>
    </xf>
    <xf numFmtId="0" fontId="18" fillId="0" borderId="21" xfId="24" applyFont="1" applyBorder="1" applyAlignment="1">
      <alignment horizontal="distributed" vertical="center" wrapText="1"/>
      <protection/>
    </xf>
    <xf numFmtId="0" fontId="18" fillId="0" borderId="16" xfId="24" applyFont="1" applyBorder="1" applyAlignment="1">
      <alignment horizontal="distributed" vertical="center" wrapText="1"/>
      <protection/>
    </xf>
    <xf numFmtId="0" fontId="18" fillId="0" borderId="17" xfId="24" applyFont="1" applyBorder="1" applyAlignment="1">
      <alignment horizontal="distributed" vertical="center" wrapText="1"/>
      <protection/>
    </xf>
    <xf numFmtId="0" fontId="18" fillId="0" borderId="5" xfId="24" applyFont="1" applyBorder="1" applyAlignment="1">
      <alignment horizontal="distributed" vertical="center" wrapText="1"/>
      <protection/>
    </xf>
    <xf numFmtId="0" fontId="18" fillId="0" borderId="0" xfId="24" applyFont="1" applyBorder="1" applyAlignment="1">
      <alignment horizontal="distributed" vertical="center" wrapText="1"/>
      <protection/>
    </xf>
    <xf numFmtId="0" fontId="18" fillId="0" borderId="12" xfId="24" applyFont="1" applyBorder="1" applyAlignment="1">
      <alignment horizontal="distributed" vertical="center" wrapText="1"/>
      <protection/>
    </xf>
    <xf numFmtId="0" fontId="7" fillId="0" borderId="16" xfId="24" applyFont="1" applyBorder="1" applyAlignment="1">
      <alignment horizontal="distributed" vertical="center" wrapText="1"/>
      <protection/>
    </xf>
    <xf numFmtId="0" fontId="7" fillId="0" borderId="0" xfId="24" applyFont="1" applyBorder="1" applyAlignment="1">
      <alignment horizontal="distributed" vertical="center" wrapText="1"/>
      <protection/>
    </xf>
    <xf numFmtId="0" fontId="5" fillId="0" borderId="21" xfId="24" applyFont="1" applyFill="1" applyBorder="1" applyAlignment="1">
      <alignment horizontal="distributed" vertical="center" wrapText="1"/>
      <protection/>
    </xf>
    <xf numFmtId="0" fontId="5" fillId="0" borderId="16" xfId="24" applyFont="1" applyFill="1" applyBorder="1" applyAlignment="1">
      <alignment horizontal="distributed" vertical="center" wrapText="1"/>
      <protection/>
    </xf>
    <xf numFmtId="0" fontId="5" fillId="0" borderId="5" xfId="24" applyFont="1" applyFill="1" applyBorder="1" applyAlignment="1">
      <alignment horizontal="distributed" vertical="center" wrapText="1"/>
      <protection/>
    </xf>
    <xf numFmtId="0" fontId="5" fillId="0" borderId="0" xfId="24" applyFont="1" applyFill="1" applyBorder="1" applyAlignment="1">
      <alignment horizontal="distributed" vertical="center" wrapText="1"/>
      <protection/>
    </xf>
    <xf numFmtId="0" fontId="5" fillId="0" borderId="2" xfId="24" applyFont="1" applyBorder="1" applyAlignment="1">
      <alignment horizontal="distributed" vertical="center" wrapText="1"/>
      <protection/>
    </xf>
    <xf numFmtId="0" fontId="10" fillId="0" borderId="20" xfId="24" applyFont="1" applyBorder="1" applyAlignment="1">
      <alignment horizontal="distributed" vertical="center" wrapText="1"/>
      <protection/>
    </xf>
    <xf numFmtId="0" fontId="5" fillId="0" borderId="4" xfId="24" applyFont="1" applyBorder="1" applyAlignment="1">
      <alignment horizontal="distributed" vertical="center" wrapText="1"/>
      <protection/>
    </xf>
    <xf numFmtId="0" fontId="5" fillId="0" borderId="8" xfId="24" applyFont="1" applyBorder="1" applyAlignment="1">
      <alignment horizontal="distributed" vertical="center" wrapText="1"/>
      <protection/>
    </xf>
    <xf numFmtId="0" fontId="5" fillId="0" borderId="17" xfId="24" applyFont="1" applyFill="1" applyBorder="1" applyAlignment="1">
      <alignment horizontal="distributed" vertical="center" wrapText="1"/>
      <protection/>
    </xf>
    <xf numFmtId="0" fontId="5" fillId="0" borderId="12" xfId="24" applyFont="1" applyFill="1" applyBorder="1" applyAlignment="1">
      <alignment horizontal="distributed" vertical="center" wrapText="1"/>
      <protection/>
    </xf>
    <xf numFmtId="0" fontId="5" fillId="0" borderId="19" xfId="24" applyFont="1" applyFill="1" applyBorder="1" applyAlignment="1">
      <alignment horizontal="distributed" vertical="center" wrapText="1"/>
      <protection/>
    </xf>
    <xf numFmtId="0" fontId="5" fillId="0" borderId="17" xfId="24" applyFont="1" applyBorder="1" applyAlignment="1">
      <alignment horizontal="distributed" vertical="center" wrapText="1"/>
      <protection/>
    </xf>
    <xf numFmtId="0" fontId="5" fillId="0" borderId="12" xfId="24" applyFont="1" applyBorder="1" applyAlignment="1">
      <alignment horizontal="distributed" vertical="center" wrapText="1"/>
      <protection/>
    </xf>
    <xf numFmtId="0" fontId="5" fillId="0" borderId="19" xfId="24" applyFont="1" applyBorder="1" applyAlignment="1">
      <alignment horizontal="distributed" vertical="center" wrapText="1"/>
      <protection/>
    </xf>
    <xf numFmtId="0" fontId="12" fillId="0" borderId="21" xfId="24" applyFont="1" applyBorder="1" applyAlignment="1">
      <alignment horizontal="center" vertical="center" wrapText="1"/>
      <protection/>
    </xf>
    <xf numFmtId="0" fontId="5" fillId="0" borderId="17" xfId="24" applyFont="1" applyBorder="1" applyAlignment="1">
      <alignment horizontal="center" vertical="center" wrapText="1"/>
      <protection/>
    </xf>
    <xf numFmtId="0" fontId="5" fillId="0" borderId="5" xfId="24" applyFont="1" applyBorder="1" applyAlignment="1">
      <alignment horizontal="center" vertical="center" wrapText="1"/>
      <protection/>
    </xf>
    <xf numFmtId="0" fontId="5" fillId="0" borderId="12" xfId="24" applyFont="1" applyBorder="1" applyAlignment="1">
      <alignment horizontal="center" vertical="center" wrapText="1"/>
      <protection/>
    </xf>
    <xf numFmtId="223" fontId="7" fillId="0" borderId="6" xfId="24" applyNumberFormat="1" applyFont="1" applyBorder="1" applyAlignment="1">
      <alignment horizontal="right"/>
      <protection/>
    </xf>
    <xf numFmtId="223" fontId="13" fillId="0" borderId="23" xfId="24" applyNumberFormat="1" applyFont="1" applyBorder="1" applyAlignment="1">
      <alignment horizontal="right"/>
      <protection/>
    </xf>
    <xf numFmtId="0" fontId="7" fillId="0" borderId="17" xfId="25" applyFont="1" applyBorder="1" applyAlignment="1">
      <alignment horizontal="distributed" vertical="center"/>
      <protection/>
    </xf>
    <xf numFmtId="0" fontId="7" fillId="0" borderId="12" xfId="25" applyFont="1" applyBorder="1" applyAlignment="1">
      <alignment horizontal="distributed" vertical="center"/>
      <protection/>
    </xf>
    <xf numFmtId="0" fontId="7" fillId="0" borderId="19" xfId="25" applyFont="1" applyBorder="1" applyAlignment="1">
      <alignment horizontal="distributed" vertical="center"/>
      <protection/>
    </xf>
    <xf numFmtId="0" fontId="7" fillId="0" borderId="2" xfId="25" applyFont="1" applyBorder="1" applyAlignment="1">
      <alignment horizontal="distributed" vertical="center"/>
      <protection/>
    </xf>
    <xf numFmtId="0" fontId="7" fillId="0" borderId="1" xfId="25" applyFont="1" applyBorder="1" applyAlignment="1">
      <alignment horizontal="distributed" vertical="center" wrapText="1"/>
      <protection/>
    </xf>
    <xf numFmtId="0" fontId="7" fillId="0" borderId="1" xfId="25" applyFont="1" applyBorder="1" applyAlignment="1">
      <alignment horizontal="distributed" vertical="center"/>
      <protection/>
    </xf>
    <xf numFmtId="0" fontId="7" fillId="0" borderId="1" xfId="25" applyFont="1" applyBorder="1" applyAlignment="1">
      <alignment horizontal="distributed" vertical="center" wrapText="1" shrinkToFit="1"/>
      <protection/>
    </xf>
    <xf numFmtId="0" fontId="7" fillId="0" borderId="2" xfId="25" applyFont="1" applyBorder="1" applyAlignment="1">
      <alignment horizontal="distributed" vertical="center" wrapText="1" shrinkToFit="1"/>
      <protection/>
    </xf>
    <xf numFmtId="0" fontId="10" fillId="0" borderId="1" xfId="25" applyFont="1" applyBorder="1" applyAlignment="1">
      <alignment horizontal="distributed" vertical="center" wrapText="1"/>
      <protection/>
    </xf>
    <xf numFmtId="0" fontId="10" fillId="0" borderId="1" xfId="25" applyFont="1" applyBorder="1" applyAlignment="1">
      <alignment horizontal="distributed" vertical="center"/>
      <protection/>
    </xf>
    <xf numFmtId="0" fontId="10" fillId="0" borderId="2" xfId="25" applyFont="1" applyBorder="1" applyAlignment="1">
      <alignment horizontal="distributed" vertical="center"/>
      <protection/>
    </xf>
    <xf numFmtId="0" fontId="7" fillId="0" borderId="14" xfId="25" applyFont="1" applyBorder="1" applyAlignment="1">
      <alignment horizontal="distributed" vertical="center"/>
      <protection/>
    </xf>
    <xf numFmtId="0" fontId="7" fillId="0" borderId="3" xfId="25" applyFont="1" applyBorder="1" applyAlignment="1">
      <alignment horizontal="distributed" vertical="center"/>
      <protection/>
    </xf>
    <xf numFmtId="178" fontId="5" fillId="0" borderId="20" xfId="48" applyNumberFormat="1" applyFont="1" applyFill="1" applyBorder="1" applyAlignment="1">
      <alignment horizontal="center" vertical="center" wrapText="1"/>
      <protection/>
    </xf>
    <xf numFmtId="178" fontId="5" fillId="0" borderId="20" xfId="48" applyNumberFormat="1" applyFont="1" applyFill="1" applyBorder="1" applyAlignment="1">
      <alignment horizontal="center" vertical="center"/>
      <protection/>
    </xf>
    <xf numFmtId="178" fontId="5" fillId="0" borderId="4" xfId="48" applyNumberFormat="1" applyFont="1" applyFill="1" applyBorder="1" applyAlignment="1">
      <alignment horizontal="center" vertical="center"/>
      <protection/>
    </xf>
    <xf numFmtId="178" fontId="5" fillId="0" borderId="21" xfId="48" applyNumberFormat="1" applyFont="1" applyFill="1" applyBorder="1" applyAlignment="1">
      <alignment horizontal="center" vertical="center"/>
      <protection/>
    </xf>
    <xf numFmtId="178" fontId="5" fillId="0" borderId="5" xfId="48" applyNumberFormat="1" applyFont="1" applyFill="1" applyBorder="1" applyAlignment="1">
      <alignment horizontal="center" vertical="center"/>
      <protection/>
    </xf>
    <xf numFmtId="0" fontId="5" fillId="0" borderId="17" xfId="26" applyFont="1" applyBorder="1" applyAlignment="1">
      <alignment horizontal="distributed" vertical="center"/>
      <protection/>
    </xf>
    <xf numFmtId="0" fontId="5" fillId="0" borderId="12" xfId="26" applyFont="1" applyBorder="1" applyAlignment="1">
      <alignment horizontal="distributed" vertical="center"/>
      <protection/>
    </xf>
    <xf numFmtId="0" fontId="5" fillId="0" borderId="19" xfId="26" applyFont="1" applyBorder="1" applyAlignment="1">
      <alignment horizontal="distributed" vertical="center"/>
      <protection/>
    </xf>
    <xf numFmtId="0" fontId="12" fillId="0" borderId="20" xfId="26" applyFont="1" applyBorder="1" applyAlignment="1">
      <alignment horizontal="distributed" vertical="center" wrapText="1"/>
      <protection/>
    </xf>
    <xf numFmtId="0" fontId="12" fillId="0" borderId="20" xfId="26" applyFont="1" applyBorder="1" applyAlignment="1">
      <alignment horizontal="distributed" vertical="center"/>
      <protection/>
    </xf>
    <xf numFmtId="0" fontId="12" fillId="0" borderId="4" xfId="26" applyFont="1" applyBorder="1" applyAlignment="1">
      <alignment horizontal="distributed" vertical="center"/>
      <protection/>
    </xf>
    <xf numFmtId="0" fontId="18" fillId="0" borderId="20" xfId="26" applyFont="1" applyBorder="1" applyAlignment="1">
      <alignment horizontal="distributed" vertical="center" wrapText="1"/>
      <protection/>
    </xf>
    <xf numFmtId="0" fontId="18" fillId="0" borderId="20" xfId="26" applyFont="1" applyBorder="1" applyAlignment="1">
      <alignment horizontal="distributed" vertical="center"/>
      <protection/>
    </xf>
    <xf numFmtId="0" fontId="18" fillId="0" borderId="4" xfId="26" applyFont="1" applyBorder="1" applyAlignment="1">
      <alignment horizontal="distributed" vertical="center"/>
      <protection/>
    </xf>
    <xf numFmtId="0" fontId="5" fillId="0" borderId="20" xfId="26" applyFont="1" applyBorder="1" applyAlignment="1">
      <alignment horizontal="distributed" vertical="center"/>
      <protection/>
    </xf>
    <xf numFmtId="0" fontId="5" fillId="0" borderId="4" xfId="26" applyFont="1" applyBorder="1" applyAlignment="1">
      <alignment horizontal="distributed" vertical="center"/>
      <protection/>
    </xf>
    <xf numFmtId="0" fontId="5" fillId="0" borderId="1" xfId="48" applyFont="1" applyFill="1" applyBorder="1" applyAlignment="1">
      <alignment horizontal="distributed" vertical="center"/>
      <protection/>
    </xf>
    <xf numFmtId="0" fontId="5" fillId="0" borderId="1" xfId="26" applyFont="1" applyFill="1" applyBorder="1" applyAlignment="1">
      <alignment horizontal="distributed" vertical="center"/>
      <protection/>
    </xf>
    <xf numFmtId="0" fontId="5" fillId="0" borderId="14" xfId="26" applyFont="1" applyFill="1" applyBorder="1" applyAlignment="1">
      <alignment horizontal="distributed" vertical="center"/>
      <protection/>
    </xf>
    <xf numFmtId="0" fontId="5" fillId="0" borderId="6" xfId="26" applyFont="1" applyFill="1" applyBorder="1" applyAlignment="1">
      <alignment horizontal="distributed" vertical="center"/>
      <protection/>
    </xf>
    <xf numFmtId="0" fontId="5" fillId="0" borderId="7" xfId="26" applyFont="1" applyFill="1" applyBorder="1" applyAlignment="1">
      <alignment horizontal="distributed" vertical="center"/>
      <protection/>
    </xf>
    <xf numFmtId="0" fontId="5" fillId="0" borderId="1" xfId="48" applyFont="1" applyFill="1" applyBorder="1" applyAlignment="1">
      <alignment horizontal="distributed" vertical="center" wrapText="1"/>
      <protection/>
    </xf>
    <xf numFmtId="0" fontId="5" fillId="0" borderId="2" xfId="48" applyFont="1" applyFill="1" applyBorder="1" applyAlignment="1">
      <alignment horizontal="distributed" vertical="center" wrapText="1"/>
      <protection/>
    </xf>
    <xf numFmtId="0" fontId="10" fillId="0" borderId="1" xfId="48" applyFont="1" applyFill="1" applyBorder="1" applyAlignment="1">
      <alignment horizontal="distributed" vertical="center" wrapText="1"/>
      <protection/>
    </xf>
    <xf numFmtId="0" fontId="10" fillId="0" borderId="2" xfId="48" applyFont="1" applyFill="1" applyBorder="1" applyAlignment="1">
      <alignment horizontal="distributed" vertical="center" wrapText="1"/>
      <protection/>
    </xf>
    <xf numFmtId="0" fontId="0" fillId="0" borderId="1" xfId="26" applyFont="1" applyBorder="1">
      <alignment/>
      <protection/>
    </xf>
    <xf numFmtId="0" fontId="5" fillId="0" borderId="2" xfId="48" applyFont="1" applyFill="1" applyBorder="1" applyAlignment="1">
      <alignment horizontal="distributed" vertical="center"/>
      <protection/>
    </xf>
    <xf numFmtId="0" fontId="5" fillId="0" borderId="2" xfId="26" applyFont="1" applyFill="1" applyBorder="1" applyAlignment="1">
      <alignment horizontal="distributed" vertical="center"/>
      <protection/>
    </xf>
    <xf numFmtId="0" fontId="6" fillId="0" borderId="0" xfId="27" applyFont="1" applyBorder="1" applyAlignment="1">
      <alignment horizontal="distributed"/>
      <protection/>
    </xf>
    <xf numFmtId="0" fontId="15" fillId="0" borderId="12" xfId="27" applyFont="1" applyBorder="1" applyAlignment="1">
      <alignment horizontal="distributed"/>
      <protection/>
    </xf>
    <xf numFmtId="0" fontId="5" fillId="0" borderId="0" xfId="27" applyFont="1" applyBorder="1" applyAlignment="1">
      <alignment horizontal="distributed"/>
      <protection/>
    </xf>
    <xf numFmtId="0" fontId="5" fillId="0" borderId="12" xfId="27" applyFont="1" applyBorder="1" applyAlignment="1">
      <alignment horizontal="distributed"/>
      <protection/>
    </xf>
    <xf numFmtId="0" fontId="14" fillId="0" borderId="12" xfId="27" applyFont="1" applyBorder="1" applyAlignment="1">
      <alignment horizontal="distributed"/>
      <protection/>
    </xf>
    <xf numFmtId="0" fontId="5" fillId="0" borderId="1" xfId="27" applyFont="1" applyBorder="1" applyAlignment="1">
      <alignment horizontal="distributed" vertical="center"/>
      <protection/>
    </xf>
    <xf numFmtId="0" fontId="0" fillId="0" borderId="1" xfId="27" applyFont="1" applyBorder="1" applyAlignment="1">
      <alignment horizontal="distributed" vertical="center"/>
      <protection/>
    </xf>
    <xf numFmtId="0" fontId="0" fillId="0" borderId="14" xfId="27" applyFont="1" applyBorder="1" applyAlignment="1">
      <alignment horizontal="distributed" vertical="center"/>
      <protection/>
    </xf>
    <xf numFmtId="0" fontId="5" fillId="0" borderId="16" xfId="27" applyFont="1" applyBorder="1" applyAlignment="1">
      <alignment horizontal="distributed" vertical="center" wrapText="1" indent="1"/>
      <protection/>
    </xf>
    <xf numFmtId="0" fontId="5" fillId="0" borderId="17" xfId="27" applyFont="1" applyBorder="1" applyAlignment="1">
      <alignment horizontal="distributed" vertical="center" indent="1"/>
      <protection/>
    </xf>
    <xf numFmtId="0" fontId="5" fillId="0" borderId="18" xfId="27" applyFont="1" applyBorder="1" applyAlignment="1">
      <alignment horizontal="distributed" vertical="center" indent="1"/>
      <protection/>
    </xf>
    <xf numFmtId="0" fontId="5" fillId="0" borderId="19" xfId="27" applyFont="1" applyBorder="1" applyAlignment="1">
      <alignment horizontal="distributed" vertical="center" indent="1"/>
      <protection/>
    </xf>
    <xf numFmtId="38" fontId="5" fillId="0" borderId="16" xfId="17" applyFont="1" applyFill="1" applyBorder="1" applyAlignment="1">
      <alignment horizontal="distributed" vertical="center" wrapText="1" indent="1"/>
    </xf>
    <xf numFmtId="38" fontId="5" fillId="0" borderId="18" xfId="17" applyFont="1" applyFill="1" applyBorder="1" applyAlignment="1">
      <alignment horizontal="distributed" vertical="center" wrapText="1" indent="1"/>
    </xf>
    <xf numFmtId="38" fontId="5" fillId="0" borderId="19" xfId="17" applyFont="1" applyFill="1" applyBorder="1" applyAlignment="1">
      <alignment horizontal="distributed" vertical="center" wrapText="1" indent="1"/>
    </xf>
    <xf numFmtId="0" fontId="0" fillId="0" borderId="1" xfId="28" applyFont="1" applyBorder="1" applyAlignment="1">
      <alignment horizontal="distributed" vertical="center"/>
      <protection/>
    </xf>
    <xf numFmtId="38" fontId="5" fillId="0" borderId="1" xfId="17" applyFont="1" applyBorder="1" applyAlignment="1">
      <alignment horizontal="distributed" vertical="center"/>
    </xf>
    <xf numFmtId="0" fontId="0" fillId="0" borderId="14" xfId="28" applyFont="1" applyBorder="1" applyAlignment="1">
      <alignment horizontal="distributed" vertical="center"/>
      <protection/>
    </xf>
    <xf numFmtId="0" fontId="6" fillId="0" borderId="25" xfId="29" applyFont="1" applyBorder="1" applyAlignment="1">
      <alignment horizontal="distributed" wrapText="1"/>
      <protection/>
    </xf>
    <xf numFmtId="0" fontId="15" fillId="0" borderId="22" xfId="29" applyFont="1" applyBorder="1" applyAlignment="1">
      <alignment horizontal="distributed" wrapText="1"/>
      <protection/>
    </xf>
    <xf numFmtId="0" fontId="5" fillId="0" borderId="1" xfId="29" applyFont="1" applyBorder="1" applyAlignment="1">
      <alignment horizontal="distributed" vertical="center"/>
      <protection/>
    </xf>
    <xf numFmtId="0" fontId="5" fillId="0" borderId="14" xfId="29" applyFont="1" applyBorder="1" applyAlignment="1">
      <alignment horizontal="distributed" vertical="center"/>
      <protection/>
    </xf>
    <xf numFmtId="0" fontId="5" fillId="0" borderId="2" xfId="29" applyFont="1" applyBorder="1" applyAlignment="1">
      <alignment horizontal="distributed" vertical="center"/>
      <protection/>
    </xf>
    <xf numFmtId="0" fontId="5" fillId="0" borderId="3" xfId="29" applyFont="1" applyBorder="1" applyAlignment="1">
      <alignment horizontal="distributed" vertical="center"/>
      <protection/>
    </xf>
    <xf numFmtId="0" fontId="5" fillId="0" borderId="16" xfId="29" applyFont="1" applyBorder="1" applyAlignment="1">
      <alignment horizontal="center" vertical="center"/>
      <protection/>
    </xf>
    <xf numFmtId="0" fontId="5" fillId="0" borderId="17" xfId="29" applyFont="1" applyBorder="1" applyAlignment="1">
      <alignment horizontal="center" vertical="center"/>
      <protection/>
    </xf>
    <xf numFmtId="0" fontId="5" fillId="0" borderId="0" xfId="29" applyFont="1" applyBorder="1" applyAlignment="1">
      <alignment horizontal="center" vertical="center"/>
      <protection/>
    </xf>
    <xf numFmtId="0" fontId="5" fillId="0" borderId="12" xfId="29" applyFont="1" applyBorder="1" applyAlignment="1">
      <alignment horizontal="center" vertical="center"/>
      <protection/>
    </xf>
    <xf numFmtId="0" fontId="5" fillId="0" borderId="18" xfId="29" applyFont="1" applyBorder="1" applyAlignment="1">
      <alignment horizontal="center" vertical="center"/>
      <protection/>
    </xf>
    <xf numFmtId="0" fontId="5" fillId="0" borderId="19" xfId="29" applyFont="1" applyBorder="1" applyAlignment="1">
      <alignment horizontal="center" vertical="center"/>
      <protection/>
    </xf>
    <xf numFmtId="38" fontId="5" fillId="0" borderId="20" xfId="17" applyFont="1" applyFill="1" applyBorder="1" applyAlignment="1">
      <alignment horizontal="center" vertical="center" wrapText="1"/>
    </xf>
    <xf numFmtId="38" fontId="5" fillId="0" borderId="21" xfId="17" applyFont="1" applyFill="1" applyBorder="1" applyAlignment="1">
      <alignment horizontal="center" vertical="center"/>
    </xf>
    <xf numFmtId="38" fontId="5" fillId="0" borderId="4" xfId="17" applyFont="1" applyFill="1" applyBorder="1" applyAlignment="1">
      <alignment horizontal="center" vertical="center"/>
    </xf>
    <xf numFmtId="38" fontId="5" fillId="0" borderId="5" xfId="17" applyFont="1" applyFill="1" applyBorder="1" applyAlignment="1">
      <alignment horizontal="center" vertical="center"/>
    </xf>
    <xf numFmtId="38" fontId="5" fillId="0" borderId="16" xfId="17" applyFont="1" applyFill="1" applyBorder="1" applyAlignment="1">
      <alignment horizontal="center" vertical="center" wrapText="1"/>
    </xf>
    <xf numFmtId="38" fontId="5" fillId="0" borderId="17" xfId="17" applyFont="1" applyFill="1" applyBorder="1" applyAlignment="1">
      <alignment horizontal="center" vertical="center"/>
    </xf>
    <xf numFmtId="38" fontId="5" fillId="0" borderId="0" xfId="17" applyFont="1" applyFill="1" applyBorder="1" applyAlignment="1">
      <alignment horizontal="center" vertical="center"/>
    </xf>
    <xf numFmtId="38" fontId="5" fillId="0" borderId="12" xfId="17" applyFont="1" applyFill="1" applyBorder="1" applyAlignment="1">
      <alignment horizontal="center" vertical="center"/>
    </xf>
    <xf numFmtId="38" fontId="5" fillId="0" borderId="18" xfId="17" applyFont="1" applyFill="1" applyBorder="1" applyAlignment="1">
      <alignment horizontal="center" vertical="center"/>
    </xf>
    <xf numFmtId="38" fontId="5" fillId="0" borderId="19" xfId="17" applyFont="1" applyFill="1" applyBorder="1" applyAlignment="1">
      <alignment horizontal="center" vertical="center"/>
    </xf>
    <xf numFmtId="38" fontId="5" fillId="0" borderId="4" xfId="17" applyFont="1" applyFill="1" applyBorder="1" applyAlignment="1">
      <alignment horizontal="distributed" vertical="center"/>
    </xf>
    <xf numFmtId="38" fontId="5" fillId="0" borderId="20" xfId="17" applyFont="1" applyFill="1" applyBorder="1" applyAlignment="1">
      <alignment horizontal="center" vertical="center"/>
    </xf>
    <xf numFmtId="38" fontId="9" fillId="0" borderId="20" xfId="17" applyFont="1" applyFill="1" applyBorder="1" applyAlignment="1">
      <alignment horizontal="center" vertical="center" wrapText="1"/>
    </xf>
    <xf numFmtId="38" fontId="9" fillId="0" borderId="20" xfId="17" applyFont="1" applyFill="1" applyBorder="1" applyAlignment="1">
      <alignment horizontal="center" vertical="center"/>
    </xf>
    <xf numFmtId="38" fontId="9" fillId="0" borderId="4" xfId="17" applyFont="1" applyFill="1" applyBorder="1" applyAlignment="1">
      <alignment horizontal="center" vertical="center"/>
    </xf>
    <xf numFmtId="38" fontId="5" fillId="0" borderId="4" xfId="17" applyFont="1" applyFill="1" applyBorder="1" applyAlignment="1">
      <alignment horizontal="center" vertical="center" wrapText="1"/>
    </xf>
    <xf numFmtId="38" fontId="10" fillId="0" borderId="20" xfId="17" applyFont="1" applyFill="1" applyBorder="1" applyAlignment="1">
      <alignment horizontal="center" vertical="center" wrapText="1"/>
    </xf>
    <xf numFmtId="38" fontId="10" fillId="0" borderId="20" xfId="17" applyFont="1" applyFill="1" applyBorder="1" applyAlignment="1">
      <alignment horizontal="center" vertical="center"/>
    </xf>
    <xf numFmtId="38" fontId="10" fillId="0" borderId="4" xfId="17" applyFont="1" applyFill="1" applyBorder="1" applyAlignment="1">
      <alignment horizontal="center" vertical="center"/>
    </xf>
    <xf numFmtId="0" fontId="5" fillId="0" borderId="20" xfId="30" applyFont="1" applyFill="1" applyBorder="1" applyAlignment="1">
      <alignment horizontal="center" vertical="center" wrapText="1"/>
      <protection/>
    </xf>
    <xf numFmtId="0" fontId="5" fillId="0" borderId="20" xfId="30" applyFont="1" applyFill="1" applyBorder="1" applyAlignment="1">
      <alignment horizontal="center" vertical="center"/>
      <protection/>
    </xf>
    <xf numFmtId="0" fontId="5" fillId="0" borderId="4" xfId="30" applyFont="1" applyFill="1" applyBorder="1" applyAlignment="1">
      <alignment horizontal="center" vertical="center"/>
      <protection/>
    </xf>
    <xf numFmtId="0" fontId="12" fillId="0" borderId="20" xfId="30" applyFont="1" applyFill="1" applyBorder="1" applyAlignment="1">
      <alignment horizontal="center" vertical="center" wrapText="1"/>
      <protection/>
    </xf>
    <xf numFmtId="0" fontId="12" fillId="0" borderId="20" xfId="30" applyFont="1" applyFill="1" applyBorder="1" applyAlignment="1">
      <alignment horizontal="center" vertical="center"/>
      <protection/>
    </xf>
    <xf numFmtId="0" fontId="12" fillId="0" borderId="4" xfId="30" applyFont="1" applyFill="1" applyBorder="1" applyAlignment="1">
      <alignment horizontal="center" vertical="center"/>
      <protection/>
    </xf>
    <xf numFmtId="0" fontId="5" fillId="0" borderId="30" xfId="32" applyFont="1" applyBorder="1" applyAlignment="1">
      <alignment horizontal="distributed"/>
      <protection/>
    </xf>
    <xf numFmtId="0" fontId="5" fillId="0" borderId="38" xfId="32" applyFont="1" applyBorder="1" applyAlignment="1">
      <alignment horizontal="distributed"/>
      <protection/>
    </xf>
    <xf numFmtId="0" fontId="5" fillId="0" borderId="39" xfId="32" applyFont="1" applyBorder="1" applyAlignment="1">
      <alignment horizontal="distributed"/>
      <protection/>
    </xf>
    <xf numFmtId="0" fontId="5" fillId="0" borderId="40" xfId="32" applyFont="1" applyBorder="1" applyAlignment="1">
      <alignment horizontal="distributed"/>
      <protection/>
    </xf>
    <xf numFmtId="0" fontId="12" fillId="0" borderId="22" xfId="32" applyFont="1" applyBorder="1" applyAlignment="1">
      <alignment horizontal="center" vertical="center" textRotation="255"/>
      <protection/>
    </xf>
    <xf numFmtId="0" fontId="12" fillId="0" borderId="12" xfId="32" applyFont="1" applyBorder="1" applyAlignment="1">
      <alignment horizontal="center" vertical="center" textRotation="255"/>
      <protection/>
    </xf>
    <xf numFmtId="0" fontId="12" fillId="0" borderId="13" xfId="32" applyFont="1" applyBorder="1" applyAlignment="1">
      <alignment horizontal="center" vertical="center" textRotation="255"/>
      <protection/>
    </xf>
    <xf numFmtId="0" fontId="5" fillId="0" borderId="41" xfId="32" applyFont="1" applyBorder="1" applyAlignment="1">
      <alignment horizontal="distributed"/>
      <protection/>
    </xf>
    <xf numFmtId="0" fontId="5" fillId="0" borderId="42" xfId="32" applyFont="1" applyBorder="1" applyAlignment="1">
      <alignment horizontal="distributed"/>
      <protection/>
    </xf>
    <xf numFmtId="0" fontId="5" fillId="0" borderId="43" xfId="32" applyFont="1" applyBorder="1" applyAlignment="1">
      <alignment horizontal="center" vertical="center"/>
      <protection/>
    </xf>
    <xf numFmtId="0" fontId="5" fillId="0" borderId="44" xfId="32" applyFont="1" applyBorder="1" applyAlignment="1">
      <alignment horizontal="center" vertical="center"/>
      <protection/>
    </xf>
    <xf numFmtId="0" fontId="5" fillId="0" borderId="39" xfId="32" applyFont="1" applyBorder="1" applyAlignment="1">
      <alignment horizontal="center" vertical="center"/>
      <protection/>
    </xf>
    <xf numFmtId="0" fontId="5" fillId="0" borderId="40" xfId="32" applyFont="1" applyBorder="1" applyAlignment="1">
      <alignment horizontal="center" vertical="center"/>
      <protection/>
    </xf>
    <xf numFmtId="0" fontId="5" fillId="0" borderId="20" xfId="32" applyFont="1" applyBorder="1" applyAlignment="1">
      <alignment horizontal="distributed" vertical="center"/>
      <protection/>
    </xf>
    <xf numFmtId="0" fontId="5" fillId="0" borderId="21" xfId="32" applyFont="1" applyBorder="1" applyAlignment="1">
      <alignment horizontal="distributed" vertical="center"/>
      <protection/>
    </xf>
    <xf numFmtId="0" fontId="6" fillId="0" borderId="41" xfId="32" applyFont="1" applyBorder="1" applyAlignment="1">
      <alignment horizontal="distributed"/>
      <protection/>
    </xf>
    <xf numFmtId="0" fontId="6" fillId="0" borderId="42" xfId="32" applyFont="1" applyBorder="1" applyAlignment="1">
      <alignment horizontal="distributed"/>
      <protection/>
    </xf>
    <xf numFmtId="41" fontId="5" fillId="0" borderId="5" xfId="17" applyNumberFormat="1" applyFont="1" applyBorder="1" applyAlignment="1">
      <alignment horizontal="center" vertical="center"/>
    </xf>
    <xf numFmtId="41" fontId="5" fillId="0" borderId="9" xfId="17" applyNumberFormat="1" applyFont="1" applyBorder="1" applyAlignment="1">
      <alignment horizontal="center" vertical="center"/>
    </xf>
    <xf numFmtId="38" fontId="5" fillId="0" borderId="17" xfId="17" applyFont="1" applyBorder="1" applyAlignment="1">
      <alignment horizontal="center" vertical="center"/>
    </xf>
    <xf numFmtId="38" fontId="5" fillId="0" borderId="20" xfId="17" applyFont="1" applyBorder="1" applyAlignment="1">
      <alignment horizontal="center" vertical="center"/>
    </xf>
    <xf numFmtId="38" fontId="5" fillId="0" borderId="19" xfId="17" applyFont="1" applyBorder="1" applyAlignment="1">
      <alignment horizontal="center" vertical="center"/>
    </xf>
    <xf numFmtId="38" fontId="5" fillId="0" borderId="8" xfId="17" applyFont="1" applyBorder="1" applyAlignment="1">
      <alignment horizontal="center" vertical="center"/>
    </xf>
    <xf numFmtId="38" fontId="5" fillId="0" borderId="12" xfId="17" applyFont="1" applyBorder="1" applyAlignment="1">
      <alignment horizontal="center" vertical="center"/>
    </xf>
    <xf numFmtId="38" fontId="5" fillId="0" borderId="4" xfId="17" applyFont="1" applyBorder="1" applyAlignment="1">
      <alignment horizontal="center" vertical="center"/>
    </xf>
    <xf numFmtId="41" fontId="5" fillId="0" borderId="4" xfId="17" applyNumberFormat="1" applyFont="1" applyBorder="1" applyAlignment="1">
      <alignment horizontal="center" vertical="center"/>
    </xf>
    <xf numFmtId="41" fontId="5" fillId="0" borderId="8" xfId="17" applyNumberFormat="1" applyFont="1" applyBorder="1" applyAlignment="1">
      <alignment horizontal="center" vertical="center"/>
    </xf>
    <xf numFmtId="0" fontId="7" fillId="0" borderId="16" xfId="34" applyFont="1" applyFill="1" applyBorder="1" applyAlignment="1">
      <alignment horizontal="distributed" vertical="center"/>
      <protection/>
    </xf>
    <xf numFmtId="0" fontId="7" fillId="0" borderId="17" xfId="34" applyFont="1" applyFill="1" applyBorder="1" applyAlignment="1">
      <alignment horizontal="distributed" vertical="center"/>
      <protection/>
    </xf>
    <xf numFmtId="0" fontId="7" fillId="0" borderId="0" xfId="34" applyFont="1" applyFill="1" applyBorder="1" applyAlignment="1">
      <alignment horizontal="distributed" vertical="center"/>
      <protection/>
    </xf>
    <xf numFmtId="0" fontId="7" fillId="0" borderId="12" xfId="34" applyFont="1" applyFill="1" applyBorder="1" applyAlignment="1">
      <alignment horizontal="distributed" vertical="center"/>
      <protection/>
    </xf>
    <xf numFmtId="0" fontId="7" fillId="0" borderId="18" xfId="34" applyFont="1" applyFill="1" applyBorder="1" applyAlignment="1">
      <alignment horizontal="distributed" vertical="center"/>
      <protection/>
    </xf>
    <xf numFmtId="0" fontId="7" fillId="0" borderId="19" xfId="34" applyFont="1" applyFill="1" applyBorder="1" applyAlignment="1">
      <alignment horizontal="distributed" vertical="center"/>
      <protection/>
    </xf>
    <xf numFmtId="0" fontId="7" fillId="0" borderId="0" xfId="34" applyFont="1" applyFill="1" applyBorder="1" applyAlignment="1">
      <alignment horizontal="center" vertical="distributed" textRotation="255"/>
      <protection/>
    </xf>
    <xf numFmtId="0" fontId="0" fillId="0" borderId="0" xfId="34" applyFont="1" applyFill="1" applyBorder="1" applyAlignment="1">
      <alignment horizontal="center" vertical="distributed" textRotation="255"/>
      <protection/>
    </xf>
    <xf numFmtId="0" fontId="7" fillId="0" borderId="25" xfId="34" applyFont="1" applyFill="1" applyBorder="1" applyAlignment="1">
      <alignment horizontal="center" vertical="distributed" textRotation="255"/>
      <protection/>
    </xf>
    <xf numFmtId="0" fontId="0" fillId="0" borderId="15" xfId="34" applyFont="1" applyFill="1" applyBorder="1" applyAlignment="1">
      <alignment horizontal="center" vertical="distributed" textRotation="255"/>
      <protection/>
    </xf>
    <xf numFmtId="0" fontId="7" fillId="0" borderId="25" xfId="34" applyFont="1" applyFill="1" applyBorder="1" applyAlignment="1">
      <alignment vertical="distributed" textRotation="255"/>
      <protection/>
    </xf>
    <xf numFmtId="0" fontId="7" fillId="0" borderId="0" xfId="34" applyFont="1" applyFill="1" applyBorder="1" applyAlignment="1">
      <alignment vertical="distributed" textRotation="255"/>
      <protection/>
    </xf>
    <xf numFmtId="0" fontId="7" fillId="0" borderId="18" xfId="34" applyFont="1" applyFill="1" applyBorder="1" applyAlignment="1">
      <alignment vertical="distributed" textRotation="255"/>
      <protection/>
    </xf>
    <xf numFmtId="0" fontId="5" fillId="2" borderId="21" xfId="50" applyFont="1" applyFill="1" applyBorder="1" applyAlignment="1" quotePrefix="1">
      <alignment horizontal="center" vertical="center" wrapText="1"/>
      <protection/>
    </xf>
    <xf numFmtId="0" fontId="5" fillId="0" borderId="5" xfId="35" applyFont="1" applyBorder="1" applyAlignment="1">
      <alignment horizontal="center" vertical="center" wrapText="1"/>
      <protection/>
    </xf>
    <xf numFmtId="0" fontId="5" fillId="0" borderId="9" xfId="35" applyFont="1" applyBorder="1" applyAlignment="1">
      <alignment horizontal="center" vertical="center" wrapText="1"/>
      <protection/>
    </xf>
    <xf numFmtId="38" fontId="7" fillId="0" borderId="20" xfId="17" applyFont="1" applyFill="1" applyBorder="1" applyAlignment="1">
      <alignment horizontal="center" vertical="center" wrapText="1"/>
    </xf>
    <xf numFmtId="38" fontId="7" fillId="0" borderId="4" xfId="17" applyFont="1" applyFill="1" applyBorder="1" applyAlignment="1">
      <alignment horizontal="center" vertical="center" wrapText="1"/>
    </xf>
    <xf numFmtId="38" fontId="7" fillId="0" borderId="8" xfId="17" applyFont="1" applyFill="1" applyBorder="1" applyAlignment="1">
      <alignment horizontal="center" vertical="center" wrapText="1"/>
    </xf>
    <xf numFmtId="38" fontId="5" fillId="0" borderId="8" xfId="17" applyFont="1" applyFill="1" applyBorder="1" applyAlignment="1">
      <alignment horizontal="center" vertical="center" wrapText="1"/>
    </xf>
    <xf numFmtId="0" fontId="5" fillId="2" borderId="20" xfId="50" applyFont="1" applyFill="1" applyBorder="1" applyAlignment="1" quotePrefix="1">
      <alignment horizontal="center" vertical="center" wrapText="1"/>
      <protection/>
    </xf>
    <xf numFmtId="0" fontId="5" fillId="0" borderId="4" xfId="35" applyFont="1" applyBorder="1" applyAlignment="1">
      <alignment horizontal="center" vertical="center" wrapText="1"/>
      <protection/>
    </xf>
    <xf numFmtId="0" fontId="5" fillId="0" borderId="8" xfId="35" applyFont="1" applyBorder="1" applyAlignment="1">
      <alignment horizontal="center" vertical="center" wrapText="1"/>
      <protection/>
    </xf>
    <xf numFmtId="38" fontId="13" fillId="0" borderId="0" xfId="17" applyFont="1" applyFill="1" applyBorder="1" applyAlignment="1">
      <alignment horizontal="center" vertical="center"/>
    </xf>
    <xf numFmtId="38" fontId="13" fillId="0" borderId="12" xfId="17" applyFont="1" applyFill="1" applyBorder="1" applyAlignment="1">
      <alignment horizontal="center" vertical="center"/>
    </xf>
    <xf numFmtId="38" fontId="5" fillId="0" borderId="8" xfId="17" applyFont="1" applyFill="1" applyBorder="1" applyAlignment="1">
      <alignment horizontal="center" vertical="center"/>
    </xf>
    <xf numFmtId="38" fontId="14" fillId="0" borderId="0" xfId="17" applyFont="1" applyFill="1" applyBorder="1" applyAlignment="1">
      <alignment horizontal="center" vertical="center" wrapText="1"/>
    </xf>
    <xf numFmtId="41" fontId="14" fillId="0" borderId="14" xfId="17" applyNumberFormat="1" applyFont="1" applyBorder="1" applyAlignment="1">
      <alignment horizontal="center"/>
    </xf>
    <xf numFmtId="41" fontId="14" fillId="0" borderId="31" xfId="17" applyNumberFormat="1" applyFont="1" applyBorder="1" applyAlignment="1">
      <alignment horizontal="center"/>
    </xf>
    <xf numFmtId="38" fontId="5" fillId="0" borderId="5" xfId="17" applyFont="1" applyFill="1" applyBorder="1" applyAlignment="1">
      <alignment horizontal="right" vertical="center"/>
    </xf>
    <xf numFmtId="38" fontId="5" fillId="0" borderId="4" xfId="17" applyNumberFormat="1" applyFont="1" applyFill="1" applyBorder="1" applyAlignment="1">
      <alignment horizontal="right" vertical="center"/>
    </xf>
    <xf numFmtId="49" fontId="5" fillId="0" borderId="20" xfId="46" applyNumberFormat="1" applyFont="1" applyFill="1" applyBorder="1" applyAlignment="1">
      <alignment horizontal="distributed" vertical="center" wrapText="1"/>
      <protection/>
    </xf>
    <xf numFmtId="49" fontId="5" fillId="0" borderId="4" xfId="46" applyNumberFormat="1" applyFont="1" applyFill="1" applyBorder="1" applyAlignment="1">
      <alignment horizontal="distributed" vertical="center"/>
      <protection/>
    </xf>
    <xf numFmtId="49" fontId="5" fillId="0" borderId="8" xfId="46" applyNumberFormat="1" applyFont="1" applyFill="1" applyBorder="1" applyAlignment="1">
      <alignment horizontal="distributed" vertical="center"/>
      <protection/>
    </xf>
    <xf numFmtId="0" fontId="5" fillId="0" borderId="17" xfId="46" applyNumberFormat="1" applyFont="1" applyFill="1" applyBorder="1" applyAlignment="1">
      <alignment horizontal="distributed" vertical="center"/>
      <protection/>
    </xf>
    <xf numFmtId="0" fontId="5" fillId="0" borderId="12" xfId="46" applyNumberFormat="1" applyFont="1" applyFill="1" applyBorder="1" applyAlignment="1">
      <alignment horizontal="distributed" vertical="center"/>
      <protection/>
    </xf>
    <xf numFmtId="0" fontId="5" fillId="0" borderId="19" xfId="46" applyNumberFormat="1" applyFont="1" applyFill="1" applyBorder="1" applyAlignment="1">
      <alignment horizontal="distributed" vertical="center"/>
      <protection/>
    </xf>
    <xf numFmtId="49" fontId="5" fillId="0" borderId="6" xfId="46" applyNumberFormat="1" applyFont="1" applyFill="1" applyBorder="1" applyAlignment="1">
      <alignment horizontal="distributed" vertical="center"/>
      <protection/>
    </xf>
    <xf numFmtId="49" fontId="5" fillId="0" borderId="7" xfId="46" applyNumberFormat="1" applyFont="1" applyFill="1" applyBorder="1" applyAlignment="1">
      <alignment horizontal="distributed" vertical="center"/>
      <protection/>
    </xf>
    <xf numFmtId="49" fontId="5" fillId="0" borderId="21" xfId="46" applyNumberFormat="1" applyFont="1" applyFill="1" applyBorder="1" applyAlignment="1">
      <alignment horizontal="distributed" vertical="center"/>
      <protection/>
    </xf>
    <xf numFmtId="49" fontId="5" fillId="0" borderId="16" xfId="46" applyNumberFormat="1" applyFont="1" applyFill="1" applyBorder="1" applyAlignment="1">
      <alignment horizontal="distributed" vertical="center"/>
      <protection/>
    </xf>
    <xf numFmtId="49" fontId="5" fillId="0" borderId="17" xfId="46" applyNumberFormat="1" applyFont="1" applyFill="1" applyBorder="1" applyAlignment="1">
      <alignment horizontal="distributed" vertical="center"/>
      <protection/>
    </xf>
    <xf numFmtId="49" fontId="5" fillId="0" borderId="17" xfId="47" applyNumberFormat="1" applyFont="1" applyFill="1" applyBorder="1" applyAlignment="1">
      <alignment horizontal="distributed" vertical="center"/>
      <protection/>
    </xf>
    <xf numFmtId="49" fontId="5" fillId="0" borderId="12" xfId="47" applyNumberFormat="1" applyFont="1" applyFill="1" applyBorder="1" applyAlignment="1">
      <alignment horizontal="distributed" vertical="center"/>
      <protection/>
    </xf>
    <xf numFmtId="49" fontId="5" fillId="0" borderId="19" xfId="47" applyNumberFormat="1" applyFont="1" applyFill="1" applyBorder="1" applyAlignment="1">
      <alignment horizontal="distributed" vertical="center"/>
      <protection/>
    </xf>
    <xf numFmtId="189" fontId="5" fillId="0" borderId="14" xfId="47" applyNumberFormat="1" applyFont="1" applyFill="1" applyBorder="1" applyAlignment="1">
      <alignment horizontal="distributed" vertical="center"/>
      <protection/>
    </xf>
    <xf numFmtId="189" fontId="5" fillId="0" borderId="31" xfId="47" applyNumberFormat="1" applyFont="1" applyFill="1" applyBorder="1" applyAlignment="1">
      <alignment horizontal="distributed" vertical="center"/>
      <protection/>
    </xf>
    <xf numFmtId="178" fontId="5" fillId="0" borderId="6" xfId="47" applyNumberFormat="1" applyFont="1" applyFill="1" applyBorder="1" applyAlignment="1">
      <alignment horizontal="distributed" vertical="center"/>
      <protection/>
    </xf>
    <xf numFmtId="189" fontId="5" fillId="0" borderId="6" xfId="47" applyNumberFormat="1" applyFont="1" applyFill="1" applyBorder="1" applyAlignment="1">
      <alignment horizontal="distributed" vertical="center"/>
      <protection/>
    </xf>
    <xf numFmtId="189" fontId="5" fillId="0" borderId="7" xfId="47" applyNumberFormat="1" applyFont="1" applyFill="1" applyBorder="1" applyAlignment="1">
      <alignment horizontal="distributed" vertical="center"/>
      <protection/>
    </xf>
  </cellXfs>
  <cellStyles count="39">
    <cellStyle name="Normal" xfId="0"/>
    <cellStyle name="Percent" xfId="15"/>
    <cellStyle name="Hyperlink" xfId="16"/>
    <cellStyle name="Comma [0]" xfId="17"/>
    <cellStyle name="Comma" xfId="18"/>
    <cellStyle name="Currency [0]" xfId="19"/>
    <cellStyle name="Currency" xfId="20"/>
    <cellStyle name="標準_06-h16" xfId="21"/>
    <cellStyle name="標準_１８－１" xfId="22"/>
    <cellStyle name="標準_１８－１０" xfId="23"/>
    <cellStyle name="標準_１８－１１" xfId="24"/>
    <cellStyle name="標準_１８－１２" xfId="25"/>
    <cellStyle name="標準_１８－１３" xfId="26"/>
    <cellStyle name="標準_１８－１４" xfId="27"/>
    <cellStyle name="標準_１８－１５" xfId="28"/>
    <cellStyle name="標準_１８－１６" xfId="29"/>
    <cellStyle name="標準_１８－１７" xfId="30"/>
    <cellStyle name="標準_１８－１８" xfId="31"/>
    <cellStyle name="標準_１８－１９" xfId="32"/>
    <cellStyle name="標準_１８－２" xfId="33"/>
    <cellStyle name="標準_１８－２１" xfId="34"/>
    <cellStyle name="標準_１８－２２" xfId="35"/>
    <cellStyle name="標準_１８－２８" xfId="36"/>
    <cellStyle name="標準_１８－３" xfId="37"/>
    <cellStyle name="標準_１８－４" xfId="38"/>
    <cellStyle name="標準_１８－５" xfId="39"/>
    <cellStyle name="標準_１８－６" xfId="40"/>
    <cellStyle name="標準_１８－７" xfId="41"/>
    <cellStyle name="標準_１８－８" xfId="42"/>
    <cellStyle name="標準_１８－９" xfId="43"/>
    <cellStyle name="標準_19-h16" xfId="44"/>
    <cellStyle name="標準_Sheet1" xfId="45"/>
    <cellStyle name="標準_Sheet1_１８－２９_１８－２９" xfId="46"/>
    <cellStyle name="標準_Sheet1_１８－３０_１８－３０" xfId="47"/>
    <cellStyle name="標準_参考表２" xfId="48"/>
    <cellStyle name="標準_参考表５" xfId="49"/>
    <cellStyle name="標準_集計表_5_県市別" xfId="50"/>
    <cellStyle name="標準_付表１３" xfId="51"/>
    <cellStyle name="Followed Hyperlink"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11</xdr:row>
      <xdr:rowOff>19050</xdr:rowOff>
    </xdr:from>
    <xdr:ext cx="76200" cy="209550"/>
    <xdr:sp>
      <xdr:nvSpPr>
        <xdr:cNvPr id="1" name="テキスト 1"/>
        <xdr:cNvSpPr txBox="1">
          <a:spLocks noChangeArrowheads="1"/>
        </xdr:cNvSpPr>
      </xdr:nvSpPr>
      <xdr:spPr>
        <a:xfrm>
          <a:off x="6962775" y="23431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5</xdr:row>
      <xdr:rowOff>0</xdr:rowOff>
    </xdr:to>
    <xdr:sp>
      <xdr:nvSpPr>
        <xdr:cNvPr id="1" name="Line 1"/>
        <xdr:cNvSpPr>
          <a:spLocks/>
        </xdr:cNvSpPr>
      </xdr:nvSpPr>
      <xdr:spPr>
        <a:xfrm>
          <a:off x="0" y="419100"/>
          <a:ext cx="1162050" cy="5715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13</xdr:row>
      <xdr:rowOff>28575</xdr:rowOff>
    </xdr:from>
    <xdr:to>
      <xdr:col>2</xdr:col>
      <xdr:colOff>152400</xdr:colOff>
      <xdr:row>15</xdr:row>
      <xdr:rowOff>152400</xdr:rowOff>
    </xdr:to>
    <xdr:sp>
      <xdr:nvSpPr>
        <xdr:cNvPr id="1" name="AutoShape 1"/>
        <xdr:cNvSpPr>
          <a:spLocks/>
        </xdr:cNvSpPr>
      </xdr:nvSpPr>
      <xdr:spPr>
        <a:xfrm>
          <a:off x="1076325" y="2105025"/>
          <a:ext cx="8572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17</xdr:row>
      <xdr:rowOff>9525</xdr:rowOff>
    </xdr:from>
    <xdr:to>
      <xdr:col>2</xdr:col>
      <xdr:colOff>161925</xdr:colOff>
      <xdr:row>18</xdr:row>
      <xdr:rowOff>152400</xdr:rowOff>
    </xdr:to>
    <xdr:sp>
      <xdr:nvSpPr>
        <xdr:cNvPr id="2" name="AutoShape 2"/>
        <xdr:cNvSpPr>
          <a:spLocks/>
        </xdr:cNvSpPr>
      </xdr:nvSpPr>
      <xdr:spPr>
        <a:xfrm>
          <a:off x="1066800" y="2771775"/>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2"/>
  <sheetViews>
    <sheetView tabSelected="1" zoomScaleSheetLayoutView="100" workbookViewId="0" topLeftCell="A1">
      <selection activeCell="A1" sqref="A1"/>
    </sheetView>
  </sheetViews>
  <sheetFormatPr defaultColWidth="9.00390625" defaultRowHeight="13.5"/>
  <cols>
    <col min="1" max="9" width="9.00390625" style="943" customWidth="1"/>
    <col min="10" max="10" width="11.125" style="943" customWidth="1"/>
    <col min="11" max="16384" width="9.00390625" style="943" customWidth="1"/>
  </cols>
  <sheetData>
    <row r="1" ht="13.5">
      <c r="A1" s="943" t="s">
        <v>899</v>
      </c>
    </row>
    <row r="3" ht="13.5">
      <c r="A3" s="944" t="s">
        <v>902</v>
      </c>
    </row>
    <row r="4" ht="13.5">
      <c r="A4" s="944" t="s">
        <v>903</v>
      </c>
    </row>
    <row r="5" spans="1:2" ht="13.5">
      <c r="A5" s="944" t="s">
        <v>904</v>
      </c>
      <c r="B5" s="945"/>
    </row>
    <row r="6" spans="1:2" ht="13.5">
      <c r="A6" s="946" t="s">
        <v>905</v>
      </c>
      <c r="B6" s="947"/>
    </row>
    <row r="7" spans="1:2" ht="13.5">
      <c r="A7" s="948" t="s">
        <v>906</v>
      </c>
      <c r="B7" s="947"/>
    </row>
    <row r="8" spans="1:2" ht="13.5">
      <c r="A8" s="949" t="s">
        <v>907</v>
      </c>
      <c r="B8" s="947"/>
    </row>
    <row r="9" spans="1:2" ht="13.5">
      <c r="A9" s="946" t="s">
        <v>908</v>
      </c>
      <c r="B9" s="950"/>
    </row>
    <row r="10" spans="1:2" ht="13.5">
      <c r="A10" s="944"/>
      <c r="B10" s="949" t="s">
        <v>119</v>
      </c>
    </row>
    <row r="11" spans="1:2" ht="13.5">
      <c r="A11" s="944"/>
      <c r="B11" s="949" t="s">
        <v>132</v>
      </c>
    </row>
    <row r="12" spans="1:2" ht="13.5">
      <c r="A12" s="951" t="s">
        <v>909</v>
      </c>
      <c r="B12" s="950"/>
    </row>
    <row r="13" spans="1:2" ht="13.5">
      <c r="A13" s="944"/>
      <c r="B13" s="952" t="s">
        <v>119</v>
      </c>
    </row>
    <row r="14" ht="13.5">
      <c r="B14" s="949" t="s">
        <v>175</v>
      </c>
    </row>
    <row r="15" spans="1:2" ht="13.5">
      <c r="A15" s="946" t="s">
        <v>910</v>
      </c>
      <c r="B15" s="947"/>
    </row>
    <row r="16" spans="1:2" ht="13.5">
      <c r="A16" s="946" t="s">
        <v>913</v>
      </c>
      <c r="B16" s="947"/>
    </row>
    <row r="17" spans="1:2" ht="13.5">
      <c r="A17" s="946" t="s">
        <v>914</v>
      </c>
      <c r="B17" s="950"/>
    </row>
    <row r="18" spans="1:2" ht="13.5">
      <c r="A18" s="951" t="s">
        <v>915</v>
      </c>
      <c r="B18" s="953"/>
    </row>
    <row r="19" ht="13.5">
      <c r="A19" s="951" t="s">
        <v>916</v>
      </c>
    </row>
    <row r="20" ht="13.5">
      <c r="A20" s="946" t="s">
        <v>917</v>
      </c>
    </row>
    <row r="21" ht="13.5">
      <c r="A21" s="944" t="s">
        <v>918</v>
      </c>
    </row>
    <row r="22" ht="13.5">
      <c r="A22" s="946" t="s">
        <v>919</v>
      </c>
    </row>
    <row r="23" ht="13.5">
      <c r="A23" s="948" t="s">
        <v>920</v>
      </c>
    </row>
    <row r="24" ht="13.5">
      <c r="A24" s="951" t="s">
        <v>911</v>
      </c>
    </row>
    <row r="25" ht="13.5">
      <c r="A25" s="948" t="s">
        <v>921</v>
      </c>
    </row>
    <row r="26" ht="13.5">
      <c r="A26" s="948" t="s">
        <v>922</v>
      </c>
    </row>
    <row r="27" ht="13.5">
      <c r="B27" s="953" t="s">
        <v>257</v>
      </c>
    </row>
    <row r="28" ht="13.5">
      <c r="B28" s="953" t="s">
        <v>912</v>
      </c>
    </row>
    <row r="29" ht="13.5">
      <c r="A29" s="946" t="s">
        <v>923</v>
      </c>
    </row>
    <row r="30" ht="13.5">
      <c r="B30" s="949" t="s">
        <v>231</v>
      </c>
    </row>
    <row r="31" ht="13.5">
      <c r="B31" s="949" t="s">
        <v>252</v>
      </c>
    </row>
    <row r="32" ht="13.5">
      <c r="A32" s="944" t="s">
        <v>924</v>
      </c>
    </row>
    <row r="33" ht="13.5">
      <c r="A33" s="948" t="s">
        <v>925</v>
      </c>
    </row>
    <row r="34" ht="13.5">
      <c r="A34" s="948" t="s">
        <v>926</v>
      </c>
    </row>
    <row r="35" ht="13.5">
      <c r="A35" s="944" t="s">
        <v>927</v>
      </c>
    </row>
    <row r="36" ht="13.5">
      <c r="A36" s="954" t="s">
        <v>928</v>
      </c>
    </row>
    <row r="37" ht="13.5">
      <c r="A37" s="944" t="s">
        <v>929</v>
      </c>
    </row>
    <row r="38" ht="13.5">
      <c r="A38" s="955" t="s">
        <v>930</v>
      </c>
    </row>
    <row r="39" spans="1:2" ht="13.5">
      <c r="A39" s="955"/>
      <c r="B39" s="953" t="s">
        <v>900</v>
      </c>
    </row>
    <row r="40" spans="1:2" ht="13.5">
      <c r="A40" s="955"/>
      <c r="B40" s="953" t="s">
        <v>901</v>
      </c>
    </row>
    <row r="41" ht="13.5">
      <c r="A41" s="955" t="s">
        <v>931</v>
      </c>
    </row>
    <row r="42" ht="13.5">
      <c r="A42" s="956" t="s">
        <v>932</v>
      </c>
    </row>
  </sheetData>
  <printOptions/>
  <pageMargins left="0.75" right="0.49" top="1" bottom="1" header="0.512" footer="0.512"/>
  <pageSetup horizontalDpi="300" verticalDpi="300" orientation="portrait" paperSize="9" scale="97" r:id="rId1"/>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9.00390625" defaultRowHeight="13.5"/>
  <cols>
    <col min="1" max="1" width="1.625" style="190" customWidth="1"/>
    <col min="2" max="2" width="13.625" style="190" customWidth="1"/>
    <col min="3" max="5" width="6.625" style="190" customWidth="1"/>
    <col min="6" max="6" width="7.625" style="190" customWidth="1"/>
    <col min="7" max="7" width="7.125" style="190" customWidth="1"/>
    <col min="8" max="9" width="7.625" style="190" customWidth="1"/>
    <col min="10" max="10" width="7.125" style="190" customWidth="1"/>
    <col min="11" max="11" width="7.625" style="190" customWidth="1"/>
    <col min="12" max="13" width="7.125" style="190" customWidth="1"/>
    <col min="14" max="16384" width="9.00390625" style="190" customWidth="1"/>
  </cols>
  <sheetData>
    <row r="1" ht="18" customHeight="1"/>
    <row r="2" spans="1:13" ht="15" customHeight="1" thickBot="1">
      <c r="A2" s="191" t="s">
        <v>132</v>
      </c>
      <c r="B2" s="191"/>
      <c r="C2" s="191"/>
      <c r="D2" s="191"/>
      <c r="E2" s="191"/>
      <c r="F2" s="191"/>
      <c r="G2" s="191"/>
      <c r="H2" s="191"/>
      <c r="I2" s="191"/>
      <c r="J2" s="191"/>
      <c r="K2" s="191"/>
      <c r="M2" s="192"/>
    </row>
    <row r="3" spans="1:13" s="208" customFormat="1" ht="15" customHeight="1" thickTop="1">
      <c r="A3" s="206"/>
      <c r="B3" s="207" t="s">
        <v>133</v>
      </c>
      <c r="C3" s="1064" t="s">
        <v>134</v>
      </c>
      <c r="D3" s="1064"/>
      <c r="E3" s="1064"/>
      <c r="F3" s="1080" t="s">
        <v>520</v>
      </c>
      <c r="G3" s="1080"/>
      <c r="H3" s="1080"/>
      <c r="I3" s="1080"/>
      <c r="J3" s="1080"/>
      <c r="K3" s="1080" t="s">
        <v>135</v>
      </c>
      <c r="L3" s="1080"/>
      <c r="M3" s="1081"/>
    </row>
    <row r="4" spans="1:13" s="208" customFormat="1" ht="15" customHeight="1">
      <c r="A4" s="209"/>
      <c r="B4" s="210"/>
      <c r="C4" s="1076" t="s">
        <v>521</v>
      </c>
      <c r="D4" s="1076" t="s">
        <v>136</v>
      </c>
      <c r="E4" s="1076"/>
      <c r="F4" s="1076" t="s">
        <v>521</v>
      </c>
      <c r="G4" s="996" t="s">
        <v>137</v>
      </c>
      <c r="H4" s="996"/>
      <c r="I4" s="996" t="s">
        <v>136</v>
      </c>
      <c r="J4" s="996"/>
      <c r="K4" s="1076" t="s">
        <v>521</v>
      </c>
      <c r="L4" s="1076" t="s">
        <v>137</v>
      </c>
      <c r="M4" s="1079"/>
    </row>
    <row r="5" spans="1:13" s="208" customFormat="1" ht="15" customHeight="1">
      <c r="A5" s="211" t="s">
        <v>138</v>
      </c>
      <c r="B5" s="212"/>
      <c r="C5" s="1082"/>
      <c r="D5" s="194" t="s">
        <v>139</v>
      </c>
      <c r="E5" s="194" t="s">
        <v>140</v>
      </c>
      <c r="F5" s="1082"/>
      <c r="G5" s="7" t="s">
        <v>382</v>
      </c>
      <c r="H5" s="7" t="s">
        <v>367</v>
      </c>
      <c r="I5" s="7" t="s">
        <v>139</v>
      </c>
      <c r="J5" s="7" t="s">
        <v>140</v>
      </c>
      <c r="K5" s="1082"/>
      <c r="L5" s="194" t="s">
        <v>382</v>
      </c>
      <c r="M5" s="195" t="s">
        <v>367</v>
      </c>
    </row>
    <row r="6" spans="1:13" s="199" customFormat="1" ht="15" customHeight="1">
      <c r="A6" s="1083" t="s">
        <v>141</v>
      </c>
      <c r="B6" s="1087"/>
      <c r="C6" s="213">
        <v>40</v>
      </c>
      <c r="D6" s="213">
        <v>40</v>
      </c>
      <c r="E6" s="213">
        <v>0</v>
      </c>
      <c r="F6" s="213">
        <v>2174</v>
      </c>
      <c r="G6" s="213">
        <v>532</v>
      </c>
      <c r="H6" s="213">
        <v>1642</v>
      </c>
      <c r="I6" s="213">
        <v>2174</v>
      </c>
      <c r="J6" s="213">
        <v>0</v>
      </c>
      <c r="K6" s="213">
        <v>853</v>
      </c>
      <c r="L6" s="213">
        <v>203</v>
      </c>
      <c r="M6" s="214">
        <v>650</v>
      </c>
    </row>
    <row r="7" spans="1:13" s="201" customFormat="1" ht="15" customHeight="1">
      <c r="A7" s="1085" t="s">
        <v>142</v>
      </c>
      <c r="B7" s="1086"/>
      <c r="C7" s="215">
        <v>42</v>
      </c>
      <c r="D7" s="215">
        <v>42</v>
      </c>
      <c r="E7" s="216">
        <v>0</v>
      </c>
      <c r="F7" s="215">
        <v>2103</v>
      </c>
      <c r="G7" s="215">
        <v>526</v>
      </c>
      <c r="H7" s="215">
        <v>1577</v>
      </c>
      <c r="I7" s="215">
        <v>2103</v>
      </c>
      <c r="J7" s="216">
        <v>0</v>
      </c>
      <c r="K7" s="215">
        <v>841</v>
      </c>
      <c r="L7" s="215">
        <v>205</v>
      </c>
      <c r="M7" s="217">
        <v>636</v>
      </c>
    </row>
    <row r="8" spans="1:13" s="199" customFormat="1" ht="22.5" customHeight="1">
      <c r="A8" s="1083" t="s">
        <v>522</v>
      </c>
      <c r="B8" s="1084"/>
      <c r="C8" s="213">
        <v>4</v>
      </c>
      <c r="D8" s="213">
        <v>4</v>
      </c>
      <c r="E8" s="213">
        <v>0</v>
      </c>
      <c r="F8" s="213">
        <v>117</v>
      </c>
      <c r="G8" s="213">
        <v>7</v>
      </c>
      <c r="H8" s="213">
        <v>110</v>
      </c>
      <c r="I8" s="213">
        <v>117</v>
      </c>
      <c r="J8" s="213">
        <v>0</v>
      </c>
      <c r="K8" s="213">
        <v>52</v>
      </c>
      <c r="L8" s="213">
        <v>2</v>
      </c>
      <c r="M8" s="214">
        <v>50</v>
      </c>
    </row>
    <row r="9" spans="1:13" s="199" customFormat="1" ht="15" customHeight="1">
      <c r="A9" s="219"/>
      <c r="B9" s="218" t="s">
        <v>499</v>
      </c>
      <c r="C9" s="213">
        <v>1</v>
      </c>
      <c r="D9" s="213">
        <v>1</v>
      </c>
      <c r="E9" s="213">
        <v>0</v>
      </c>
      <c r="F9" s="213">
        <v>25</v>
      </c>
      <c r="G9" s="11">
        <v>5</v>
      </c>
      <c r="H9" s="11">
        <v>20</v>
      </c>
      <c r="I9" s="11">
        <v>25</v>
      </c>
      <c r="J9" s="11">
        <v>0</v>
      </c>
      <c r="K9" s="213">
        <v>24</v>
      </c>
      <c r="L9" s="213">
        <v>1</v>
      </c>
      <c r="M9" s="214">
        <v>23</v>
      </c>
    </row>
    <row r="10" spans="1:13" s="199" customFormat="1" ht="15" customHeight="1">
      <c r="A10" s="219"/>
      <c r="B10" s="218" t="s">
        <v>500</v>
      </c>
      <c r="C10" s="213">
        <v>0</v>
      </c>
      <c r="D10" s="213">
        <v>0</v>
      </c>
      <c r="E10" s="213">
        <v>0</v>
      </c>
      <c r="F10" s="213">
        <v>0</v>
      </c>
      <c r="G10" s="11">
        <v>0</v>
      </c>
      <c r="H10" s="11">
        <v>0</v>
      </c>
      <c r="I10" s="11">
        <v>0</v>
      </c>
      <c r="J10" s="11">
        <v>0</v>
      </c>
      <c r="K10" s="213">
        <v>0</v>
      </c>
      <c r="L10" s="213">
        <v>0</v>
      </c>
      <c r="M10" s="214">
        <v>0</v>
      </c>
    </row>
    <row r="11" spans="1:13" s="199" customFormat="1" ht="15" customHeight="1">
      <c r="A11" s="220"/>
      <c r="B11" s="218" t="s">
        <v>501</v>
      </c>
      <c r="C11" s="213">
        <v>0</v>
      </c>
      <c r="D11" s="213">
        <v>0</v>
      </c>
      <c r="E11" s="213">
        <v>0</v>
      </c>
      <c r="F11" s="213">
        <v>0</v>
      </c>
      <c r="G11" s="11">
        <v>0</v>
      </c>
      <c r="H11" s="11">
        <v>0</v>
      </c>
      <c r="I11" s="11">
        <v>0</v>
      </c>
      <c r="J11" s="11">
        <v>0</v>
      </c>
      <c r="K11" s="213">
        <v>0</v>
      </c>
      <c r="L11" s="213">
        <v>0</v>
      </c>
      <c r="M11" s="214">
        <v>0</v>
      </c>
    </row>
    <row r="12" spans="1:13" s="199" customFormat="1" ht="15" customHeight="1">
      <c r="A12" s="219"/>
      <c r="B12" s="218" t="s">
        <v>502</v>
      </c>
      <c r="C12" s="213">
        <v>3</v>
      </c>
      <c r="D12" s="213">
        <v>3</v>
      </c>
      <c r="E12" s="213">
        <v>0</v>
      </c>
      <c r="F12" s="213">
        <v>92</v>
      </c>
      <c r="G12" s="11">
        <v>2</v>
      </c>
      <c r="H12" s="11">
        <v>90</v>
      </c>
      <c r="I12" s="11">
        <v>92</v>
      </c>
      <c r="J12" s="11">
        <v>0</v>
      </c>
      <c r="K12" s="213">
        <v>28</v>
      </c>
      <c r="L12" s="213">
        <v>1</v>
      </c>
      <c r="M12" s="214">
        <v>27</v>
      </c>
    </row>
    <row r="13" spans="1:13" s="199" customFormat="1" ht="15" customHeight="1">
      <c r="A13" s="219"/>
      <c r="B13" s="218" t="s">
        <v>503</v>
      </c>
      <c r="C13" s="221">
        <v>0</v>
      </c>
      <c r="D13" s="221">
        <v>0</v>
      </c>
      <c r="E13" s="213">
        <v>0</v>
      </c>
      <c r="F13" s="213">
        <v>0</v>
      </c>
      <c r="G13" s="10">
        <v>0</v>
      </c>
      <c r="H13" s="10">
        <v>0</v>
      </c>
      <c r="I13" s="10">
        <v>0</v>
      </c>
      <c r="J13" s="11">
        <v>0</v>
      </c>
      <c r="K13" s="213">
        <v>0</v>
      </c>
      <c r="L13" s="213">
        <v>0</v>
      </c>
      <c r="M13" s="214">
        <v>0</v>
      </c>
    </row>
    <row r="14" spans="1:13" s="199" customFormat="1" ht="22.5" customHeight="1">
      <c r="A14" s="1083" t="s">
        <v>143</v>
      </c>
      <c r="B14" s="1084"/>
      <c r="C14" s="213">
        <v>38</v>
      </c>
      <c r="D14" s="213">
        <v>38</v>
      </c>
      <c r="E14" s="213">
        <v>0</v>
      </c>
      <c r="F14" s="213">
        <v>1986</v>
      </c>
      <c r="G14" s="213">
        <v>519</v>
      </c>
      <c r="H14" s="213">
        <v>1467</v>
      </c>
      <c r="I14" s="213">
        <v>1986</v>
      </c>
      <c r="J14" s="213">
        <v>0</v>
      </c>
      <c r="K14" s="213">
        <v>789</v>
      </c>
      <c r="L14" s="213">
        <v>203</v>
      </c>
      <c r="M14" s="214">
        <v>586</v>
      </c>
    </row>
    <row r="15" spans="1:13" s="199" customFormat="1" ht="15" customHeight="1">
      <c r="A15" s="219"/>
      <c r="B15" s="218" t="s">
        <v>504</v>
      </c>
      <c r="C15" s="213">
        <v>0</v>
      </c>
      <c r="D15" s="213">
        <v>0</v>
      </c>
      <c r="E15" s="213">
        <v>0</v>
      </c>
      <c r="F15" s="213">
        <v>0</v>
      </c>
      <c r="G15" s="11">
        <v>0</v>
      </c>
      <c r="H15" s="11">
        <v>0</v>
      </c>
      <c r="I15" s="11">
        <v>0</v>
      </c>
      <c r="J15" s="11">
        <v>0</v>
      </c>
      <c r="K15" s="213">
        <v>0</v>
      </c>
      <c r="L15" s="213">
        <v>0</v>
      </c>
      <c r="M15" s="214">
        <v>0</v>
      </c>
    </row>
    <row r="16" spans="1:13" s="199" customFormat="1" ht="15" customHeight="1">
      <c r="A16" s="219"/>
      <c r="B16" s="218" t="s">
        <v>505</v>
      </c>
      <c r="C16" s="213">
        <v>0</v>
      </c>
      <c r="D16" s="213">
        <v>0</v>
      </c>
      <c r="E16" s="213">
        <v>0</v>
      </c>
      <c r="F16" s="213">
        <v>0</v>
      </c>
      <c r="G16" s="11">
        <v>0</v>
      </c>
      <c r="H16" s="11">
        <v>0</v>
      </c>
      <c r="I16" s="11">
        <v>0</v>
      </c>
      <c r="J16" s="11">
        <v>0</v>
      </c>
      <c r="K16" s="213">
        <v>0</v>
      </c>
      <c r="L16" s="213">
        <v>0</v>
      </c>
      <c r="M16" s="214">
        <v>0</v>
      </c>
    </row>
    <row r="17" spans="1:13" s="199" customFormat="1" ht="15" customHeight="1">
      <c r="A17" s="219"/>
      <c r="B17" s="218" t="s">
        <v>506</v>
      </c>
      <c r="C17" s="213">
        <v>9</v>
      </c>
      <c r="D17" s="213">
        <v>9</v>
      </c>
      <c r="E17" s="213">
        <v>0</v>
      </c>
      <c r="F17" s="213">
        <v>132</v>
      </c>
      <c r="G17" s="11">
        <v>73</v>
      </c>
      <c r="H17" s="11">
        <v>59</v>
      </c>
      <c r="I17" s="11">
        <v>132</v>
      </c>
      <c r="J17" s="11">
        <v>0</v>
      </c>
      <c r="K17" s="213">
        <v>44</v>
      </c>
      <c r="L17" s="213">
        <v>29</v>
      </c>
      <c r="M17" s="214">
        <v>15</v>
      </c>
    </row>
    <row r="18" spans="1:13" s="199" customFormat="1" ht="15" customHeight="1">
      <c r="A18" s="219"/>
      <c r="B18" s="218" t="s">
        <v>487</v>
      </c>
      <c r="C18" s="213">
        <v>7</v>
      </c>
      <c r="D18" s="213">
        <v>7</v>
      </c>
      <c r="E18" s="213">
        <v>0</v>
      </c>
      <c r="F18" s="213">
        <v>810</v>
      </c>
      <c r="G18" s="11">
        <v>88</v>
      </c>
      <c r="H18" s="11">
        <v>722</v>
      </c>
      <c r="I18" s="11">
        <v>810</v>
      </c>
      <c r="J18" s="11">
        <v>0</v>
      </c>
      <c r="K18" s="213">
        <v>274</v>
      </c>
      <c r="L18" s="213">
        <v>25</v>
      </c>
      <c r="M18" s="214">
        <v>249</v>
      </c>
    </row>
    <row r="19" spans="1:13" s="199" customFormat="1" ht="15" customHeight="1">
      <c r="A19" s="219"/>
      <c r="B19" s="218" t="s">
        <v>507</v>
      </c>
      <c r="C19" s="213">
        <v>1</v>
      </c>
      <c r="D19" s="213">
        <v>1</v>
      </c>
      <c r="E19" s="213">
        <v>0</v>
      </c>
      <c r="F19" s="213">
        <v>100</v>
      </c>
      <c r="G19" s="11">
        <v>0</v>
      </c>
      <c r="H19" s="11">
        <v>100</v>
      </c>
      <c r="I19" s="11">
        <v>100</v>
      </c>
      <c r="J19" s="11">
        <v>0</v>
      </c>
      <c r="K19" s="213">
        <v>47</v>
      </c>
      <c r="L19" s="213">
        <v>0</v>
      </c>
      <c r="M19" s="214">
        <v>47</v>
      </c>
    </row>
    <row r="20" spans="1:13" s="199" customFormat="1" ht="15" customHeight="1">
      <c r="A20" s="219"/>
      <c r="B20" s="218" t="s">
        <v>508</v>
      </c>
      <c r="C20" s="213">
        <v>0</v>
      </c>
      <c r="D20" s="213">
        <v>0</v>
      </c>
      <c r="E20" s="213">
        <v>0</v>
      </c>
      <c r="F20" s="213">
        <v>0</v>
      </c>
      <c r="G20" s="11">
        <v>0</v>
      </c>
      <c r="H20" s="11">
        <v>0</v>
      </c>
      <c r="I20" s="11">
        <v>0</v>
      </c>
      <c r="J20" s="11">
        <v>0</v>
      </c>
      <c r="K20" s="213">
        <v>0</v>
      </c>
      <c r="L20" s="213">
        <v>0</v>
      </c>
      <c r="M20" s="214">
        <v>0</v>
      </c>
    </row>
    <row r="21" spans="1:13" s="199" customFormat="1" ht="15" customHeight="1">
      <c r="A21" s="219"/>
      <c r="B21" s="218" t="s">
        <v>509</v>
      </c>
      <c r="C21" s="213">
        <v>3</v>
      </c>
      <c r="D21" s="213">
        <v>3</v>
      </c>
      <c r="E21" s="213">
        <v>0</v>
      </c>
      <c r="F21" s="213">
        <v>368</v>
      </c>
      <c r="G21" s="11">
        <v>170</v>
      </c>
      <c r="H21" s="11">
        <v>198</v>
      </c>
      <c r="I21" s="11">
        <v>368</v>
      </c>
      <c r="J21" s="11">
        <v>0</v>
      </c>
      <c r="K21" s="213">
        <v>82</v>
      </c>
      <c r="L21" s="213">
        <v>34</v>
      </c>
      <c r="M21" s="214">
        <v>48</v>
      </c>
    </row>
    <row r="22" spans="1:13" s="199" customFormat="1" ht="15" customHeight="1">
      <c r="A22" s="219"/>
      <c r="B22" s="218" t="s">
        <v>500</v>
      </c>
      <c r="C22" s="213">
        <v>6</v>
      </c>
      <c r="D22" s="213">
        <v>6</v>
      </c>
      <c r="E22" s="213">
        <v>0</v>
      </c>
      <c r="F22" s="213">
        <v>254</v>
      </c>
      <c r="G22" s="11">
        <v>114</v>
      </c>
      <c r="H22" s="11">
        <v>140</v>
      </c>
      <c r="I22" s="11">
        <v>254</v>
      </c>
      <c r="J22" s="11">
        <v>0</v>
      </c>
      <c r="K22" s="213">
        <v>180</v>
      </c>
      <c r="L22" s="213">
        <v>75</v>
      </c>
      <c r="M22" s="214">
        <v>105</v>
      </c>
    </row>
    <row r="23" spans="1:13" s="199" customFormat="1" ht="15" customHeight="1">
      <c r="A23" s="220"/>
      <c r="B23" s="218" t="s">
        <v>523</v>
      </c>
      <c r="C23" s="213">
        <v>2</v>
      </c>
      <c r="D23" s="213">
        <v>2</v>
      </c>
      <c r="E23" s="213">
        <v>0</v>
      </c>
      <c r="F23" s="213">
        <v>201</v>
      </c>
      <c r="G23" s="11">
        <v>41</v>
      </c>
      <c r="H23" s="11">
        <v>160</v>
      </c>
      <c r="I23" s="11">
        <v>201</v>
      </c>
      <c r="J23" s="11">
        <v>0</v>
      </c>
      <c r="K23" s="213">
        <v>106</v>
      </c>
      <c r="L23" s="213">
        <v>17</v>
      </c>
      <c r="M23" s="214">
        <v>89</v>
      </c>
    </row>
    <row r="24" spans="1:13" s="199" customFormat="1" ht="15" customHeight="1">
      <c r="A24" s="219"/>
      <c r="B24" s="218" t="s">
        <v>524</v>
      </c>
      <c r="C24" s="213">
        <v>0</v>
      </c>
      <c r="D24" s="213">
        <v>0</v>
      </c>
      <c r="E24" s="213">
        <v>0</v>
      </c>
      <c r="F24" s="213">
        <v>0</v>
      </c>
      <c r="G24" s="11">
        <v>0</v>
      </c>
      <c r="H24" s="11">
        <v>0</v>
      </c>
      <c r="I24" s="11">
        <v>0</v>
      </c>
      <c r="J24" s="11">
        <v>0</v>
      </c>
      <c r="K24" s="213">
        <v>0</v>
      </c>
      <c r="L24" s="213">
        <v>0</v>
      </c>
      <c r="M24" s="214">
        <v>0</v>
      </c>
    </row>
    <row r="25" spans="1:13" s="199" customFormat="1" ht="15" customHeight="1">
      <c r="A25" s="219"/>
      <c r="B25" s="218" t="s">
        <v>484</v>
      </c>
      <c r="C25" s="213">
        <v>0</v>
      </c>
      <c r="D25" s="213">
        <v>0</v>
      </c>
      <c r="E25" s="213">
        <v>0</v>
      </c>
      <c r="F25" s="213">
        <v>0</v>
      </c>
      <c r="G25" s="11">
        <v>0</v>
      </c>
      <c r="H25" s="11">
        <v>0</v>
      </c>
      <c r="I25" s="11">
        <v>0</v>
      </c>
      <c r="J25" s="11">
        <v>0</v>
      </c>
      <c r="K25" s="213">
        <v>0</v>
      </c>
      <c r="L25" s="213">
        <v>0</v>
      </c>
      <c r="M25" s="214">
        <v>0</v>
      </c>
    </row>
    <row r="26" spans="1:13" s="199" customFormat="1" ht="15" customHeight="1">
      <c r="A26" s="219"/>
      <c r="B26" s="218" t="s">
        <v>510</v>
      </c>
      <c r="C26" s="213">
        <v>1</v>
      </c>
      <c r="D26" s="213">
        <v>1</v>
      </c>
      <c r="E26" s="213">
        <v>0</v>
      </c>
      <c r="F26" s="213">
        <v>7</v>
      </c>
      <c r="G26" s="11">
        <v>4</v>
      </c>
      <c r="H26" s="11">
        <v>3</v>
      </c>
      <c r="I26" s="11">
        <v>7</v>
      </c>
      <c r="J26" s="11">
        <v>0</v>
      </c>
      <c r="K26" s="213">
        <v>6</v>
      </c>
      <c r="L26" s="213">
        <v>3</v>
      </c>
      <c r="M26" s="214">
        <v>3</v>
      </c>
    </row>
    <row r="27" spans="1:13" s="199" customFormat="1" ht="15" customHeight="1">
      <c r="A27" s="219"/>
      <c r="B27" s="218" t="s">
        <v>511</v>
      </c>
      <c r="C27" s="213">
        <v>0</v>
      </c>
      <c r="D27" s="213">
        <v>0</v>
      </c>
      <c r="E27" s="213">
        <v>0</v>
      </c>
      <c r="F27" s="213">
        <v>0</v>
      </c>
      <c r="G27" s="11">
        <v>0</v>
      </c>
      <c r="H27" s="11">
        <v>0</v>
      </c>
      <c r="I27" s="11">
        <v>0</v>
      </c>
      <c r="J27" s="11">
        <v>0</v>
      </c>
      <c r="K27" s="213">
        <v>0</v>
      </c>
      <c r="L27" s="213">
        <v>0</v>
      </c>
      <c r="M27" s="214">
        <v>0</v>
      </c>
    </row>
    <row r="28" spans="1:13" s="199" customFormat="1" ht="15" customHeight="1">
      <c r="A28" s="219"/>
      <c r="B28" s="218" t="s">
        <v>486</v>
      </c>
      <c r="C28" s="213">
        <v>0</v>
      </c>
      <c r="D28" s="213">
        <v>0</v>
      </c>
      <c r="E28" s="213">
        <v>0</v>
      </c>
      <c r="F28" s="213">
        <v>0</v>
      </c>
      <c r="G28" s="11">
        <v>0</v>
      </c>
      <c r="H28" s="11">
        <v>0</v>
      </c>
      <c r="I28" s="11">
        <v>0</v>
      </c>
      <c r="J28" s="11">
        <v>0</v>
      </c>
      <c r="K28" s="213">
        <v>0</v>
      </c>
      <c r="L28" s="213">
        <v>0</v>
      </c>
      <c r="M28" s="214">
        <v>0</v>
      </c>
    </row>
    <row r="29" spans="1:13" s="199" customFormat="1" ht="15" customHeight="1">
      <c r="A29" s="219"/>
      <c r="B29" s="218" t="s">
        <v>502</v>
      </c>
      <c r="C29" s="213">
        <v>6</v>
      </c>
      <c r="D29" s="213">
        <v>6</v>
      </c>
      <c r="E29" s="213">
        <v>0</v>
      </c>
      <c r="F29" s="213">
        <v>36</v>
      </c>
      <c r="G29" s="11">
        <v>0</v>
      </c>
      <c r="H29" s="11">
        <v>36</v>
      </c>
      <c r="I29" s="11">
        <v>36</v>
      </c>
      <c r="J29" s="11">
        <v>0</v>
      </c>
      <c r="K29" s="213">
        <v>13</v>
      </c>
      <c r="L29" s="213">
        <v>0</v>
      </c>
      <c r="M29" s="214">
        <v>13</v>
      </c>
    </row>
    <row r="30" spans="1:13" s="199" customFormat="1" ht="15" customHeight="1">
      <c r="A30" s="219"/>
      <c r="B30" s="218" t="s">
        <v>503</v>
      </c>
      <c r="C30" s="213">
        <v>2</v>
      </c>
      <c r="D30" s="213">
        <v>2</v>
      </c>
      <c r="E30" s="213">
        <v>0</v>
      </c>
      <c r="F30" s="213">
        <v>71</v>
      </c>
      <c r="G30" s="11">
        <v>25</v>
      </c>
      <c r="H30" s="11">
        <v>46</v>
      </c>
      <c r="I30" s="11">
        <v>71</v>
      </c>
      <c r="J30" s="11">
        <v>0</v>
      </c>
      <c r="K30" s="213">
        <v>25</v>
      </c>
      <c r="L30" s="213">
        <v>10</v>
      </c>
      <c r="M30" s="214">
        <v>15</v>
      </c>
    </row>
    <row r="31" spans="1:13" s="199" customFormat="1" ht="15" customHeight="1">
      <c r="A31" s="219"/>
      <c r="B31" s="218" t="s">
        <v>512</v>
      </c>
      <c r="C31" s="213">
        <v>1</v>
      </c>
      <c r="D31" s="213">
        <v>1</v>
      </c>
      <c r="E31" s="213">
        <v>0</v>
      </c>
      <c r="F31" s="213">
        <v>7</v>
      </c>
      <c r="G31" s="11">
        <v>4</v>
      </c>
      <c r="H31" s="11">
        <v>3</v>
      </c>
      <c r="I31" s="11">
        <v>7</v>
      </c>
      <c r="J31" s="11">
        <v>0</v>
      </c>
      <c r="K31" s="213">
        <v>12</v>
      </c>
      <c r="L31" s="213">
        <v>10</v>
      </c>
      <c r="M31" s="214">
        <v>2</v>
      </c>
    </row>
    <row r="32" spans="1:13" s="199" customFormat="1" ht="22.5" customHeight="1">
      <c r="A32" s="1083" t="s">
        <v>525</v>
      </c>
      <c r="B32" s="1084"/>
      <c r="C32" s="213">
        <v>0</v>
      </c>
      <c r="D32" s="213">
        <v>0</v>
      </c>
      <c r="E32" s="213">
        <v>0</v>
      </c>
      <c r="F32" s="213">
        <v>0</v>
      </c>
      <c r="G32" s="11">
        <v>0</v>
      </c>
      <c r="H32" s="11">
        <v>0</v>
      </c>
      <c r="I32" s="11">
        <v>0</v>
      </c>
      <c r="J32" s="11">
        <v>0</v>
      </c>
      <c r="K32" s="213">
        <v>0</v>
      </c>
      <c r="L32" s="213">
        <v>0</v>
      </c>
      <c r="M32" s="214">
        <v>0</v>
      </c>
    </row>
    <row r="33" spans="1:13" s="199" customFormat="1" ht="15" customHeight="1">
      <c r="A33" s="220"/>
      <c r="B33" s="218" t="s">
        <v>501</v>
      </c>
      <c r="C33" s="213">
        <v>0</v>
      </c>
      <c r="D33" s="213">
        <v>0</v>
      </c>
      <c r="E33" s="213">
        <v>0</v>
      </c>
      <c r="F33" s="213">
        <v>0</v>
      </c>
      <c r="G33" s="11">
        <v>0</v>
      </c>
      <c r="H33" s="11">
        <v>0</v>
      </c>
      <c r="I33" s="11">
        <v>0</v>
      </c>
      <c r="J33" s="11">
        <v>0</v>
      </c>
      <c r="K33" s="213">
        <v>0</v>
      </c>
      <c r="L33" s="213">
        <v>0</v>
      </c>
      <c r="M33" s="214">
        <v>0</v>
      </c>
    </row>
    <row r="34" spans="1:13" s="199" customFormat="1" ht="15" customHeight="1" thickBot="1">
      <c r="A34" s="222"/>
      <c r="B34" s="223" t="s">
        <v>502</v>
      </c>
      <c r="C34" s="224">
        <v>0</v>
      </c>
      <c r="D34" s="224">
        <v>0</v>
      </c>
      <c r="E34" s="224">
        <v>0</v>
      </c>
      <c r="F34" s="224">
        <v>0</v>
      </c>
      <c r="G34" s="33">
        <v>0</v>
      </c>
      <c r="H34" s="33">
        <v>0</v>
      </c>
      <c r="I34" s="33">
        <v>0</v>
      </c>
      <c r="J34" s="33">
        <v>0</v>
      </c>
      <c r="K34" s="224">
        <v>0</v>
      </c>
      <c r="L34" s="224">
        <v>0</v>
      </c>
      <c r="M34" s="225">
        <v>0</v>
      </c>
    </row>
    <row r="35" spans="1:13" s="199" customFormat="1" ht="15" customHeight="1">
      <c r="A35" s="219" t="s">
        <v>498</v>
      </c>
      <c r="B35" s="219"/>
      <c r="C35" s="219"/>
      <c r="D35" s="219"/>
      <c r="E35" s="219"/>
      <c r="F35" s="219"/>
      <c r="G35" s="219"/>
      <c r="H35" s="219"/>
      <c r="I35" s="219"/>
      <c r="J35" s="219"/>
      <c r="K35" s="219"/>
      <c r="L35" s="219"/>
      <c r="M35" s="219"/>
    </row>
  </sheetData>
  <mergeCells count="15">
    <mergeCell ref="A8:B8"/>
    <mergeCell ref="A14:B14"/>
    <mergeCell ref="A32:B32"/>
    <mergeCell ref="C3:E3"/>
    <mergeCell ref="A7:B7"/>
    <mergeCell ref="C4:C5"/>
    <mergeCell ref="A6:B6"/>
    <mergeCell ref="K3:M3"/>
    <mergeCell ref="D4:E4"/>
    <mergeCell ref="G4:H4"/>
    <mergeCell ref="I4:J4"/>
    <mergeCell ref="L4:M4"/>
    <mergeCell ref="F3:J3"/>
    <mergeCell ref="F4:F5"/>
    <mergeCell ref="K4:K5"/>
  </mergeCells>
  <printOptions/>
  <pageMargins left="0.7874015748031497" right="0.15748031496062992" top="0.984251968503937" bottom="0.984251968503937" header="0.5118110236220472" footer="0.5118110236220472"/>
  <pageSetup horizontalDpi="600" verticalDpi="600" orientation="portrait" paperSize="9" scale="95" r:id="rId2"/>
  <headerFooter alignWithMargins="0">
    <oddHeader>&amp;R&amp;D&amp;T</oddHeader>
  </headerFooter>
  <drawing r:id="rId1"/>
</worksheet>
</file>

<file path=xl/worksheets/sheet11.xml><?xml version="1.0" encoding="utf-8"?>
<worksheet xmlns="http://schemas.openxmlformats.org/spreadsheetml/2006/main" xmlns:r="http://schemas.openxmlformats.org/officeDocument/2006/relationships">
  <dimension ref="A1:O15"/>
  <sheetViews>
    <sheetView workbookViewId="0" topLeftCell="A1">
      <selection activeCell="A1" sqref="A1"/>
    </sheetView>
  </sheetViews>
  <sheetFormatPr defaultColWidth="9.00390625" defaultRowHeight="13.5"/>
  <cols>
    <col min="1" max="1" width="9.625" style="227" customWidth="1"/>
    <col min="2" max="15" width="6.375" style="227" customWidth="1"/>
    <col min="16" max="16384" width="9.00390625" style="227" customWidth="1"/>
  </cols>
  <sheetData>
    <row r="1" ht="18" customHeight="1">
      <c r="A1" s="226" t="s">
        <v>939</v>
      </c>
    </row>
    <row r="2" spans="1:15" ht="15" customHeight="1" thickBot="1">
      <c r="A2" s="228" t="s">
        <v>119</v>
      </c>
      <c r="B2" s="228"/>
      <c r="C2" s="228"/>
      <c r="D2" s="228"/>
      <c r="E2" s="228"/>
      <c r="F2" s="228"/>
      <c r="G2" s="228"/>
      <c r="H2" s="228"/>
      <c r="I2" s="228"/>
      <c r="J2" s="228"/>
      <c r="K2" s="228"/>
      <c r="L2" s="228"/>
      <c r="M2" s="228"/>
      <c r="O2" s="229" t="s">
        <v>955</v>
      </c>
    </row>
    <row r="3" spans="1:15" ht="15" customHeight="1" thickTop="1">
      <c r="A3" s="1088" t="s">
        <v>120</v>
      </c>
      <c r="B3" s="1090" t="s">
        <v>121</v>
      </c>
      <c r="C3" s="1090"/>
      <c r="D3" s="1090"/>
      <c r="E3" s="1090"/>
      <c r="F3" s="1090"/>
      <c r="G3" s="1090"/>
      <c r="H3" s="1090"/>
      <c r="I3" s="1090" t="s">
        <v>122</v>
      </c>
      <c r="J3" s="1090"/>
      <c r="K3" s="1090"/>
      <c r="L3" s="1090"/>
      <c r="M3" s="1090"/>
      <c r="N3" s="1090"/>
      <c r="O3" s="1091"/>
    </row>
    <row r="4" spans="1:15" ht="25.5" customHeight="1">
      <c r="A4" s="1089"/>
      <c r="B4" s="230" t="s">
        <v>526</v>
      </c>
      <c r="C4" s="231" t="s">
        <v>123</v>
      </c>
      <c r="D4" s="232" t="s">
        <v>124</v>
      </c>
      <c r="E4" s="231" t="s">
        <v>125</v>
      </c>
      <c r="F4" s="231" t="s">
        <v>126</v>
      </c>
      <c r="G4" s="232" t="s">
        <v>127</v>
      </c>
      <c r="H4" s="230" t="s">
        <v>527</v>
      </c>
      <c r="I4" s="230" t="s">
        <v>526</v>
      </c>
      <c r="J4" s="231" t="s">
        <v>128</v>
      </c>
      <c r="K4" s="232" t="s">
        <v>124</v>
      </c>
      <c r="L4" s="231" t="s">
        <v>129</v>
      </c>
      <c r="M4" s="231" t="s">
        <v>130</v>
      </c>
      <c r="N4" s="232" t="s">
        <v>127</v>
      </c>
      <c r="O4" s="233" t="s">
        <v>527</v>
      </c>
    </row>
    <row r="5" spans="1:15" s="237" customFormat="1" ht="15" customHeight="1">
      <c r="A5" s="234" t="s">
        <v>369</v>
      </c>
      <c r="B5" s="235">
        <v>9</v>
      </c>
      <c r="C5" s="235">
        <v>2</v>
      </c>
      <c r="D5" s="235">
        <v>1</v>
      </c>
      <c r="E5" s="235">
        <v>0</v>
      </c>
      <c r="F5" s="235">
        <v>2</v>
      </c>
      <c r="G5" s="235">
        <v>1</v>
      </c>
      <c r="H5" s="235">
        <v>3</v>
      </c>
      <c r="I5" s="11">
        <v>388</v>
      </c>
      <c r="J5" s="235">
        <v>109</v>
      </c>
      <c r="K5" s="235">
        <v>31</v>
      </c>
      <c r="L5" s="235">
        <v>0</v>
      </c>
      <c r="M5" s="235">
        <v>97</v>
      </c>
      <c r="N5" s="235">
        <v>87</v>
      </c>
      <c r="O5" s="236">
        <v>64</v>
      </c>
    </row>
    <row r="6" spans="1:15" s="237" customFormat="1" ht="15" customHeight="1">
      <c r="A6" s="234" t="s">
        <v>371</v>
      </c>
      <c r="B6" s="235">
        <v>8</v>
      </c>
      <c r="C6" s="235">
        <v>2</v>
      </c>
      <c r="D6" s="235">
        <v>1</v>
      </c>
      <c r="E6" s="235">
        <v>0</v>
      </c>
      <c r="F6" s="235">
        <v>1</v>
      </c>
      <c r="G6" s="235">
        <v>1</v>
      </c>
      <c r="H6" s="235">
        <v>3</v>
      </c>
      <c r="I6" s="11">
        <v>312</v>
      </c>
      <c r="J6" s="235">
        <v>111</v>
      </c>
      <c r="K6" s="235">
        <v>28</v>
      </c>
      <c r="L6" s="235" t="s">
        <v>370</v>
      </c>
      <c r="M6" s="235">
        <v>50</v>
      </c>
      <c r="N6" s="235">
        <v>65</v>
      </c>
      <c r="O6" s="236">
        <v>58</v>
      </c>
    </row>
    <row r="7" spans="1:15" s="237" customFormat="1" ht="15" customHeight="1">
      <c r="A7" s="234" t="s">
        <v>372</v>
      </c>
      <c r="B7" s="235">
        <v>8</v>
      </c>
      <c r="C7" s="235">
        <v>2</v>
      </c>
      <c r="D7" s="235">
        <v>1</v>
      </c>
      <c r="E7" s="235">
        <v>0</v>
      </c>
      <c r="F7" s="235">
        <v>1</v>
      </c>
      <c r="G7" s="235">
        <v>1</v>
      </c>
      <c r="H7" s="235">
        <v>3</v>
      </c>
      <c r="I7" s="11">
        <v>306</v>
      </c>
      <c r="J7" s="235">
        <v>93</v>
      </c>
      <c r="K7" s="235">
        <v>31</v>
      </c>
      <c r="L7" s="235">
        <v>0</v>
      </c>
      <c r="M7" s="235">
        <v>54</v>
      </c>
      <c r="N7" s="235">
        <v>73</v>
      </c>
      <c r="O7" s="236">
        <v>55</v>
      </c>
    </row>
    <row r="8" spans="1:15" s="237" customFormat="1" ht="15" customHeight="1">
      <c r="A8" s="238" t="s">
        <v>373</v>
      </c>
      <c r="B8" s="235">
        <v>8</v>
      </c>
      <c r="C8" s="235">
        <v>2</v>
      </c>
      <c r="D8" s="235">
        <v>2</v>
      </c>
      <c r="E8" s="235">
        <v>0</v>
      </c>
      <c r="F8" s="235">
        <v>1</v>
      </c>
      <c r="G8" s="235">
        <v>1</v>
      </c>
      <c r="H8" s="235">
        <v>2</v>
      </c>
      <c r="I8" s="11">
        <v>307</v>
      </c>
      <c r="J8" s="235">
        <v>39</v>
      </c>
      <c r="K8" s="235">
        <v>119</v>
      </c>
      <c r="L8" s="235">
        <v>0</v>
      </c>
      <c r="M8" s="235">
        <v>54</v>
      </c>
      <c r="N8" s="235">
        <v>72</v>
      </c>
      <c r="O8" s="236">
        <v>23</v>
      </c>
    </row>
    <row r="9" spans="1:15" s="244" customFormat="1" ht="15" customHeight="1" thickBot="1">
      <c r="A9" s="239" t="s">
        <v>131</v>
      </c>
      <c r="B9" s="240">
        <v>8</v>
      </c>
      <c r="C9" s="240">
        <v>2</v>
      </c>
      <c r="D9" s="240">
        <v>2</v>
      </c>
      <c r="E9" s="240">
        <v>0</v>
      </c>
      <c r="F9" s="240">
        <v>1</v>
      </c>
      <c r="G9" s="240">
        <v>1</v>
      </c>
      <c r="H9" s="240">
        <v>2</v>
      </c>
      <c r="I9" s="241">
        <v>254</v>
      </c>
      <c r="J9" s="240">
        <v>31</v>
      </c>
      <c r="K9" s="240">
        <v>82</v>
      </c>
      <c r="L9" s="242">
        <v>0</v>
      </c>
      <c r="M9" s="240">
        <v>54</v>
      </c>
      <c r="N9" s="240">
        <v>64</v>
      </c>
      <c r="O9" s="243">
        <v>23</v>
      </c>
    </row>
    <row r="10" s="237" customFormat="1" ht="15" customHeight="1">
      <c r="A10" s="237" t="s">
        <v>473</v>
      </c>
    </row>
    <row r="15" ht="12">
      <c r="J15" s="245"/>
    </row>
  </sheetData>
  <mergeCells count="3">
    <mergeCell ref="A3:A4"/>
    <mergeCell ref="B3:H3"/>
    <mergeCell ref="I3:O3"/>
  </mergeCells>
  <printOptions/>
  <pageMargins left="0.5118110236220472" right="0.03937007874015748"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9.00390625" defaultRowHeight="13.5"/>
  <cols>
    <col min="1" max="1" width="2.625" style="246" customWidth="1"/>
    <col min="2" max="2" width="11.625" style="246" customWidth="1"/>
    <col min="3" max="4" width="9.125" style="246" customWidth="1"/>
    <col min="5" max="8" width="8.625" style="246" customWidth="1"/>
    <col min="9" max="11" width="9.125" style="246" customWidth="1"/>
    <col min="12" max="16384" width="9.00390625" style="246" customWidth="1"/>
  </cols>
  <sheetData>
    <row r="1" ht="18" customHeight="1"/>
    <row r="2" spans="1:11" ht="15" customHeight="1" thickBot="1">
      <c r="A2" s="247" t="s">
        <v>175</v>
      </c>
      <c r="B2" s="247"/>
      <c r="C2" s="247"/>
      <c r="D2" s="247"/>
      <c r="E2" s="247"/>
      <c r="F2" s="247"/>
      <c r="G2" s="247"/>
      <c r="H2" s="247"/>
      <c r="I2" s="247"/>
      <c r="J2" s="247"/>
      <c r="K2" s="247"/>
    </row>
    <row r="3" spans="1:11" ht="15" customHeight="1" thickTop="1">
      <c r="A3" s="1102" t="s">
        <v>532</v>
      </c>
      <c r="B3" s="1103"/>
      <c r="C3" s="1098" t="s">
        <v>533</v>
      </c>
      <c r="D3" s="1098" t="s">
        <v>176</v>
      </c>
      <c r="E3" s="1098"/>
      <c r="F3" s="1098"/>
      <c r="G3" s="1098"/>
      <c r="H3" s="1098"/>
      <c r="I3" s="1090" t="s">
        <v>177</v>
      </c>
      <c r="J3" s="1090"/>
      <c r="K3" s="1091"/>
    </row>
    <row r="4" spans="1:11" ht="15" customHeight="1">
      <c r="A4" s="1104"/>
      <c r="B4" s="1105"/>
      <c r="C4" s="1108"/>
      <c r="D4" s="1096" t="s">
        <v>178</v>
      </c>
      <c r="E4" s="1096" t="s">
        <v>179</v>
      </c>
      <c r="F4" s="1096"/>
      <c r="G4" s="1096" t="s">
        <v>180</v>
      </c>
      <c r="H4" s="1096"/>
      <c r="I4" s="1096" t="s">
        <v>178</v>
      </c>
      <c r="J4" s="1096" t="s">
        <v>179</v>
      </c>
      <c r="K4" s="1097"/>
    </row>
    <row r="5" spans="1:11" ht="15" customHeight="1">
      <c r="A5" s="1106"/>
      <c r="B5" s="1107"/>
      <c r="C5" s="1108"/>
      <c r="D5" s="1101"/>
      <c r="E5" s="248" t="s">
        <v>382</v>
      </c>
      <c r="F5" s="248" t="s">
        <v>367</v>
      </c>
      <c r="G5" s="230" t="s">
        <v>181</v>
      </c>
      <c r="H5" s="230" t="s">
        <v>182</v>
      </c>
      <c r="I5" s="1101"/>
      <c r="J5" s="248" t="s">
        <v>382</v>
      </c>
      <c r="K5" s="249" t="s">
        <v>367</v>
      </c>
    </row>
    <row r="6" spans="1:11" s="237" customFormat="1" ht="15" customHeight="1">
      <c r="A6" s="1099" t="s">
        <v>183</v>
      </c>
      <c r="B6" s="1100"/>
      <c r="C6" s="11">
        <v>8</v>
      </c>
      <c r="D6" s="11">
        <v>306</v>
      </c>
      <c r="E6" s="11">
        <v>174</v>
      </c>
      <c r="F6" s="11">
        <v>132</v>
      </c>
      <c r="G6" s="11">
        <v>233</v>
      </c>
      <c r="H6" s="11">
        <v>73</v>
      </c>
      <c r="I6" s="11">
        <v>2271</v>
      </c>
      <c r="J6" s="11">
        <v>1399</v>
      </c>
      <c r="K6" s="12">
        <v>872</v>
      </c>
    </row>
    <row r="7" spans="1:11" s="237" customFormat="1" ht="15" customHeight="1">
      <c r="A7" s="1092" t="s">
        <v>184</v>
      </c>
      <c r="B7" s="1093"/>
      <c r="C7" s="11">
        <v>8</v>
      </c>
      <c r="D7" s="11">
        <v>307</v>
      </c>
      <c r="E7" s="11">
        <v>181</v>
      </c>
      <c r="F7" s="11">
        <v>126</v>
      </c>
      <c r="G7" s="11">
        <v>235</v>
      </c>
      <c r="H7" s="11">
        <v>72</v>
      </c>
      <c r="I7" s="11">
        <v>2301</v>
      </c>
      <c r="J7" s="11">
        <v>1451</v>
      </c>
      <c r="K7" s="12">
        <v>850</v>
      </c>
    </row>
    <row r="8" spans="1:11" s="244" customFormat="1" ht="15" customHeight="1">
      <c r="A8" s="1094" t="s">
        <v>185</v>
      </c>
      <c r="B8" s="1095"/>
      <c r="C8" s="15">
        <v>8</v>
      </c>
      <c r="D8" s="15">
        <v>254</v>
      </c>
      <c r="E8" s="15">
        <v>139</v>
      </c>
      <c r="F8" s="15">
        <v>115</v>
      </c>
      <c r="G8" s="15">
        <v>190</v>
      </c>
      <c r="H8" s="15">
        <v>64</v>
      </c>
      <c r="I8" s="15">
        <v>2275</v>
      </c>
      <c r="J8" s="15">
        <v>1470</v>
      </c>
      <c r="K8" s="17">
        <v>805</v>
      </c>
    </row>
    <row r="9" spans="1:11" s="237" customFormat="1" ht="15" customHeight="1">
      <c r="A9" s="1092" t="s">
        <v>186</v>
      </c>
      <c r="B9" s="1093"/>
      <c r="C9" s="11"/>
      <c r="D9" s="11"/>
      <c r="E9" s="11"/>
      <c r="F9" s="11"/>
      <c r="G9" s="11"/>
      <c r="H9" s="11"/>
      <c r="I9" s="11"/>
      <c r="J9" s="11"/>
      <c r="K9" s="12"/>
    </row>
    <row r="10" spans="1:11" s="237" customFormat="1" ht="15" customHeight="1">
      <c r="A10" s="250"/>
      <c r="B10" s="234" t="s">
        <v>489</v>
      </c>
      <c r="C10" s="11">
        <v>1</v>
      </c>
      <c r="D10" s="11">
        <v>44</v>
      </c>
      <c r="E10" s="11">
        <v>44</v>
      </c>
      <c r="F10" s="10">
        <v>0</v>
      </c>
      <c r="G10" s="11">
        <v>44</v>
      </c>
      <c r="H10" s="10">
        <v>0</v>
      </c>
      <c r="I10" s="11">
        <v>43</v>
      </c>
      <c r="J10" s="11">
        <v>43</v>
      </c>
      <c r="K10" s="25">
        <v>0</v>
      </c>
    </row>
    <row r="11" spans="1:11" s="237" customFormat="1" ht="15" customHeight="1">
      <c r="A11" s="1092" t="s">
        <v>187</v>
      </c>
      <c r="B11" s="1093"/>
      <c r="C11" s="11"/>
      <c r="D11" s="11"/>
      <c r="E11" s="11"/>
      <c r="F11" s="11"/>
      <c r="G11" s="11"/>
      <c r="H11" s="11"/>
      <c r="I11" s="11"/>
      <c r="J11" s="11"/>
      <c r="K11" s="25"/>
    </row>
    <row r="12" spans="1:11" s="237" customFormat="1" ht="15" customHeight="1">
      <c r="A12" s="250"/>
      <c r="B12" s="234" t="s">
        <v>534</v>
      </c>
      <c r="C12" s="11">
        <v>1</v>
      </c>
      <c r="D12" s="11">
        <v>54</v>
      </c>
      <c r="E12" s="11">
        <v>10</v>
      </c>
      <c r="F12" s="11">
        <v>44</v>
      </c>
      <c r="G12" s="11">
        <v>54</v>
      </c>
      <c r="H12" s="10">
        <v>0</v>
      </c>
      <c r="I12" s="11">
        <v>24</v>
      </c>
      <c r="J12" s="11">
        <v>3</v>
      </c>
      <c r="K12" s="12">
        <v>21</v>
      </c>
    </row>
    <row r="13" spans="1:11" s="237" customFormat="1" ht="15" customHeight="1">
      <c r="A13" s="1092" t="s">
        <v>188</v>
      </c>
      <c r="B13" s="1093"/>
      <c r="C13" s="11"/>
      <c r="D13" s="11"/>
      <c r="E13" s="11"/>
      <c r="F13" s="11"/>
      <c r="G13" s="11"/>
      <c r="H13" s="11"/>
      <c r="I13" s="11"/>
      <c r="J13" s="11"/>
      <c r="K13" s="12"/>
    </row>
    <row r="14" spans="1:11" s="237" customFormat="1" ht="15" customHeight="1">
      <c r="A14" s="238"/>
      <c r="B14" s="234" t="s">
        <v>528</v>
      </c>
      <c r="C14" s="11">
        <v>1</v>
      </c>
      <c r="D14" s="11">
        <v>31</v>
      </c>
      <c r="E14" s="11">
        <v>17</v>
      </c>
      <c r="F14" s="11">
        <v>14</v>
      </c>
      <c r="G14" s="11">
        <v>31</v>
      </c>
      <c r="H14" s="10">
        <v>0</v>
      </c>
      <c r="I14" s="11">
        <v>16</v>
      </c>
      <c r="J14" s="11">
        <v>8</v>
      </c>
      <c r="K14" s="12">
        <v>8</v>
      </c>
    </row>
    <row r="15" spans="1:11" s="237" customFormat="1" ht="15" customHeight="1">
      <c r="A15" s="1092" t="s">
        <v>189</v>
      </c>
      <c r="B15" s="1093"/>
      <c r="C15" s="11"/>
      <c r="D15" s="11"/>
      <c r="E15" s="11"/>
      <c r="F15" s="11"/>
      <c r="G15" s="11"/>
      <c r="H15" s="11"/>
      <c r="I15" s="11"/>
      <c r="J15" s="11"/>
      <c r="K15" s="12"/>
    </row>
    <row r="16" spans="1:11" s="237" customFormat="1" ht="15" customHeight="1">
      <c r="A16" s="250"/>
      <c r="B16" s="234" t="s">
        <v>502</v>
      </c>
      <c r="C16" s="11">
        <v>1</v>
      </c>
      <c r="D16" s="11">
        <v>3</v>
      </c>
      <c r="E16" s="10">
        <v>0</v>
      </c>
      <c r="F16" s="11">
        <v>3</v>
      </c>
      <c r="G16" s="11">
        <v>3</v>
      </c>
      <c r="H16" s="11">
        <v>0</v>
      </c>
      <c r="I16" s="11">
        <v>0</v>
      </c>
      <c r="J16" s="11">
        <v>0</v>
      </c>
      <c r="K16" s="12">
        <v>0</v>
      </c>
    </row>
    <row r="17" spans="1:11" s="237" customFormat="1" ht="15" customHeight="1">
      <c r="A17" s="251"/>
      <c r="B17" s="234" t="s">
        <v>529</v>
      </c>
      <c r="C17" s="11">
        <v>1</v>
      </c>
      <c r="D17" s="11">
        <v>20</v>
      </c>
      <c r="E17" s="10">
        <v>0</v>
      </c>
      <c r="F17" s="11">
        <v>20</v>
      </c>
      <c r="G17" s="11">
        <v>20</v>
      </c>
      <c r="H17" s="10">
        <v>0</v>
      </c>
      <c r="I17" s="11">
        <v>20</v>
      </c>
      <c r="J17" s="11">
        <v>0</v>
      </c>
      <c r="K17" s="12">
        <v>20</v>
      </c>
    </row>
    <row r="18" spans="1:11" s="237" customFormat="1" ht="15" customHeight="1">
      <c r="A18" s="1092" t="s">
        <v>190</v>
      </c>
      <c r="B18" s="1093"/>
      <c r="C18" s="11"/>
      <c r="D18" s="11"/>
      <c r="E18" s="11"/>
      <c r="F18" s="11"/>
      <c r="G18" s="11"/>
      <c r="H18" s="11"/>
      <c r="I18" s="11"/>
      <c r="J18" s="11"/>
      <c r="K18" s="12"/>
    </row>
    <row r="19" spans="1:11" s="237" customFormat="1" ht="15" customHeight="1">
      <c r="A19" s="251"/>
      <c r="B19" s="234" t="s">
        <v>530</v>
      </c>
      <c r="C19" s="11">
        <v>2</v>
      </c>
      <c r="D19" s="11">
        <v>38</v>
      </c>
      <c r="E19" s="11">
        <v>26</v>
      </c>
      <c r="F19" s="11">
        <v>12</v>
      </c>
      <c r="G19" s="11">
        <v>38</v>
      </c>
      <c r="H19" s="10">
        <v>0</v>
      </c>
      <c r="I19" s="11">
        <v>63</v>
      </c>
      <c r="J19" s="11">
        <v>46</v>
      </c>
      <c r="K19" s="12">
        <v>17</v>
      </c>
    </row>
    <row r="20" spans="1:11" s="237" customFormat="1" ht="15" customHeight="1" thickBot="1">
      <c r="A20" s="252"/>
      <c r="B20" s="253" t="s">
        <v>531</v>
      </c>
      <c r="C20" s="33">
        <v>1</v>
      </c>
      <c r="D20" s="33">
        <v>64</v>
      </c>
      <c r="E20" s="33">
        <v>42</v>
      </c>
      <c r="F20" s="33">
        <v>22</v>
      </c>
      <c r="G20" s="33">
        <v>0</v>
      </c>
      <c r="H20" s="33">
        <v>64</v>
      </c>
      <c r="I20" s="33">
        <v>2109</v>
      </c>
      <c r="J20" s="33">
        <v>1370</v>
      </c>
      <c r="K20" s="35">
        <v>739</v>
      </c>
    </row>
    <row r="21" s="237" customFormat="1" ht="15" customHeight="1">
      <c r="A21" s="237" t="s">
        <v>191</v>
      </c>
    </row>
    <row r="22" s="237" customFormat="1" ht="15" customHeight="1">
      <c r="A22" s="237" t="s">
        <v>535</v>
      </c>
    </row>
  </sheetData>
  <mergeCells count="17">
    <mergeCell ref="J4:K4"/>
    <mergeCell ref="I3:K3"/>
    <mergeCell ref="D3:H3"/>
    <mergeCell ref="A6:B6"/>
    <mergeCell ref="D4:D5"/>
    <mergeCell ref="I4:I5"/>
    <mergeCell ref="A3:B5"/>
    <mergeCell ref="C3:C5"/>
    <mergeCell ref="E4:F4"/>
    <mergeCell ref="G4:H4"/>
    <mergeCell ref="A13:B13"/>
    <mergeCell ref="A15:B15"/>
    <mergeCell ref="A18:B18"/>
    <mergeCell ref="A7:B7"/>
    <mergeCell ref="A8:B8"/>
    <mergeCell ref="A9:B9"/>
    <mergeCell ref="A11:B11"/>
  </mergeCells>
  <printOptions/>
  <pageMargins left="0.6299212598425197"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13.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9.00390625" defaultRowHeight="13.5"/>
  <cols>
    <col min="1" max="1" width="2.625" style="254" customWidth="1"/>
    <col min="2" max="2" width="10.625" style="254" customWidth="1"/>
    <col min="3" max="15" width="6.625" style="254" customWidth="1"/>
    <col min="16" max="16384" width="9.00390625" style="254" customWidth="1"/>
  </cols>
  <sheetData>
    <row r="2" ht="14.25">
      <c r="B2" s="957" t="s">
        <v>940</v>
      </c>
    </row>
    <row r="4" spans="2:15" ht="12.75" thickBot="1">
      <c r="B4" s="255"/>
      <c r="C4" s="255"/>
      <c r="D4" s="255"/>
      <c r="E4" s="255"/>
      <c r="F4" s="255"/>
      <c r="G4" s="255"/>
      <c r="H4" s="255"/>
      <c r="I4" s="255"/>
      <c r="J4" s="255"/>
      <c r="K4" s="255"/>
      <c r="L4" s="255"/>
      <c r="M4" s="255"/>
      <c r="N4" s="255"/>
      <c r="O4" s="256" t="s">
        <v>538</v>
      </c>
    </row>
    <row r="5" spans="1:15" ht="12.75" thickTop="1">
      <c r="A5" s="255"/>
      <c r="B5" s="257" t="s">
        <v>539</v>
      </c>
      <c r="C5" s="258"/>
      <c r="D5" s="258"/>
      <c r="E5" s="259" t="s">
        <v>348</v>
      </c>
      <c r="F5" s="259"/>
      <c r="G5" s="259"/>
      <c r="H5" s="259" t="s">
        <v>349</v>
      </c>
      <c r="I5" s="259"/>
      <c r="J5" s="259"/>
      <c r="K5" s="259"/>
      <c r="L5" s="259"/>
      <c r="M5" s="259"/>
      <c r="N5" s="259"/>
      <c r="O5" s="260"/>
    </row>
    <row r="6" spans="1:15" ht="12">
      <c r="A6" s="255"/>
      <c r="B6" s="261" t="s">
        <v>350</v>
      </c>
      <c r="C6" s="262" t="s">
        <v>351</v>
      </c>
      <c r="D6" s="262" t="s">
        <v>352</v>
      </c>
      <c r="E6" s="263" t="s">
        <v>353</v>
      </c>
      <c r="F6" s="263" t="s">
        <v>382</v>
      </c>
      <c r="G6" s="263" t="s">
        <v>367</v>
      </c>
      <c r="H6" s="263" t="s">
        <v>353</v>
      </c>
      <c r="I6" s="263" t="s">
        <v>354</v>
      </c>
      <c r="J6" s="263" t="s">
        <v>540</v>
      </c>
      <c r="K6" s="263" t="s">
        <v>355</v>
      </c>
      <c r="L6" s="263" t="s">
        <v>356</v>
      </c>
      <c r="M6" s="263" t="s">
        <v>357</v>
      </c>
      <c r="N6" s="263" t="s">
        <v>358</v>
      </c>
      <c r="O6" s="264" t="s">
        <v>359</v>
      </c>
    </row>
    <row r="7" spans="1:15" ht="12">
      <c r="A7" s="255"/>
      <c r="B7" s="265"/>
      <c r="C7" s="266"/>
      <c r="D7" s="266"/>
      <c r="E7" s="266"/>
      <c r="F7" s="266"/>
      <c r="G7" s="266"/>
      <c r="H7" s="266"/>
      <c r="I7" s="267" t="s">
        <v>360</v>
      </c>
      <c r="J7" s="267"/>
      <c r="K7" s="266"/>
      <c r="L7" s="266"/>
      <c r="M7" s="266"/>
      <c r="N7" s="266"/>
      <c r="O7" s="268"/>
    </row>
    <row r="8" spans="1:15" ht="13.5" customHeight="1">
      <c r="A8" s="255"/>
      <c r="B8" s="269" t="s">
        <v>361</v>
      </c>
      <c r="C8" s="270"/>
      <c r="D8" s="270"/>
      <c r="E8" s="270"/>
      <c r="F8" s="270"/>
      <c r="G8" s="270"/>
      <c r="H8" s="270"/>
      <c r="I8" s="262"/>
      <c r="J8" s="262"/>
      <c r="K8" s="270"/>
      <c r="L8" s="270"/>
      <c r="M8" s="270"/>
      <c r="N8" s="270"/>
      <c r="O8" s="271"/>
    </row>
    <row r="9" spans="1:15" ht="13.5" customHeight="1">
      <c r="A9" s="255"/>
      <c r="B9" s="272" t="s">
        <v>362</v>
      </c>
      <c r="C9" s="270"/>
      <c r="D9" s="270">
        <v>4</v>
      </c>
      <c r="E9" s="273">
        <v>13045</v>
      </c>
      <c r="F9" s="273">
        <v>8147</v>
      </c>
      <c r="G9" s="273">
        <v>4898</v>
      </c>
      <c r="H9" s="273">
        <v>997</v>
      </c>
      <c r="I9" s="82">
        <v>4</v>
      </c>
      <c r="J9" s="82">
        <v>7</v>
      </c>
      <c r="K9" s="273">
        <v>374</v>
      </c>
      <c r="L9" s="273">
        <v>277</v>
      </c>
      <c r="M9" s="273">
        <v>101</v>
      </c>
      <c r="N9" s="273">
        <v>234</v>
      </c>
      <c r="O9" s="274">
        <v>988</v>
      </c>
    </row>
    <row r="10" spans="1:15" ht="13.5" customHeight="1">
      <c r="A10" s="255"/>
      <c r="B10" s="272" t="s">
        <v>363</v>
      </c>
      <c r="C10" s="262"/>
      <c r="D10" s="270">
        <v>4</v>
      </c>
      <c r="E10" s="273">
        <v>1778</v>
      </c>
      <c r="F10" s="273">
        <v>149</v>
      </c>
      <c r="G10" s="273">
        <v>1629</v>
      </c>
      <c r="H10" s="273">
        <v>104</v>
      </c>
      <c r="I10" s="273">
        <v>3</v>
      </c>
      <c r="J10" s="10">
        <v>0</v>
      </c>
      <c r="K10" s="275">
        <v>42</v>
      </c>
      <c r="L10" s="273">
        <v>29</v>
      </c>
      <c r="M10" s="273">
        <v>27</v>
      </c>
      <c r="N10" s="273">
        <v>3</v>
      </c>
      <c r="O10" s="274">
        <v>58</v>
      </c>
    </row>
    <row r="11" spans="1:15" ht="13.5" customHeight="1">
      <c r="A11" s="255"/>
      <c r="B11" s="276" t="s">
        <v>536</v>
      </c>
      <c r="C11" s="262"/>
      <c r="D11" s="270">
        <v>1</v>
      </c>
      <c r="E11" s="273">
        <v>843</v>
      </c>
      <c r="F11" s="273">
        <v>736</v>
      </c>
      <c r="G11" s="273">
        <v>107</v>
      </c>
      <c r="H11" s="273">
        <v>64</v>
      </c>
      <c r="I11" s="273">
        <v>1</v>
      </c>
      <c r="J11" s="10">
        <v>0</v>
      </c>
      <c r="K11" s="275">
        <v>27</v>
      </c>
      <c r="L11" s="273">
        <v>27</v>
      </c>
      <c r="M11" s="273">
        <v>3</v>
      </c>
      <c r="N11" s="273">
        <v>6</v>
      </c>
      <c r="O11" s="274">
        <v>48</v>
      </c>
    </row>
    <row r="12" spans="1:15" ht="6" customHeight="1">
      <c r="A12" s="255"/>
      <c r="B12" s="261"/>
      <c r="C12" s="262"/>
      <c r="D12" s="270"/>
      <c r="E12" s="273"/>
      <c r="F12" s="273"/>
      <c r="G12" s="273"/>
      <c r="H12" s="273"/>
      <c r="I12" s="273"/>
      <c r="J12" s="275"/>
      <c r="K12" s="273"/>
      <c r="L12" s="273"/>
      <c r="M12" s="273"/>
      <c r="N12" s="273"/>
      <c r="O12" s="274"/>
    </row>
    <row r="13" spans="1:15" ht="13.5" customHeight="1">
      <c r="A13" s="255"/>
      <c r="B13" s="277" t="s">
        <v>364</v>
      </c>
      <c r="C13" s="262"/>
      <c r="D13" s="270"/>
      <c r="E13" s="273"/>
      <c r="F13" s="273"/>
      <c r="G13" s="273"/>
      <c r="H13" s="273"/>
      <c r="I13" s="273"/>
      <c r="J13" s="273"/>
      <c r="K13" s="273"/>
      <c r="L13" s="273"/>
      <c r="M13" s="273"/>
      <c r="N13" s="273"/>
      <c r="O13" s="274"/>
    </row>
    <row r="14" spans="1:15" ht="13.5" customHeight="1">
      <c r="A14" s="255"/>
      <c r="B14" s="1109" t="s">
        <v>362</v>
      </c>
      <c r="C14" s="279" t="s">
        <v>374</v>
      </c>
      <c r="D14" s="270">
        <v>1</v>
      </c>
      <c r="E14" s="273">
        <f>SUM(F14:G14)</f>
        <v>9551</v>
      </c>
      <c r="F14" s="273">
        <v>6454</v>
      </c>
      <c r="G14" s="273">
        <v>3097</v>
      </c>
      <c r="H14" s="273">
        <f>SUM(I14:N14)</f>
        <v>772</v>
      </c>
      <c r="I14" s="273">
        <v>1</v>
      </c>
      <c r="J14" s="275">
        <v>4</v>
      </c>
      <c r="K14" s="273">
        <v>282</v>
      </c>
      <c r="L14" s="273">
        <v>232</v>
      </c>
      <c r="M14" s="273">
        <v>55</v>
      </c>
      <c r="N14" s="273">
        <v>198</v>
      </c>
      <c r="O14" s="274">
        <v>922</v>
      </c>
    </row>
    <row r="15" spans="1:15" ht="13.5" customHeight="1">
      <c r="A15" s="255"/>
      <c r="B15" s="1109"/>
      <c r="C15" s="279" t="s">
        <v>375</v>
      </c>
      <c r="D15" s="270">
        <v>1</v>
      </c>
      <c r="E15" s="273">
        <f>SUM(F15:G15)</f>
        <v>423</v>
      </c>
      <c r="F15" s="273">
        <v>106</v>
      </c>
      <c r="G15" s="273">
        <v>317</v>
      </c>
      <c r="H15" s="273">
        <f>SUM(I15:N15)</f>
        <v>46</v>
      </c>
      <c r="I15" s="273">
        <v>1</v>
      </c>
      <c r="J15" s="275">
        <v>0</v>
      </c>
      <c r="K15" s="273">
        <v>16</v>
      </c>
      <c r="L15" s="273">
        <v>7</v>
      </c>
      <c r="M15" s="273">
        <v>8</v>
      </c>
      <c r="N15" s="273">
        <v>14</v>
      </c>
      <c r="O15" s="274">
        <v>14</v>
      </c>
    </row>
    <row r="16" spans="1:15" ht="13.5" customHeight="1">
      <c r="A16" s="255"/>
      <c r="B16" s="1109"/>
      <c r="C16" s="279" t="s">
        <v>376</v>
      </c>
      <c r="D16" s="270">
        <v>2</v>
      </c>
      <c r="E16" s="273">
        <f>SUM(F16:G16)</f>
        <v>3015</v>
      </c>
      <c r="F16" s="273">
        <v>1479</v>
      </c>
      <c r="G16" s="273">
        <v>1536</v>
      </c>
      <c r="H16" s="273">
        <f>SUM(I16:N16)</f>
        <v>160</v>
      </c>
      <c r="I16" s="273">
        <v>2</v>
      </c>
      <c r="J16" s="275">
        <v>2</v>
      </c>
      <c r="K16" s="273">
        <v>75</v>
      </c>
      <c r="L16" s="273">
        <v>43</v>
      </c>
      <c r="M16" s="273">
        <v>25</v>
      </c>
      <c r="N16" s="273">
        <v>13</v>
      </c>
      <c r="O16" s="274">
        <v>122</v>
      </c>
    </row>
    <row r="17" spans="1:15" ht="13.5" customHeight="1">
      <c r="A17" s="255"/>
      <c r="B17" s="278"/>
      <c r="C17" s="262" t="s">
        <v>521</v>
      </c>
      <c r="D17" s="270">
        <f aca="true" t="shared" si="0" ref="D17:O17">SUM(D14:D16)</f>
        <v>4</v>
      </c>
      <c r="E17" s="273">
        <f t="shared" si="0"/>
        <v>12989</v>
      </c>
      <c r="F17" s="273">
        <f t="shared" si="0"/>
        <v>8039</v>
      </c>
      <c r="G17" s="273">
        <f t="shared" si="0"/>
        <v>4950</v>
      </c>
      <c r="H17" s="273">
        <f t="shared" si="0"/>
        <v>978</v>
      </c>
      <c r="I17" s="273">
        <f t="shared" si="0"/>
        <v>4</v>
      </c>
      <c r="J17" s="275">
        <f t="shared" si="0"/>
        <v>6</v>
      </c>
      <c r="K17" s="273">
        <f t="shared" si="0"/>
        <v>373</v>
      </c>
      <c r="L17" s="273">
        <f t="shared" si="0"/>
        <v>282</v>
      </c>
      <c r="M17" s="273">
        <f t="shared" si="0"/>
        <v>88</v>
      </c>
      <c r="N17" s="273">
        <f t="shared" si="0"/>
        <v>225</v>
      </c>
      <c r="O17" s="274">
        <f t="shared" si="0"/>
        <v>1058</v>
      </c>
    </row>
    <row r="18" spans="1:15" ht="13.5" customHeight="1">
      <c r="A18" s="255"/>
      <c r="B18" s="1109" t="s">
        <v>365</v>
      </c>
      <c r="C18" s="279" t="s">
        <v>375</v>
      </c>
      <c r="D18" s="270">
        <v>1</v>
      </c>
      <c r="E18" s="273">
        <f>SUM(F18:G18)</f>
        <v>655</v>
      </c>
      <c r="F18" s="939">
        <v>0</v>
      </c>
      <c r="G18" s="273">
        <v>655</v>
      </c>
      <c r="H18" s="273">
        <f>SUM(I18:N18)</f>
        <v>40</v>
      </c>
      <c r="I18" s="273">
        <v>1</v>
      </c>
      <c r="J18" s="10">
        <v>0</v>
      </c>
      <c r="K18" s="275">
        <v>15</v>
      </c>
      <c r="L18" s="273">
        <v>14</v>
      </c>
      <c r="M18" s="273">
        <v>7</v>
      </c>
      <c r="N18" s="273">
        <v>3</v>
      </c>
      <c r="O18" s="274">
        <v>14</v>
      </c>
    </row>
    <row r="19" spans="1:15" ht="13.5" customHeight="1">
      <c r="A19" s="255"/>
      <c r="B19" s="1109"/>
      <c r="C19" s="279" t="s">
        <v>376</v>
      </c>
      <c r="D19" s="270">
        <v>2</v>
      </c>
      <c r="E19" s="273">
        <f>SUM(F19:G19)</f>
        <v>1170</v>
      </c>
      <c r="F19" s="273">
        <v>170</v>
      </c>
      <c r="G19" s="273">
        <v>1000</v>
      </c>
      <c r="H19" s="273">
        <f>SUM(I19:N19)</f>
        <v>66</v>
      </c>
      <c r="I19" s="273">
        <v>2</v>
      </c>
      <c r="J19" s="10">
        <v>0</v>
      </c>
      <c r="K19" s="275">
        <v>23</v>
      </c>
      <c r="L19" s="273">
        <v>20</v>
      </c>
      <c r="M19" s="273">
        <v>20</v>
      </c>
      <c r="N19" s="940">
        <v>1</v>
      </c>
      <c r="O19" s="274">
        <v>43</v>
      </c>
    </row>
    <row r="20" spans="1:15" ht="15" customHeight="1">
      <c r="A20" s="255"/>
      <c r="B20" s="278"/>
      <c r="C20" s="262" t="s">
        <v>521</v>
      </c>
      <c r="D20" s="270">
        <f aca="true" t="shared" si="1" ref="D20:O20">SUM(D18:D19)</f>
        <v>3</v>
      </c>
      <c r="E20" s="273">
        <f t="shared" si="1"/>
        <v>1825</v>
      </c>
      <c r="F20" s="273">
        <f t="shared" si="1"/>
        <v>170</v>
      </c>
      <c r="G20" s="273">
        <f t="shared" si="1"/>
        <v>1655</v>
      </c>
      <c r="H20" s="273">
        <f t="shared" si="1"/>
        <v>106</v>
      </c>
      <c r="I20" s="273">
        <f t="shared" si="1"/>
        <v>3</v>
      </c>
      <c r="J20" s="10">
        <f t="shared" si="1"/>
        <v>0</v>
      </c>
      <c r="K20" s="275">
        <f t="shared" si="1"/>
        <v>38</v>
      </c>
      <c r="L20" s="273">
        <f t="shared" si="1"/>
        <v>34</v>
      </c>
      <c r="M20" s="273">
        <f t="shared" si="1"/>
        <v>27</v>
      </c>
      <c r="N20" s="273">
        <f t="shared" si="1"/>
        <v>4</v>
      </c>
      <c r="O20" s="274">
        <f t="shared" si="1"/>
        <v>57</v>
      </c>
    </row>
    <row r="21" spans="1:15" ht="13.5" customHeight="1" thickBot="1">
      <c r="A21" s="255"/>
      <c r="B21" s="280" t="s">
        <v>536</v>
      </c>
      <c r="C21" s="281" t="s">
        <v>537</v>
      </c>
      <c r="D21" s="282">
        <v>1</v>
      </c>
      <c r="E21" s="283">
        <f>SUM(F21:G21)</f>
        <v>849</v>
      </c>
      <c r="F21" s="283">
        <v>757</v>
      </c>
      <c r="G21" s="283">
        <v>92</v>
      </c>
      <c r="H21" s="283">
        <f>SUM(I21:N21)</f>
        <v>66</v>
      </c>
      <c r="I21" s="283">
        <v>1</v>
      </c>
      <c r="J21" s="34">
        <v>0</v>
      </c>
      <c r="K21" s="941">
        <v>29</v>
      </c>
      <c r="L21" s="283">
        <v>28</v>
      </c>
      <c r="M21" s="283">
        <v>2</v>
      </c>
      <c r="N21" s="283">
        <v>6</v>
      </c>
      <c r="O21" s="942">
        <v>48</v>
      </c>
    </row>
    <row r="22" ht="12">
      <c r="B22" s="254" t="s">
        <v>541</v>
      </c>
    </row>
    <row r="23" ht="12">
      <c r="B23" s="254" t="s">
        <v>964</v>
      </c>
    </row>
    <row r="24" ht="12">
      <c r="B24" s="254" t="s">
        <v>366</v>
      </c>
    </row>
  </sheetData>
  <mergeCells count="2">
    <mergeCell ref="B14:B16"/>
    <mergeCell ref="B18:B19"/>
  </mergeCells>
  <printOptions/>
  <pageMargins left="0.22" right="0.2" top="1" bottom="1" header="0.512" footer="0.512"/>
  <pageSetup horizontalDpi="600" verticalDpi="600" orientation="portrait" paperSize="9" r:id="rId2"/>
  <headerFooter alignWithMargins="0">
    <oddHeader>&amp;R&amp;D  &amp;T</oddHeader>
  </headerFooter>
  <drawing r:id="rId1"/>
</worksheet>
</file>

<file path=xl/worksheets/sheet14.xml><?xml version="1.0" encoding="utf-8"?>
<worksheet xmlns="http://schemas.openxmlformats.org/spreadsheetml/2006/main" xmlns:r="http://schemas.openxmlformats.org/officeDocument/2006/relationships">
  <dimension ref="A1:R15"/>
  <sheetViews>
    <sheetView workbookViewId="0" topLeftCell="A1">
      <selection activeCell="A1" sqref="A1"/>
    </sheetView>
  </sheetViews>
  <sheetFormatPr defaultColWidth="9.00390625" defaultRowHeight="13.5"/>
  <cols>
    <col min="1" max="1" width="1.625" style="285" customWidth="1"/>
    <col min="2" max="2" width="8.625" style="285" customWidth="1"/>
    <col min="3" max="3" width="4.625" style="285" customWidth="1"/>
    <col min="4" max="4" width="6.125" style="285" customWidth="1"/>
    <col min="5" max="5" width="6.625" style="285" customWidth="1"/>
    <col min="6" max="16" width="5.125" style="285" customWidth="1"/>
    <col min="17" max="17" width="6.625" style="285" customWidth="1"/>
    <col min="18" max="18" width="6.875" style="285" customWidth="1"/>
    <col min="19" max="19" width="6.625" style="285" customWidth="1"/>
    <col min="20" max="16384" width="9.00390625" style="285" customWidth="1"/>
  </cols>
  <sheetData>
    <row r="1" ht="18" customHeight="1">
      <c r="A1" s="284" t="s">
        <v>913</v>
      </c>
    </row>
    <row r="2" spans="1:18" ht="15" customHeight="1" thickBot="1">
      <c r="A2" s="286"/>
      <c r="B2" s="286"/>
      <c r="C2" s="286"/>
      <c r="D2" s="286"/>
      <c r="E2" s="286"/>
      <c r="R2" s="287" t="s">
        <v>957</v>
      </c>
    </row>
    <row r="3" spans="1:18" s="288" customFormat="1" ht="15" customHeight="1" thickTop="1">
      <c r="A3" s="1114" t="s">
        <v>542</v>
      </c>
      <c r="B3" s="1115"/>
      <c r="C3" s="1128" t="s">
        <v>546</v>
      </c>
      <c r="D3" s="1131" t="s">
        <v>381</v>
      </c>
      <c r="E3" s="1120" t="s">
        <v>337</v>
      </c>
      <c r="F3" s="1120"/>
      <c r="G3" s="1120"/>
      <c r="H3" s="1120"/>
      <c r="I3" s="1120"/>
      <c r="J3" s="1120"/>
      <c r="K3" s="1120"/>
      <c r="L3" s="1120"/>
      <c r="M3" s="1120"/>
      <c r="N3" s="1120"/>
      <c r="O3" s="1120"/>
      <c r="P3" s="1120"/>
      <c r="Q3" s="1121" t="s">
        <v>547</v>
      </c>
      <c r="R3" s="1124" t="s">
        <v>548</v>
      </c>
    </row>
    <row r="4" spans="1:18" s="288" customFormat="1" ht="15" customHeight="1">
      <c r="A4" s="1116"/>
      <c r="B4" s="1117"/>
      <c r="C4" s="1129"/>
      <c r="D4" s="1129"/>
      <c r="E4" s="1127" t="s">
        <v>338</v>
      </c>
      <c r="F4" s="1127"/>
      <c r="G4" s="1127"/>
      <c r="H4" s="1127" t="s">
        <v>339</v>
      </c>
      <c r="I4" s="1127"/>
      <c r="J4" s="1127"/>
      <c r="K4" s="1127" t="s">
        <v>340</v>
      </c>
      <c r="L4" s="1127"/>
      <c r="M4" s="1127"/>
      <c r="N4" s="1127" t="s">
        <v>341</v>
      </c>
      <c r="O4" s="1127"/>
      <c r="P4" s="1127"/>
      <c r="Q4" s="1122"/>
      <c r="R4" s="1125"/>
    </row>
    <row r="5" spans="1:18" s="288" customFormat="1" ht="15" customHeight="1">
      <c r="A5" s="1118"/>
      <c r="B5" s="1119"/>
      <c r="C5" s="1130"/>
      <c r="D5" s="1130"/>
      <c r="E5" s="289" t="s">
        <v>418</v>
      </c>
      <c r="F5" s="289" t="s">
        <v>382</v>
      </c>
      <c r="G5" s="289" t="s">
        <v>367</v>
      </c>
      <c r="H5" s="289" t="s">
        <v>418</v>
      </c>
      <c r="I5" s="289" t="s">
        <v>382</v>
      </c>
      <c r="J5" s="289" t="s">
        <v>367</v>
      </c>
      <c r="K5" s="289" t="s">
        <v>418</v>
      </c>
      <c r="L5" s="289" t="s">
        <v>382</v>
      </c>
      <c r="M5" s="289" t="s">
        <v>367</v>
      </c>
      <c r="N5" s="289" t="s">
        <v>418</v>
      </c>
      <c r="O5" s="289" t="s">
        <v>382</v>
      </c>
      <c r="P5" s="289" t="s">
        <v>367</v>
      </c>
      <c r="Q5" s="1123"/>
      <c r="R5" s="1126"/>
    </row>
    <row r="6" spans="1:18" s="290" customFormat="1" ht="15" customHeight="1">
      <c r="A6" s="1110" t="s">
        <v>342</v>
      </c>
      <c r="B6" s="1111"/>
      <c r="C6" s="83">
        <v>120</v>
      </c>
      <c r="D6" s="83">
        <v>648</v>
      </c>
      <c r="E6" s="83">
        <v>13953</v>
      </c>
      <c r="F6" s="83">
        <v>7088</v>
      </c>
      <c r="G6" s="83">
        <v>6865</v>
      </c>
      <c r="H6" s="83">
        <v>3478</v>
      </c>
      <c r="I6" s="83">
        <v>1783</v>
      </c>
      <c r="J6" s="83">
        <v>1695</v>
      </c>
      <c r="K6" s="83">
        <v>5018</v>
      </c>
      <c r="L6" s="83">
        <v>2558</v>
      </c>
      <c r="M6" s="83">
        <v>2460</v>
      </c>
      <c r="N6" s="83">
        <v>5457</v>
      </c>
      <c r="O6" s="83">
        <v>2747</v>
      </c>
      <c r="P6" s="83">
        <v>2710</v>
      </c>
      <c r="Q6" s="83">
        <v>1041</v>
      </c>
      <c r="R6" s="84">
        <v>270</v>
      </c>
    </row>
    <row r="7" spans="1:18" s="290" customFormat="1" ht="15" customHeight="1">
      <c r="A7" s="1110" t="s">
        <v>343</v>
      </c>
      <c r="B7" s="1111"/>
      <c r="C7" s="83">
        <v>119</v>
      </c>
      <c r="D7" s="83">
        <v>649</v>
      </c>
      <c r="E7" s="83">
        <v>13760</v>
      </c>
      <c r="F7" s="83">
        <v>6968</v>
      </c>
      <c r="G7" s="83">
        <v>6792</v>
      </c>
      <c r="H7" s="83">
        <v>3442</v>
      </c>
      <c r="I7" s="83">
        <v>1737</v>
      </c>
      <c r="J7" s="83">
        <v>1705</v>
      </c>
      <c r="K7" s="83">
        <v>5099</v>
      </c>
      <c r="L7" s="83">
        <v>2589</v>
      </c>
      <c r="M7" s="83">
        <v>2510</v>
      </c>
      <c r="N7" s="83">
        <v>5219</v>
      </c>
      <c r="O7" s="83">
        <v>2642</v>
      </c>
      <c r="P7" s="83">
        <v>2577</v>
      </c>
      <c r="Q7" s="83">
        <v>1036</v>
      </c>
      <c r="R7" s="84">
        <v>269</v>
      </c>
    </row>
    <row r="8" spans="1:18" s="291" customFormat="1" ht="15" customHeight="1">
      <c r="A8" s="1112" t="s">
        <v>344</v>
      </c>
      <c r="B8" s="1113"/>
      <c r="C8" s="88">
        <v>119</v>
      </c>
      <c r="D8" s="88">
        <v>652</v>
      </c>
      <c r="E8" s="88">
        <v>13556</v>
      </c>
      <c r="F8" s="88">
        <v>6822</v>
      </c>
      <c r="G8" s="88">
        <v>6734</v>
      </c>
      <c r="H8" s="88">
        <v>3372</v>
      </c>
      <c r="I8" s="88">
        <v>1699</v>
      </c>
      <c r="J8" s="88">
        <v>1673</v>
      </c>
      <c r="K8" s="88">
        <v>4949</v>
      </c>
      <c r="L8" s="88">
        <v>2479</v>
      </c>
      <c r="M8" s="88">
        <v>2470</v>
      </c>
      <c r="N8" s="88">
        <v>5235</v>
      </c>
      <c r="O8" s="88">
        <v>2644</v>
      </c>
      <c r="P8" s="88">
        <v>2591</v>
      </c>
      <c r="Q8" s="88">
        <v>1043</v>
      </c>
      <c r="R8" s="89">
        <v>265</v>
      </c>
    </row>
    <row r="9" spans="1:18" s="290" customFormat="1" ht="15" customHeight="1">
      <c r="A9" s="1110" t="s">
        <v>345</v>
      </c>
      <c r="B9" s="1111"/>
      <c r="C9" s="83">
        <v>1</v>
      </c>
      <c r="D9" s="83">
        <v>5</v>
      </c>
      <c r="E9" s="83">
        <v>143</v>
      </c>
      <c r="F9" s="83">
        <v>73</v>
      </c>
      <c r="G9" s="83">
        <v>70</v>
      </c>
      <c r="H9" s="83">
        <v>24</v>
      </c>
      <c r="I9" s="83">
        <v>13</v>
      </c>
      <c r="J9" s="83">
        <v>11</v>
      </c>
      <c r="K9" s="83">
        <v>59</v>
      </c>
      <c r="L9" s="83">
        <v>30</v>
      </c>
      <c r="M9" s="83">
        <v>29</v>
      </c>
      <c r="N9" s="83">
        <v>60</v>
      </c>
      <c r="O9" s="83">
        <v>30</v>
      </c>
      <c r="P9" s="83">
        <v>30</v>
      </c>
      <c r="Q9" s="83">
        <v>8</v>
      </c>
      <c r="R9" s="84">
        <v>1</v>
      </c>
    </row>
    <row r="10" spans="1:18" s="290" customFormat="1" ht="15" customHeight="1">
      <c r="A10" s="1110" t="s">
        <v>346</v>
      </c>
      <c r="B10" s="1111"/>
      <c r="C10" s="83">
        <v>23</v>
      </c>
      <c r="D10" s="83">
        <v>70</v>
      </c>
      <c r="E10" s="83">
        <v>1255</v>
      </c>
      <c r="F10" s="83">
        <v>658</v>
      </c>
      <c r="G10" s="83">
        <v>597</v>
      </c>
      <c r="H10" s="83">
        <v>178</v>
      </c>
      <c r="I10" s="83">
        <v>97</v>
      </c>
      <c r="J10" s="83">
        <v>81</v>
      </c>
      <c r="K10" s="83">
        <v>470</v>
      </c>
      <c r="L10" s="83">
        <v>241</v>
      </c>
      <c r="M10" s="83">
        <v>229</v>
      </c>
      <c r="N10" s="83">
        <v>607</v>
      </c>
      <c r="O10" s="83">
        <v>320</v>
      </c>
      <c r="P10" s="83">
        <v>287</v>
      </c>
      <c r="Q10" s="83">
        <v>93</v>
      </c>
      <c r="R10" s="84">
        <v>6</v>
      </c>
    </row>
    <row r="11" spans="1:18" s="290" customFormat="1" ht="15" customHeight="1">
      <c r="A11" s="1110" t="s">
        <v>543</v>
      </c>
      <c r="B11" s="1111"/>
      <c r="C11" s="83">
        <v>95</v>
      </c>
      <c r="D11" s="83">
        <v>577</v>
      </c>
      <c r="E11" s="83">
        <v>12158</v>
      </c>
      <c r="F11" s="83">
        <v>6091</v>
      </c>
      <c r="G11" s="83">
        <v>6067</v>
      </c>
      <c r="H11" s="83">
        <v>3170</v>
      </c>
      <c r="I11" s="83">
        <v>1589</v>
      </c>
      <c r="J11" s="83">
        <v>1581</v>
      </c>
      <c r="K11" s="83">
        <v>4420</v>
      </c>
      <c r="L11" s="83">
        <v>2208</v>
      </c>
      <c r="M11" s="83">
        <v>2212</v>
      </c>
      <c r="N11" s="83">
        <v>4568</v>
      </c>
      <c r="O11" s="83">
        <v>2294</v>
      </c>
      <c r="P11" s="83">
        <v>2274</v>
      </c>
      <c r="Q11" s="83">
        <v>942</v>
      </c>
      <c r="R11" s="84">
        <v>258</v>
      </c>
    </row>
    <row r="12" spans="1:18" s="290" customFormat="1" ht="15" customHeight="1">
      <c r="A12" s="292"/>
      <c r="B12" s="293" t="s">
        <v>347</v>
      </c>
      <c r="C12" s="83">
        <v>88</v>
      </c>
      <c r="D12" s="83">
        <v>562</v>
      </c>
      <c r="E12" s="83">
        <v>12000</v>
      </c>
      <c r="F12" s="83">
        <v>6006</v>
      </c>
      <c r="G12" s="83">
        <v>5994</v>
      </c>
      <c r="H12" s="83">
        <v>3134</v>
      </c>
      <c r="I12" s="83">
        <v>1570</v>
      </c>
      <c r="J12" s="83">
        <v>1564</v>
      </c>
      <c r="K12" s="83">
        <v>4364</v>
      </c>
      <c r="L12" s="83">
        <v>2184</v>
      </c>
      <c r="M12" s="83">
        <v>2180</v>
      </c>
      <c r="N12" s="83">
        <v>4502</v>
      </c>
      <c r="O12" s="83">
        <v>2252</v>
      </c>
      <c r="P12" s="83">
        <v>2250</v>
      </c>
      <c r="Q12" s="294">
        <v>918</v>
      </c>
      <c r="R12" s="295">
        <v>251</v>
      </c>
    </row>
    <row r="13" spans="1:18" s="290" customFormat="1" ht="15" customHeight="1">
      <c r="A13" s="296"/>
      <c r="B13" s="293" t="s">
        <v>544</v>
      </c>
      <c r="C13" s="83">
        <v>5</v>
      </c>
      <c r="D13" s="83">
        <v>9</v>
      </c>
      <c r="E13" s="83">
        <v>104</v>
      </c>
      <c r="F13" s="83">
        <v>54</v>
      </c>
      <c r="G13" s="83">
        <v>50</v>
      </c>
      <c r="H13" s="83">
        <v>24</v>
      </c>
      <c r="I13" s="83">
        <v>12</v>
      </c>
      <c r="J13" s="83">
        <v>12</v>
      </c>
      <c r="K13" s="83">
        <v>38</v>
      </c>
      <c r="L13" s="83">
        <v>15</v>
      </c>
      <c r="M13" s="83">
        <v>23</v>
      </c>
      <c r="N13" s="83">
        <v>42</v>
      </c>
      <c r="O13" s="83">
        <v>27</v>
      </c>
      <c r="P13" s="83">
        <v>15</v>
      </c>
      <c r="Q13" s="294">
        <v>14</v>
      </c>
      <c r="R13" s="295">
        <v>3</v>
      </c>
    </row>
    <row r="14" spans="1:18" s="290" customFormat="1" ht="15" customHeight="1" thickBot="1">
      <c r="A14" s="297"/>
      <c r="B14" s="298" t="s">
        <v>545</v>
      </c>
      <c r="C14" s="101">
        <v>2</v>
      </c>
      <c r="D14" s="101">
        <v>6</v>
      </c>
      <c r="E14" s="101">
        <v>54</v>
      </c>
      <c r="F14" s="101">
        <v>31</v>
      </c>
      <c r="G14" s="101">
        <v>23</v>
      </c>
      <c r="H14" s="101">
        <v>12</v>
      </c>
      <c r="I14" s="101">
        <v>7</v>
      </c>
      <c r="J14" s="101">
        <v>5</v>
      </c>
      <c r="K14" s="101">
        <v>18</v>
      </c>
      <c r="L14" s="101">
        <v>9</v>
      </c>
      <c r="M14" s="101">
        <v>9</v>
      </c>
      <c r="N14" s="101">
        <v>24</v>
      </c>
      <c r="O14" s="101">
        <v>15</v>
      </c>
      <c r="P14" s="101">
        <v>9</v>
      </c>
      <c r="Q14" s="299">
        <v>10</v>
      </c>
      <c r="R14" s="300">
        <v>4</v>
      </c>
    </row>
    <row r="15" s="290" customFormat="1" ht="15" customHeight="1">
      <c r="A15" s="290" t="s">
        <v>498</v>
      </c>
    </row>
  </sheetData>
  <mergeCells count="16">
    <mergeCell ref="A3:B5"/>
    <mergeCell ref="E3:P3"/>
    <mergeCell ref="Q3:Q5"/>
    <mergeCell ref="R3:R5"/>
    <mergeCell ref="H4:J4"/>
    <mergeCell ref="K4:M4"/>
    <mergeCell ref="N4:P4"/>
    <mergeCell ref="C3:C5"/>
    <mergeCell ref="D3:D5"/>
    <mergeCell ref="E4:G4"/>
    <mergeCell ref="A10:B10"/>
    <mergeCell ref="A11:B11"/>
    <mergeCell ref="A6:B6"/>
    <mergeCell ref="A7:B7"/>
    <mergeCell ref="A8:B8"/>
    <mergeCell ref="A9:B9"/>
  </mergeCells>
  <printOptions/>
  <pageMargins left="0.5905511811023623" right="0.11811023622047245"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15.xml><?xml version="1.0" encoding="utf-8"?>
<worksheet xmlns="http://schemas.openxmlformats.org/spreadsheetml/2006/main" xmlns:r="http://schemas.openxmlformats.org/officeDocument/2006/relationships">
  <dimension ref="A1:Q15"/>
  <sheetViews>
    <sheetView workbookViewId="0" topLeftCell="A1">
      <selection activeCell="A1" sqref="A1"/>
    </sheetView>
  </sheetViews>
  <sheetFormatPr defaultColWidth="9.00390625" defaultRowHeight="13.5"/>
  <cols>
    <col min="1" max="1" width="10.625" style="329" customWidth="1"/>
    <col min="2" max="2" width="6.125" style="329" customWidth="1"/>
    <col min="3" max="17" width="5.625" style="329" customWidth="1"/>
    <col min="18" max="32" width="7.625" style="329" customWidth="1"/>
    <col min="33" max="16384" width="9.00390625" style="329" customWidth="1"/>
  </cols>
  <sheetData>
    <row r="1" spans="1:10" s="303" customFormat="1" ht="18" customHeight="1">
      <c r="A1" s="301" t="s">
        <v>941</v>
      </c>
      <c r="B1" s="302"/>
      <c r="C1" s="302"/>
      <c r="D1" s="302"/>
      <c r="E1" s="302"/>
      <c r="F1" s="302"/>
      <c r="G1" s="302"/>
      <c r="H1" s="302"/>
      <c r="I1" s="302"/>
      <c r="J1" s="302"/>
    </row>
    <row r="2" spans="1:17" s="303" customFormat="1" ht="15" customHeight="1" thickBot="1">
      <c r="A2" s="302"/>
      <c r="B2" s="302"/>
      <c r="C2" s="302"/>
      <c r="D2" s="302"/>
      <c r="E2" s="302"/>
      <c r="F2" s="302"/>
      <c r="G2" s="302"/>
      <c r="H2" s="302"/>
      <c r="I2" s="302"/>
      <c r="J2" s="302"/>
      <c r="P2" s="304"/>
      <c r="Q2" s="287" t="s">
        <v>957</v>
      </c>
    </row>
    <row r="3" spans="1:17" s="305" customFormat="1" ht="18" customHeight="1" thickTop="1">
      <c r="A3" s="1154" t="s">
        <v>549</v>
      </c>
      <c r="B3" s="1146" t="s">
        <v>300</v>
      </c>
      <c r="C3" s="1147"/>
      <c r="D3" s="1147"/>
      <c r="E3" s="1146" t="s">
        <v>550</v>
      </c>
      <c r="F3" s="1147"/>
      <c r="G3" s="1147"/>
      <c r="H3" s="1154"/>
      <c r="I3" s="1136" t="s">
        <v>551</v>
      </c>
      <c r="J3" s="1136"/>
      <c r="K3" s="1136"/>
      <c r="L3" s="1138" t="s">
        <v>552</v>
      </c>
      <c r="M3" s="1139"/>
      <c r="N3" s="1140"/>
      <c r="O3" s="1132" t="s">
        <v>553</v>
      </c>
      <c r="P3" s="1144"/>
      <c r="Q3" s="1144"/>
    </row>
    <row r="4" spans="1:17" s="305" customFormat="1" ht="18" customHeight="1">
      <c r="A4" s="1155"/>
      <c r="B4" s="1148"/>
      <c r="C4" s="1149"/>
      <c r="D4" s="1149"/>
      <c r="E4" s="1148"/>
      <c r="F4" s="1149"/>
      <c r="G4" s="1149"/>
      <c r="H4" s="1155"/>
      <c r="I4" s="1137"/>
      <c r="J4" s="1137"/>
      <c r="K4" s="1137"/>
      <c r="L4" s="1141"/>
      <c r="M4" s="1142"/>
      <c r="N4" s="1143"/>
      <c r="O4" s="1145"/>
      <c r="P4" s="1145"/>
      <c r="Q4" s="1145"/>
    </row>
    <row r="5" spans="1:17" s="305" customFormat="1" ht="15" customHeight="1">
      <c r="A5" s="1156"/>
      <c r="B5" s="306" t="s">
        <v>418</v>
      </c>
      <c r="C5" s="306" t="s">
        <v>382</v>
      </c>
      <c r="D5" s="306" t="s">
        <v>367</v>
      </c>
      <c r="E5" s="1150" t="s">
        <v>418</v>
      </c>
      <c r="F5" s="1150"/>
      <c r="G5" s="306" t="s">
        <v>382</v>
      </c>
      <c r="H5" s="306" t="s">
        <v>367</v>
      </c>
      <c r="I5" s="306" t="s">
        <v>418</v>
      </c>
      <c r="J5" s="306" t="s">
        <v>382</v>
      </c>
      <c r="K5" s="306" t="s">
        <v>367</v>
      </c>
      <c r="L5" s="306" t="s">
        <v>418</v>
      </c>
      <c r="M5" s="306" t="s">
        <v>382</v>
      </c>
      <c r="N5" s="306" t="s">
        <v>367</v>
      </c>
      <c r="O5" s="306" t="s">
        <v>418</v>
      </c>
      <c r="P5" s="306" t="s">
        <v>382</v>
      </c>
      <c r="Q5" s="307" t="s">
        <v>367</v>
      </c>
    </row>
    <row r="6" spans="1:17" s="311" customFormat="1" ht="18" customHeight="1">
      <c r="A6" s="308" t="s">
        <v>325</v>
      </c>
      <c r="B6" s="309">
        <v>12623</v>
      </c>
      <c r="C6" s="309">
        <v>6336</v>
      </c>
      <c r="D6" s="309">
        <v>6287</v>
      </c>
      <c r="E6" s="1164">
        <v>12485</v>
      </c>
      <c r="F6" s="1164"/>
      <c r="G6" s="309">
        <v>6273</v>
      </c>
      <c r="H6" s="309">
        <v>6212</v>
      </c>
      <c r="I6" s="309">
        <v>24</v>
      </c>
      <c r="J6" s="309">
        <v>7</v>
      </c>
      <c r="K6" s="309">
        <v>17</v>
      </c>
      <c r="L6" s="309">
        <v>23</v>
      </c>
      <c r="M6" s="309">
        <v>10</v>
      </c>
      <c r="N6" s="309">
        <v>3</v>
      </c>
      <c r="O6" s="309">
        <v>1</v>
      </c>
      <c r="P6" s="309">
        <v>1</v>
      </c>
      <c r="Q6" s="310">
        <v>0</v>
      </c>
    </row>
    <row r="7" spans="1:17" s="315" customFormat="1" ht="18" customHeight="1" thickBot="1">
      <c r="A7" s="312" t="s">
        <v>326</v>
      </c>
      <c r="B7" s="313">
        <v>12689</v>
      </c>
      <c r="C7" s="313">
        <v>6391</v>
      </c>
      <c r="D7" s="313">
        <v>6298</v>
      </c>
      <c r="E7" s="1165">
        <v>12541</v>
      </c>
      <c r="F7" s="1165"/>
      <c r="G7" s="313">
        <v>6308</v>
      </c>
      <c r="H7" s="313">
        <v>6233</v>
      </c>
      <c r="I7" s="313">
        <v>17</v>
      </c>
      <c r="J7" s="313">
        <v>1</v>
      </c>
      <c r="K7" s="313">
        <v>16</v>
      </c>
      <c r="L7" s="313">
        <v>14</v>
      </c>
      <c r="M7" s="313">
        <v>6</v>
      </c>
      <c r="N7" s="313">
        <v>8</v>
      </c>
      <c r="O7" s="313">
        <v>2</v>
      </c>
      <c r="P7" s="313">
        <v>1</v>
      </c>
      <c r="Q7" s="314">
        <v>1</v>
      </c>
    </row>
    <row r="8" spans="1:17" s="305" customFormat="1" ht="18" customHeight="1" thickTop="1">
      <c r="A8" s="1157" t="s">
        <v>549</v>
      </c>
      <c r="B8" s="1135" t="s">
        <v>327</v>
      </c>
      <c r="C8" s="1135"/>
      <c r="D8" s="1135"/>
      <c r="E8" s="1160" t="s">
        <v>554</v>
      </c>
      <c r="F8" s="1161"/>
      <c r="G8" s="1135" t="s">
        <v>328</v>
      </c>
      <c r="H8" s="1135"/>
      <c r="I8" s="1135"/>
      <c r="J8" s="1135"/>
      <c r="K8" s="1135"/>
      <c r="L8" s="1135"/>
      <c r="M8" s="1135"/>
      <c r="N8" s="1135"/>
      <c r="O8" s="1135"/>
      <c r="P8" s="1151" t="s">
        <v>329</v>
      </c>
      <c r="Q8" s="1132" t="s">
        <v>330</v>
      </c>
    </row>
    <row r="9" spans="1:17" s="305" customFormat="1" ht="18" customHeight="1">
      <c r="A9" s="1158"/>
      <c r="B9" s="1133"/>
      <c r="C9" s="1133"/>
      <c r="D9" s="1133"/>
      <c r="E9" s="1162"/>
      <c r="F9" s="1163"/>
      <c r="G9" s="1150" t="s">
        <v>418</v>
      </c>
      <c r="H9" s="1150" t="s">
        <v>331</v>
      </c>
      <c r="I9" s="1150"/>
      <c r="J9" s="1150" t="s">
        <v>332</v>
      </c>
      <c r="K9" s="1150"/>
      <c r="L9" s="1150" t="s">
        <v>333</v>
      </c>
      <c r="M9" s="1150"/>
      <c r="N9" s="1150" t="s">
        <v>334</v>
      </c>
      <c r="O9" s="1150"/>
      <c r="P9" s="1152"/>
      <c r="Q9" s="1133"/>
    </row>
    <row r="10" spans="1:17" s="305" customFormat="1" ht="15" customHeight="1">
      <c r="A10" s="1159"/>
      <c r="B10" s="306" t="s">
        <v>418</v>
      </c>
      <c r="C10" s="306" t="s">
        <v>382</v>
      </c>
      <c r="D10" s="306" t="s">
        <v>367</v>
      </c>
      <c r="E10" s="306" t="s">
        <v>382</v>
      </c>
      <c r="F10" s="306" t="s">
        <v>367</v>
      </c>
      <c r="G10" s="1150"/>
      <c r="H10" s="306" t="s">
        <v>382</v>
      </c>
      <c r="I10" s="306" t="s">
        <v>367</v>
      </c>
      <c r="J10" s="306" t="s">
        <v>382</v>
      </c>
      <c r="K10" s="306" t="s">
        <v>367</v>
      </c>
      <c r="L10" s="306" t="s">
        <v>382</v>
      </c>
      <c r="M10" s="306" t="s">
        <v>367</v>
      </c>
      <c r="N10" s="306" t="s">
        <v>382</v>
      </c>
      <c r="O10" s="306" t="s">
        <v>367</v>
      </c>
      <c r="P10" s="1153"/>
      <c r="Q10" s="1134"/>
    </row>
    <row r="11" spans="1:17" s="320" customFormat="1" ht="18" customHeight="1">
      <c r="A11" s="308" t="s">
        <v>335</v>
      </c>
      <c r="B11" s="309">
        <v>22</v>
      </c>
      <c r="C11" s="309">
        <v>12</v>
      </c>
      <c r="D11" s="309">
        <v>10</v>
      </c>
      <c r="E11" s="309">
        <v>33</v>
      </c>
      <c r="F11" s="309">
        <v>35</v>
      </c>
      <c r="G11" s="316">
        <v>4</v>
      </c>
      <c r="H11" s="316">
        <v>2</v>
      </c>
      <c r="I11" s="316">
        <v>1</v>
      </c>
      <c r="J11" s="317">
        <v>1</v>
      </c>
      <c r="K11" s="317">
        <v>0</v>
      </c>
      <c r="L11" s="317">
        <v>0</v>
      </c>
      <c r="M11" s="317">
        <v>0</v>
      </c>
      <c r="N11" s="317">
        <v>0</v>
      </c>
      <c r="O11" s="317">
        <v>0</v>
      </c>
      <c r="P11" s="318">
        <v>98.9</v>
      </c>
      <c r="Q11" s="319">
        <v>0.2</v>
      </c>
    </row>
    <row r="12" spans="1:17" s="315" customFormat="1" ht="18" customHeight="1" thickBot="1">
      <c r="A12" s="321" t="s">
        <v>336</v>
      </c>
      <c r="B12" s="322">
        <v>44</v>
      </c>
      <c r="C12" s="322">
        <v>34</v>
      </c>
      <c r="D12" s="322">
        <v>10</v>
      </c>
      <c r="E12" s="322">
        <v>41</v>
      </c>
      <c r="F12" s="322">
        <v>30</v>
      </c>
      <c r="G12" s="323">
        <v>2</v>
      </c>
      <c r="H12" s="323">
        <v>1</v>
      </c>
      <c r="I12" s="323">
        <v>1</v>
      </c>
      <c r="J12" s="324">
        <v>0</v>
      </c>
      <c r="K12" s="324">
        <v>0</v>
      </c>
      <c r="L12" s="324">
        <v>0</v>
      </c>
      <c r="M12" s="324">
        <v>0</v>
      </c>
      <c r="N12" s="324">
        <v>0</v>
      </c>
      <c r="O12" s="324">
        <v>0</v>
      </c>
      <c r="P12" s="325">
        <v>98.8</v>
      </c>
      <c r="Q12" s="326">
        <v>0.4</v>
      </c>
    </row>
    <row r="13" s="311" customFormat="1" ht="15" customHeight="1">
      <c r="A13" s="327" t="s">
        <v>473</v>
      </c>
    </row>
    <row r="15" ht="13.5">
      <c r="A15" s="328"/>
    </row>
  </sheetData>
  <mergeCells count="20">
    <mergeCell ref="P8:P10"/>
    <mergeCell ref="A3:A5"/>
    <mergeCell ref="A8:A10"/>
    <mergeCell ref="E8:F9"/>
    <mergeCell ref="E5:F5"/>
    <mergeCell ref="E6:F6"/>
    <mergeCell ref="E7:F7"/>
    <mergeCell ref="E3:H4"/>
    <mergeCell ref="G9:G10"/>
    <mergeCell ref="H9:I9"/>
    <mergeCell ref="Q8:Q10"/>
    <mergeCell ref="B8:D9"/>
    <mergeCell ref="G8:O8"/>
    <mergeCell ref="I3:K4"/>
    <mergeCell ref="L3:N4"/>
    <mergeCell ref="O3:Q4"/>
    <mergeCell ref="B3:D4"/>
    <mergeCell ref="J9:K9"/>
    <mergeCell ref="L9:M9"/>
    <mergeCell ref="N9:O9"/>
  </mergeCells>
  <printOptions/>
  <pageMargins left="0.5905511811023623" right="0.07874015748031496"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16.xml><?xml version="1.0" encoding="utf-8"?>
<worksheet xmlns="http://schemas.openxmlformats.org/spreadsheetml/2006/main" xmlns:r="http://schemas.openxmlformats.org/officeDocument/2006/relationships">
  <dimension ref="A1:S8"/>
  <sheetViews>
    <sheetView workbookViewId="0" topLeftCell="A1">
      <selection activeCell="A1" sqref="A1"/>
    </sheetView>
  </sheetViews>
  <sheetFormatPr defaultColWidth="9.00390625" defaultRowHeight="15" customHeight="1"/>
  <cols>
    <col min="1" max="1" width="10.00390625" style="332" customWidth="1"/>
    <col min="2" max="2" width="6.125" style="332" customWidth="1"/>
    <col min="3" max="6" width="5.625" style="332" customWidth="1"/>
    <col min="7" max="11" width="4.375" style="332" customWidth="1"/>
    <col min="12" max="13" width="4.125" style="332" customWidth="1"/>
    <col min="14" max="15" width="4.625" style="332" customWidth="1"/>
    <col min="16" max="17" width="6.125" style="332" customWidth="1"/>
    <col min="18" max="19" width="4.625" style="332" customWidth="1"/>
    <col min="20" max="16384" width="9.00390625" style="332" customWidth="1"/>
  </cols>
  <sheetData>
    <row r="1" spans="1:11" ht="18" customHeight="1">
      <c r="A1" s="330" t="s">
        <v>942</v>
      </c>
      <c r="B1" s="331"/>
      <c r="C1" s="331"/>
      <c r="D1" s="331"/>
      <c r="E1" s="331"/>
      <c r="F1" s="331"/>
      <c r="G1" s="331"/>
      <c r="H1" s="331"/>
      <c r="I1" s="331"/>
      <c r="J1" s="331"/>
      <c r="K1" s="331"/>
    </row>
    <row r="2" spans="1:19" ht="15" customHeight="1" thickBot="1">
      <c r="A2" s="333"/>
      <c r="B2" s="333"/>
      <c r="C2" s="333"/>
      <c r="D2" s="333"/>
      <c r="E2" s="333"/>
      <c r="F2" s="333"/>
      <c r="G2" s="333"/>
      <c r="H2" s="333"/>
      <c r="I2" s="333"/>
      <c r="J2" s="333"/>
      <c r="K2" s="333"/>
      <c r="L2" s="334"/>
      <c r="M2" s="334"/>
      <c r="N2" s="334"/>
      <c r="O2" s="334"/>
      <c r="P2" s="334"/>
      <c r="Q2" s="334"/>
      <c r="S2" s="335"/>
    </row>
    <row r="3" spans="1:19" ht="18" customHeight="1" thickTop="1">
      <c r="A3" s="1166" t="s">
        <v>315</v>
      </c>
      <c r="B3" s="1171" t="s">
        <v>316</v>
      </c>
      <c r="C3" s="1171"/>
      <c r="D3" s="1171"/>
      <c r="E3" s="1171" t="s">
        <v>317</v>
      </c>
      <c r="F3" s="1171"/>
      <c r="G3" s="1171"/>
      <c r="H3" s="1171"/>
      <c r="I3" s="1171"/>
      <c r="J3" s="1171"/>
      <c r="K3" s="1172" t="s">
        <v>555</v>
      </c>
      <c r="L3" s="1170" t="s">
        <v>556</v>
      </c>
      <c r="M3" s="1171"/>
      <c r="N3" s="1170" t="s">
        <v>557</v>
      </c>
      <c r="O3" s="1171"/>
      <c r="P3" s="1174" t="s">
        <v>318</v>
      </c>
      <c r="Q3" s="1175"/>
      <c r="R3" s="1170" t="s">
        <v>319</v>
      </c>
      <c r="S3" s="1177"/>
    </row>
    <row r="4" spans="1:19" ht="18" customHeight="1">
      <c r="A4" s="1167"/>
      <c r="B4" s="1169"/>
      <c r="C4" s="1169"/>
      <c r="D4" s="1169"/>
      <c r="E4" s="1169" t="s">
        <v>320</v>
      </c>
      <c r="F4" s="1169"/>
      <c r="G4" s="1169" t="s">
        <v>321</v>
      </c>
      <c r="H4" s="1169"/>
      <c r="I4" s="1169" t="s">
        <v>322</v>
      </c>
      <c r="J4" s="1169"/>
      <c r="K4" s="1173"/>
      <c r="L4" s="1169"/>
      <c r="M4" s="1169"/>
      <c r="N4" s="1169"/>
      <c r="O4" s="1169"/>
      <c r="P4" s="1176"/>
      <c r="Q4" s="1176"/>
      <c r="R4" s="1169"/>
      <c r="S4" s="1178"/>
    </row>
    <row r="5" spans="1:19" ht="15" customHeight="1">
      <c r="A5" s="1168"/>
      <c r="B5" s="336" t="s">
        <v>418</v>
      </c>
      <c r="C5" s="336" t="s">
        <v>382</v>
      </c>
      <c r="D5" s="336" t="s">
        <v>367</v>
      </c>
      <c r="E5" s="336" t="s">
        <v>382</v>
      </c>
      <c r="F5" s="336" t="s">
        <v>367</v>
      </c>
      <c r="G5" s="336" t="s">
        <v>382</v>
      </c>
      <c r="H5" s="336" t="s">
        <v>367</v>
      </c>
      <c r="I5" s="336" t="s">
        <v>382</v>
      </c>
      <c r="J5" s="336" t="s">
        <v>367</v>
      </c>
      <c r="K5" s="336" t="s">
        <v>382</v>
      </c>
      <c r="L5" s="336" t="s">
        <v>382</v>
      </c>
      <c r="M5" s="336" t="s">
        <v>367</v>
      </c>
      <c r="N5" s="336" t="s">
        <v>382</v>
      </c>
      <c r="O5" s="336" t="s">
        <v>367</v>
      </c>
      <c r="P5" s="336" t="s">
        <v>382</v>
      </c>
      <c r="Q5" s="336" t="s">
        <v>367</v>
      </c>
      <c r="R5" s="336" t="s">
        <v>382</v>
      </c>
      <c r="S5" s="337" t="s">
        <v>367</v>
      </c>
    </row>
    <row r="6" spans="1:19" s="343" customFormat="1" ht="18" customHeight="1">
      <c r="A6" s="338" t="s">
        <v>323</v>
      </c>
      <c r="B6" s="339">
        <v>12485</v>
      </c>
      <c r="C6" s="339">
        <v>6273</v>
      </c>
      <c r="D6" s="339">
        <v>6212</v>
      </c>
      <c r="E6" s="339">
        <v>5989</v>
      </c>
      <c r="F6" s="339">
        <v>6083</v>
      </c>
      <c r="G6" s="340">
        <v>48</v>
      </c>
      <c r="H6" s="340">
        <v>54</v>
      </c>
      <c r="I6" s="340">
        <v>22</v>
      </c>
      <c r="J6" s="340">
        <v>42</v>
      </c>
      <c r="K6" s="341">
        <v>0</v>
      </c>
      <c r="L6" s="341">
        <v>0</v>
      </c>
      <c r="M6" s="341">
        <v>0</v>
      </c>
      <c r="N6" s="340">
        <v>163</v>
      </c>
      <c r="O6" s="340">
        <v>13</v>
      </c>
      <c r="P6" s="340">
        <v>51</v>
      </c>
      <c r="Q6" s="340">
        <v>20</v>
      </c>
      <c r="R6" s="340">
        <v>72</v>
      </c>
      <c r="S6" s="342">
        <v>62</v>
      </c>
    </row>
    <row r="7" spans="1:19" s="349" customFormat="1" ht="18" customHeight="1" thickBot="1">
      <c r="A7" s="344" t="s">
        <v>324</v>
      </c>
      <c r="B7" s="345">
        <v>12541</v>
      </c>
      <c r="C7" s="345">
        <v>6308</v>
      </c>
      <c r="D7" s="345">
        <v>6233</v>
      </c>
      <c r="E7" s="345">
        <v>6026</v>
      </c>
      <c r="F7" s="345">
        <v>6096</v>
      </c>
      <c r="G7" s="346">
        <v>55</v>
      </c>
      <c r="H7" s="346">
        <v>50</v>
      </c>
      <c r="I7" s="346">
        <v>25</v>
      </c>
      <c r="J7" s="346">
        <v>34</v>
      </c>
      <c r="K7" s="347">
        <v>0</v>
      </c>
      <c r="L7" s="347">
        <v>0</v>
      </c>
      <c r="M7" s="347">
        <v>0</v>
      </c>
      <c r="N7" s="346">
        <v>149</v>
      </c>
      <c r="O7" s="346">
        <v>18</v>
      </c>
      <c r="P7" s="346">
        <v>53</v>
      </c>
      <c r="Q7" s="346">
        <v>35</v>
      </c>
      <c r="R7" s="346">
        <v>46</v>
      </c>
      <c r="S7" s="348">
        <v>57</v>
      </c>
    </row>
    <row r="8" spans="1:19" s="343" customFormat="1" ht="15" customHeight="1">
      <c r="A8" s="343" t="s">
        <v>558</v>
      </c>
      <c r="B8" s="350"/>
      <c r="C8" s="350"/>
      <c r="D8" s="350"/>
      <c r="E8" s="350"/>
      <c r="F8" s="350"/>
      <c r="G8" s="350"/>
      <c r="H8" s="350"/>
      <c r="I8" s="350"/>
      <c r="J8" s="350"/>
      <c r="K8" s="350"/>
      <c r="L8" s="350"/>
      <c r="M8" s="350"/>
      <c r="N8" s="350"/>
      <c r="O8" s="350"/>
      <c r="P8" s="350"/>
      <c r="Q8" s="350"/>
      <c r="R8" s="350"/>
      <c r="S8" s="350"/>
    </row>
  </sheetData>
  <mergeCells count="11">
    <mergeCell ref="N3:O4"/>
    <mergeCell ref="P3:Q4"/>
    <mergeCell ref="R3:S4"/>
    <mergeCell ref="A3:A5"/>
    <mergeCell ref="E4:F4"/>
    <mergeCell ref="G4:H4"/>
    <mergeCell ref="L3:M4"/>
    <mergeCell ref="B3:D4"/>
    <mergeCell ref="E3:J3"/>
    <mergeCell ref="K3:K4"/>
    <mergeCell ref="I4:J4"/>
  </mergeCells>
  <printOptions/>
  <pageMargins left="0.7086614173228347" right="0.1968503937007874"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17.xml><?xml version="1.0" encoding="utf-8"?>
<worksheet xmlns="http://schemas.openxmlformats.org/spreadsheetml/2006/main" xmlns:r="http://schemas.openxmlformats.org/officeDocument/2006/relationships">
  <dimension ref="A1:S13"/>
  <sheetViews>
    <sheetView workbookViewId="0" topLeftCell="A1">
      <selection activeCell="A1" sqref="A1"/>
    </sheetView>
  </sheetViews>
  <sheetFormatPr defaultColWidth="9.00390625" defaultRowHeight="13.5"/>
  <cols>
    <col min="1" max="1" width="10.625" style="378" customWidth="1"/>
    <col min="2" max="2" width="6.125" style="378" customWidth="1"/>
    <col min="3" max="19" width="5.625" style="378" customWidth="1"/>
    <col min="20" max="21" width="6.625" style="378" customWidth="1"/>
    <col min="22" max="30" width="5.625" style="378" customWidth="1"/>
    <col min="31" max="32" width="7.625" style="378" customWidth="1"/>
    <col min="33" max="16384" width="9.00390625" style="378" customWidth="1"/>
  </cols>
  <sheetData>
    <row r="1" spans="1:8" s="352" customFormat="1" ht="18" customHeight="1">
      <c r="A1" s="351" t="s">
        <v>943</v>
      </c>
      <c r="B1" s="351"/>
      <c r="C1" s="351"/>
      <c r="D1" s="351"/>
      <c r="E1" s="351"/>
      <c r="F1" s="351"/>
      <c r="G1" s="351"/>
      <c r="H1" s="351"/>
    </row>
    <row r="2" spans="1:16" s="354" customFormat="1" ht="15" customHeight="1" thickBot="1">
      <c r="A2" s="353"/>
      <c r="B2" s="353"/>
      <c r="C2" s="353"/>
      <c r="D2" s="353"/>
      <c r="E2" s="353"/>
      <c r="F2" s="353"/>
      <c r="G2" s="353"/>
      <c r="H2" s="353"/>
      <c r="L2" s="355"/>
      <c r="P2" s="356"/>
    </row>
    <row r="3" spans="1:19" s="354" customFormat="1" ht="18" customHeight="1" thickTop="1">
      <c r="A3" s="1184" t="s">
        <v>549</v>
      </c>
      <c r="B3" s="1193" t="s">
        <v>300</v>
      </c>
      <c r="C3" s="1193"/>
      <c r="D3" s="1193"/>
      <c r="E3" s="1187" t="s">
        <v>301</v>
      </c>
      <c r="F3" s="1188"/>
      <c r="G3" s="1188"/>
      <c r="H3" s="1187" t="s">
        <v>302</v>
      </c>
      <c r="I3" s="1188"/>
      <c r="J3" s="1188"/>
      <c r="K3" s="1190" t="s">
        <v>303</v>
      </c>
      <c r="L3" s="1191"/>
      <c r="M3" s="1191"/>
      <c r="N3" s="1187" t="s">
        <v>304</v>
      </c>
      <c r="O3" s="1188"/>
      <c r="P3" s="1188"/>
      <c r="Q3" s="1195" t="s">
        <v>305</v>
      </c>
      <c r="R3" s="1196"/>
      <c r="S3" s="1197"/>
    </row>
    <row r="4" spans="1:19" s="354" customFormat="1" ht="18" customHeight="1">
      <c r="A4" s="1185"/>
      <c r="B4" s="1194"/>
      <c r="C4" s="1194"/>
      <c r="D4" s="1194"/>
      <c r="E4" s="1189"/>
      <c r="F4" s="1189"/>
      <c r="G4" s="1189"/>
      <c r="H4" s="1189"/>
      <c r="I4" s="1189"/>
      <c r="J4" s="1189"/>
      <c r="K4" s="1192"/>
      <c r="L4" s="1192"/>
      <c r="M4" s="1192"/>
      <c r="N4" s="1189"/>
      <c r="O4" s="1189"/>
      <c r="P4" s="1189"/>
      <c r="Q4" s="1198"/>
      <c r="R4" s="1198"/>
      <c r="S4" s="1199"/>
    </row>
    <row r="5" spans="1:19" s="354" customFormat="1" ht="15" customHeight="1">
      <c r="A5" s="1186"/>
      <c r="B5" s="357" t="s">
        <v>418</v>
      </c>
      <c r="C5" s="357" t="s">
        <v>382</v>
      </c>
      <c r="D5" s="357" t="s">
        <v>367</v>
      </c>
      <c r="E5" s="357" t="s">
        <v>418</v>
      </c>
      <c r="F5" s="357" t="s">
        <v>382</v>
      </c>
      <c r="G5" s="357" t="s">
        <v>367</v>
      </c>
      <c r="H5" s="357" t="s">
        <v>418</v>
      </c>
      <c r="I5" s="357" t="s">
        <v>382</v>
      </c>
      <c r="J5" s="357" t="s">
        <v>367</v>
      </c>
      <c r="K5" s="357" t="s">
        <v>418</v>
      </c>
      <c r="L5" s="357" t="s">
        <v>382</v>
      </c>
      <c r="M5" s="357" t="s">
        <v>367</v>
      </c>
      <c r="N5" s="357" t="s">
        <v>418</v>
      </c>
      <c r="O5" s="357" t="s">
        <v>382</v>
      </c>
      <c r="P5" s="357" t="s">
        <v>367</v>
      </c>
      <c r="Q5" s="358" t="s">
        <v>418</v>
      </c>
      <c r="R5" s="358" t="s">
        <v>382</v>
      </c>
      <c r="S5" s="359" t="s">
        <v>367</v>
      </c>
    </row>
    <row r="6" spans="1:19" s="364" customFormat="1" ht="18" customHeight="1">
      <c r="A6" s="360" t="s">
        <v>306</v>
      </c>
      <c r="B6" s="361">
        <v>12831</v>
      </c>
      <c r="C6" s="361">
        <v>6536</v>
      </c>
      <c r="D6" s="361">
        <v>6295</v>
      </c>
      <c r="E6" s="361">
        <v>5455</v>
      </c>
      <c r="F6" s="361">
        <v>2646</v>
      </c>
      <c r="G6" s="361">
        <v>2809</v>
      </c>
      <c r="H6" s="361">
        <v>2608</v>
      </c>
      <c r="I6" s="361">
        <v>1046</v>
      </c>
      <c r="J6" s="361">
        <v>1562</v>
      </c>
      <c r="K6" s="361">
        <v>459</v>
      </c>
      <c r="L6" s="361">
        <v>270</v>
      </c>
      <c r="M6" s="361">
        <v>189</v>
      </c>
      <c r="N6" s="361">
        <v>215</v>
      </c>
      <c r="O6" s="361">
        <v>185</v>
      </c>
      <c r="P6" s="361">
        <v>30</v>
      </c>
      <c r="Q6" s="362">
        <v>3670</v>
      </c>
      <c r="R6" s="362">
        <v>2193</v>
      </c>
      <c r="S6" s="363">
        <v>1477</v>
      </c>
    </row>
    <row r="7" spans="1:19" s="369" customFormat="1" ht="18" customHeight="1" thickBot="1">
      <c r="A7" s="365" t="s">
        <v>307</v>
      </c>
      <c r="B7" s="366">
        <v>12960</v>
      </c>
      <c r="C7" s="366">
        <v>6598</v>
      </c>
      <c r="D7" s="366">
        <v>6362</v>
      </c>
      <c r="E7" s="366">
        <v>5715</v>
      </c>
      <c r="F7" s="366">
        <v>2811</v>
      </c>
      <c r="G7" s="366">
        <v>2904</v>
      </c>
      <c r="H7" s="366">
        <v>2497</v>
      </c>
      <c r="I7" s="366">
        <v>968</v>
      </c>
      <c r="J7" s="366">
        <v>1529</v>
      </c>
      <c r="K7" s="366">
        <v>447</v>
      </c>
      <c r="L7" s="366">
        <v>281</v>
      </c>
      <c r="M7" s="366">
        <v>166</v>
      </c>
      <c r="N7" s="366">
        <v>226</v>
      </c>
      <c r="O7" s="366">
        <v>189</v>
      </c>
      <c r="P7" s="366">
        <v>37</v>
      </c>
      <c r="Q7" s="367">
        <v>3725</v>
      </c>
      <c r="R7" s="367">
        <v>2212</v>
      </c>
      <c r="S7" s="368">
        <v>1513</v>
      </c>
    </row>
    <row r="8" spans="1:19" s="354" customFormat="1" ht="18" customHeight="1" thickTop="1">
      <c r="A8" s="1184" t="s">
        <v>549</v>
      </c>
      <c r="B8" s="1200" t="s">
        <v>559</v>
      </c>
      <c r="C8" s="1200"/>
      <c r="D8" s="1200"/>
      <c r="E8" s="1202" t="s">
        <v>560</v>
      </c>
      <c r="F8" s="1202"/>
      <c r="G8" s="1196" t="s">
        <v>308</v>
      </c>
      <c r="H8" s="1204"/>
      <c r="I8" s="1204"/>
      <c r="J8" s="1204"/>
      <c r="K8" s="1204"/>
      <c r="L8" s="1204"/>
      <c r="M8" s="1204"/>
      <c r="N8" s="1204"/>
      <c r="O8" s="1204"/>
      <c r="P8" s="1179" t="s">
        <v>309</v>
      </c>
      <c r="Q8" s="1180"/>
      <c r="R8" s="1179" t="s">
        <v>310</v>
      </c>
      <c r="S8" s="1182"/>
    </row>
    <row r="9" spans="1:19" s="354" customFormat="1" ht="18" customHeight="1">
      <c r="A9" s="1185"/>
      <c r="B9" s="1201"/>
      <c r="C9" s="1201"/>
      <c r="D9" s="1201"/>
      <c r="E9" s="1203"/>
      <c r="F9" s="1203"/>
      <c r="G9" s="1205" t="s">
        <v>418</v>
      </c>
      <c r="H9" s="1205" t="s">
        <v>311</v>
      </c>
      <c r="I9" s="1205"/>
      <c r="J9" s="1205" t="s">
        <v>312</v>
      </c>
      <c r="K9" s="1205"/>
      <c r="L9" s="1205" t="s">
        <v>313</v>
      </c>
      <c r="M9" s="1205"/>
      <c r="N9" s="1205" t="s">
        <v>314</v>
      </c>
      <c r="O9" s="1205"/>
      <c r="P9" s="1181"/>
      <c r="Q9" s="1181"/>
      <c r="R9" s="1181"/>
      <c r="S9" s="1183"/>
    </row>
    <row r="10" spans="1:19" s="354" customFormat="1" ht="15" customHeight="1">
      <c r="A10" s="1186"/>
      <c r="B10" s="358" t="s">
        <v>418</v>
      </c>
      <c r="C10" s="358" t="s">
        <v>382</v>
      </c>
      <c r="D10" s="358" t="s">
        <v>367</v>
      </c>
      <c r="E10" s="358" t="s">
        <v>382</v>
      </c>
      <c r="F10" s="358" t="s">
        <v>367</v>
      </c>
      <c r="G10" s="1206"/>
      <c r="H10" s="358" t="s">
        <v>382</v>
      </c>
      <c r="I10" s="358" t="s">
        <v>367</v>
      </c>
      <c r="J10" s="358" t="s">
        <v>382</v>
      </c>
      <c r="K10" s="358" t="s">
        <v>367</v>
      </c>
      <c r="L10" s="358" t="s">
        <v>382</v>
      </c>
      <c r="M10" s="358" t="s">
        <v>367</v>
      </c>
      <c r="N10" s="358" t="s">
        <v>382</v>
      </c>
      <c r="O10" s="358" t="s">
        <v>367</v>
      </c>
      <c r="P10" s="1181"/>
      <c r="Q10" s="1181"/>
      <c r="R10" s="1181"/>
      <c r="S10" s="1183"/>
    </row>
    <row r="11" spans="1:19" s="364" customFormat="1" ht="18" customHeight="1">
      <c r="A11" s="360" t="s">
        <v>306</v>
      </c>
      <c r="B11" s="362">
        <v>92</v>
      </c>
      <c r="C11" s="362">
        <v>34</v>
      </c>
      <c r="D11" s="362">
        <v>58</v>
      </c>
      <c r="E11" s="362">
        <v>162</v>
      </c>
      <c r="F11" s="362">
        <v>170</v>
      </c>
      <c r="G11" s="362">
        <v>18</v>
      </c>
      <c r="H11" s="362">
        <v>1</v>
      </c>
      <c r="I11" s="362">
        <v>4</v>
      </c>
      <c r="J11" s="362">
        <v>1</v>
      </c>
      <c r="K11" s="362">
        <v>8</v>
      </c>
      <c r="L11" s="362">
        <v>0</v>
      </c>
      <c r="M11" s="362">
        <v>4</v>
      </c>
      <c r="N11" s="362">
        <v>0</v>
      </c>
      <c r="O11" s="362">
        <v>0</v>
      </c>
      <c r="P11" s="370"/>
      <c r="Q11" s="371">
        <v>42.5</v>
      </c>
      <c r="R11" s="370"/>
      <c r="S11" s="372">
        <v>28.7</v>
      </c>
    </row>
    <row r="12" spans="1:19" s="369" customFormat="1" ht="18" customHeight="1" thickBot="1">
      <c r="A12" s="373" t="s">
        <v>307</v>
      </c>
      <c r="B12" s="374">
        <v>58</v>
      </c>
      <c r="C12" s="374">
        <v>20</v>
      </c>
      <c r="D12" s="374">
        <v>38</v>
      </c>
      <c r="E12" s="374">
        <v>117</v>
      </c>
      <c r="F12" s="374">
        <v>175</v>
      </c>
      <c r="G12" s="374">
        <v>15</v>
      </c>
      <c r="H12" s="374">
        <v>2</v>
      </c>
      <c r="I12" s="374">
        <v>3</v>
      </c>
      <c r="J12" s="374">
        <v>2</v>
      </c>
      <c r="K12" s="374">
        <v>3</v>
      </c>
      <c r="L12" s="374">
        <v>2</v>
      </c>
      <c r="M12" s="374">
        <v>2</v>
      </c>
      <c r="N12" s="374">
        <v>1</v>
      </c>
      <c r="O12" s="374">
        <v>0</v>
      </c>
      <c r="P12" s="375"/>
      <c r="Q12" s="376">
        <v>44.1</v>
      </c>
      <c r="R12" s="375"/>
      <c r="S12" s="377">
        <v>28.9</v>
      </c>
    </row>
    <row r="13" s="364" customFormat="1" ht="18" customHeight="1">
      <c r="A13" s="364" t="s">
        <v>473</v>
      </c>
    </row>
  </sheetData>
  <mergeCells count="18">
    <mergeCell ref="B8:D9"/>
    <mergeCell ref="E8:F9"/>
    <mergeCell ref="G8:O8"/>
    <mergeCell ref="G9:G10"/>
    <mergeCell ref="H9:I9"/>
    <mergeCell ref="J9:K9"/>
    <mergeCell ref="L9:M9"/>
    <mergeCell ref="N9:O9"/>
    <mergeCell ref="P8:Q10"/>
    <mergeCell ref="R8:S10"/>
    <mergeCell ref="A3:A5"/>
    <mergeCell ref="A8:A10"/>
    <mergeCell ref="E3:G4"/>
    <mergeCell ref="H3:J4"/>
    <mergeCell ref="K3:M4"/>
    <mergeCell ref="N3:P4"/>
    <mergeCell ref="B3:D4"/>
    <mergeCell ref="Q3:S4"/>
  </mergeCells>
  <printOptions/>
  <pageMargins left="0.5905511811023623" right="0.03937007874015748" top="0.984251968503937" bottom="0.984251968503937" header="0.5118110236220472" footer="0.5118110236220472"/>
  <pageSetup horizontalDpi="600" verticalDpi="600" orientation="portrait" paperSize="9" scale="85" r:id="rId1"/>
  <headerFooter alignWithMargins="0">
    <oddHeader>&amp;R&amp;D&amp;T</oddHeader>
  </headerFooter>
</worksheet>
</file>

<file path=xl/worksheets/sheet18.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00390625" defaultRowHeight="13.5"/>
  <cols>
    <col min="1" max="1" width="1.625" style="383" customWidth="1"/>
    <col min="2" max="2" width="9.625" style="383" customWidth="1"/>
    <col min="3" max="13" width="7.625" style="383" customWidth="1"/>
    <col min="14" max="16384" width="9.00390625" style="383" customWidth="1"/>
  </cols>
  <sheetData>
    <row r="1" spans="1:11" ht="18" customHeight="1">
      <c r="A1" s="379" t="s">
        <v>944</v>
      </c>
      <c r="B1" s="380"/>
      <c r="C1" s="381"/>
      <c r="D1" s="382"/>
      <c r="E1" s="382"/>
      <c r="F1" s="382"/>
      <c r="G1" s="382"/>
      <c r="H1" s="382"/>
      <c r="I1" s="382"/>
      <c r="J1" s="382"/>
      <c r="K1" s="382"/>
    </row>
    <row r="2" spans="1:13" s="385" customFormat="1" ht="15" customHeight="1" thickBot="1">
      <c r="A2" s="384"/>
      <c r="B2" s="384"/>
      <c r="C2" s="384"/>
      <c r="D2" s="384"/>
      <c r="E2" s="384"/>
      <c r="F2" s="384"/>
      <c r="G2" s="384"/>
      <c r="H2" s="384"/>
      <c r="I2" s="384"/>
      <c r="J2" s="384"/>
      <c r="K2" s="384"/>
      <c r="M2" s="386"/>
    </row>
    <row r="3" spans="1:13" s="385" customFormat="1" ht="15" customHeight="1" thickTop="1">
      <c r="A3" s="1215" t="s">
        <v>564</v>
      </c>
      <c r="B3" s="1216"/>
      <c r="C3" s="1212" t="s">
        <v>294</v>
      </c>
      <c r="D3" s="1213"/>
      <c r="E3" s="1213"/>
      <c r="F3" s="1212" t="s">
        <v>295</v>
      </c>
      <c r="G3" s="1213"/>
      <c r="H3" s="1213"/>
      <c r="I3" s="1212" t="s">
        <v>296</v>
      </c>
      <c r="J3" s="1213"/>
      <c r="K3" s="1213"/>
      <c r="L3" s="1212" t="s">
        <v>297</v>
      </c>
      <c r="M3" s="1214"/>
    </row>
    <row r="4" spans="1:13" s="385" customFormat="1" ht="15" customHeight="1">
      <c r="A4" s="1217"/>
      <c r="B4" s="1218"/>
      <c r="C4" s="387" t="s">
        <v>418</v>
      </c>
      <c r="D4" s="387" t="s">
        <v>382</v>
      </c>
      <c r="E4" s="387" t="s">
        <v>367</v>
      </c>
      <c r="F4" s="387" t="s">
        <v>418</v>
      </c>
      <c r="G4" s="387" t="s">
        <v>382</v>
      </c>
      <c r="H4" s="387" t="s">
        <v>367</v>
      </c>
      <c r="I4" s="387" t="s">
        <v>418</v>
      </c>
      <c r="J4" s="387" t="s">
        <v>382</v>
      </c>
      <c r="K4" s="387" t="s">
        <v>367</v>
      </c>
      <c r="L4" s="387" t="s">
        <v>382</v>
      </c>
      <c r="M4" s="388" t="s">
        <v>367</v>
      </c>
    </row>
    <row r="5" spans="1:14" s="392" customFormat="1" ht="15" customHeight="1">
      <c r="A5" s="1209" t="s">
        <v>291</v>
      </c>
      <c r="B5" s="1211"/>
      <c r="C5" s="389">
        <v>5455</v>
      </c>
      <c r="D5" s="389">
        <v>2646</v>
      </c>
      <c r="E5" s="389">
        <v>2809</v>
      </c>
      <c r="F5" s="389">
        <v>4440</v>
      </c>
      <c r="G5" s="389">
        <v>2504</v>
      </c>
      <c r="H5" s="389">
        <v>1936</v>
      </c>
      <c r="I5" s="389">
        <v>941</v>
      </c>
      <c r="J5" s="389">
        <v>120</v>
      </c>
      <c r="K5" s="389">
        <v>821</v>
      </c>
      <c r="L5" s="389">
        <v>22</v>
      </c>
      <c r="M5" s="390">
        <v>52</v>
      </c>
      <c r="N5" s="391"/>
    </row>
    <row r="6" spans="1:13" s="391" customFormat="1" ht="15" customHeight="1">
      <c r="A6" s="1207" t="s">
        <v>292</v>
      </c>
      <c r="B6" s="1208"/>
      <c r="C6" s="393">
        <v>5715</v>
      </c>
      <c r="D6" s="393">
        <v>2811</v>
      </c>
      <c r="E6" s="393">
        <v>2904</v>
      </c>
      <c r="F6" s="393">
        <v>4725</v>
      </c>
      <c r="G6" s="393">
        <v>2663</v>
      </c>
      <c r="H6" s="393">
        <v>2062</v>
      </c>
      <c r="I6" s="393">
        <v>917</v>
      </c>
      <c r="J6" s="393">
        <v>113</v>
      </c>
      <c r="K6" s="393">
        <v>804</v>
      </c>
      <c r="L6" s="393">
        <v>35</v>
      </c>
      <c r="M6" s="394">
        <v>38</v>
      </c>
    </row>
    <row r="7" spans="1:13" s="392" customFormat="1" ht="22.5" customHeight="1">
      <c r="A7" s="1209" t="s">
        <v>565</v>
      </c>
      <c r="B7" s="1210"/>
      <c r="C7" s="389">
        <v>4169</v>
      </c>
      <c r="D7" s="389">
        <v>1917</v>
      </c>
      <c r="E7" s="389">
        <v>2252</v>
      </c>
      <c r="F7" s="389">
        <v>3494</v>
      </c>
      <c r="G7" s="10">
        <v>1837</v>
      </c>
      <c r="H7" s="10">
        <v>1657</v>
      </c>
      <c r="I7" s="10">
        <v>620</v>
      </c>
      <c r="J7" s="10">
        <v>62</v>
      </c>
      <c r="K7" s="10">
        <v>558</v>
      </c>
      <c r="L7" s="10">
        <v>18</v>
      </c>
      <c r="M7" s="25">
        <v>37</v>
      </c>
    </row>
    <row r="8" spans="1:13" s="392" customFormat="1" ht="15" customHeight="1">
      <c r="A8" s="1209" t="s">
        <v>566</v>
      </c>
      <c r="B8" s="1210"/>
      <c r="C8" s="389">
        <v>1546</v>
      </c>
      <c r="D8" s="389">
        <v>894</v>
      </c>
      <c r="E8" s="389">
        <v>652</v>
      </c>
      <c r="F8" s="389">
        <v>1231</v>
      </c>
      <c r="G8" s="10">
        <v>826</v>
      </c>
      <c r="H8" s="10">
        <v>405</v>
      </c>
      <c r="I8" s="10">
        <v>297</v>
      </c>
      <c r="J8" s="10">
        <v>51</v>
      </c>
      <c r="K8" s="10">
        <v>246</v>
      </c>
      <c r="L8" s="10">
        <v>17</v>
      </c>
      <c r="M8" s="25">
        <v>1</v>
      </c>
    </row>
    <row r="9" spans="1:13" s="391" customFormat="1" ht="22.5" customHeight="1">
      <c r="A9" s="1207" t="s">
        <v>561</v>
      </c>
      <c r="B9" s="1208"/>
      <c r="C9" s="393">
        <v>5690</v>
      </c>
      <c r="D9" s="393">
        <v>2793</v>
      </c>
      <c r="E9" s="393">
        <v>2897</v>
      </c>
      <c r="F9" s="393">
        <v>4705</v>
      </c>
      <c r="G9" s="16">
        <v>2648</v>
      </c>
      <c r="H9" s="16">
        <v>2057</v>
      </c>
      <c r="I9" s="16">
        <v>914</v>
      </c>
      <c r="J9" s="16">
        <v>112</v>
      </c>
      <c r="K9" s="16">
        <v>802</v>
      </c>
      <c r="L9" s="16">
        <v>33</v>
      </c>
      <c r="M9" s="31">
        <v>38</v>
      </c>
    </row>
    <row r="10" spans="1:13" s="392" customFormat="1" ht="15" customHeight="1">
      <c r="A10" s="396"/>
      <c r="B10" s="395" t="s">
        <v>481</v>
      </c>
      <c r="C10" s="389">
        <v>4560</v>
      </c>
      <c r="D10" s="397">
        <v>2142</v>
      </c>
      <c r="E10" s="397">
        <v>2418</v>
      </c>
      <c r="F10" s="389">
        <v>3920</v>
      </c>
      <c r="G10" s="398">
        <v>2086</v>
      </c>
      <c r="H10" s="398">
        <v>1834</v>
      </c>
      <c r="I10" s="10">
        <v>636</v>
      </c>
      <c r="J10" s="398">
        <v>53</v>
      </c>
      <c r="K10" s="398">
        <v>583</v>
      </c>
      <c r="L10" s="398">
        <v>3</v>
      </c>
      <c r="M10" s="399">
        <v>1</v>
      </c>
    </row>
    <row r="11" spans="1:13" s="392" customFormat="1" ht="15" customHeight="1">
      <c r="A11" s="396"/>
      <c r="B11" s="395" t="s">
        <v>482</v>
      </c>
      <c r="C11" s="389">
        <v>50</v>
      </c>
      <c r="D11" s="397">
        <v>34</v>
      </c>
      <c r="E11" s="397">
        <v>16</v>
      </c>
      <c r="F11" s="389">
        <v>28</v>
      </c>
      <c r="G11" s="398">
        <v>25</v>
      </c>
      <c r="H11" s="398">
        <v>3</v>
      </c>
      <c r="I11" s="10">
        <v>20</v>
      </c>
      <c r="J11" s="398">
        <v>7</v>
      </c>
      <c r="K11" s="398">
        <v>13</v>
      </c>
      <c r="L11" s="398">
        <v>2</v>
      </c>
      <c r="M11" s="399">
        <v>0</v>
      </c>
    </row>
    <row r="12" spans="1:13" s="392" customFormat="1" ht="15" customHeight="1">
      <c r="A12" s="396"/>
      <c r="B12" s="395" t="s">
        <v>483</v>
      </c>
      <c r="C12" s="389">
        <v>354</v>
      </c>
      <c r="D12" s="397">
        <v>306</v>
      </c>
      <c r="E12" s="397">
        <v>48</v>
      </c>
      <c r="F12" s="389">
        <v>276</v>
      </c>
      <c r="G12" s="398">
        <v>253</v>
      </c>
      <c r="H12" s="398">
        <v>23</v>
      </c>
      <c r="I12" s="10">
        <v>54</v>
      </c>
      <c r="J12" s="398">
        <v>29</v>
      </c>
      <c r="K12" s="398">
        <v>25</v>
      </c>
      <c r="L12" s="398">
        <v>24</v>
      </c>
      <c r="M12" s="399">
        <v>0</v>
      </c>
    </row>
    <row r="13" spans="1:13" s="392" customFormat="1" ht="15" customHeight="1">
      <c r="A13" s="396"/>
      <c r="B13" s="395" t="s">
        <v>484</v>
      </c>
      <c r="C13" s="389">
        <v>283</v>
      </c>
      <c r="D13" s="397">
        <v>139</v>
      </c>
      <c r="E13" s="397">
        <v>144</v>
      </c>
      <c r="F13" s="389">
        <v>212</v>
      </c>
      <c r="G13" s="398">
        <v>129</v>
      </c>
      <c r="H13" s="398">
        <v>83</v>
      </c>
      <c r="I13" s="10">
        <v>71</v>
      </c>
      <c r="J13" s="398">
        <v>10</v>
      </c>
      <c r="K13" s="398">
        <v>61</v>
      </c>
      <c r="L13" s="398">
        <v>0</v>
      </c>
      <c r="M13" s="399">
        <v>0</v>
      </c>
    </row>
    <row r="14" spans="1:13" s="392" customFormat="1" ht="15" customHeight="1">
      <c r="A14" s="396"/>
      <c r="B14" s="395" t="s">
        <v>485</v>
      </c>
      <c r="C14" s="389">
        <v>6</v>
      </c>
      <c r="D14" s="397">
        <v>6</v>
      </c>
      <c r="E14" s="397">
        <v>0</v>
      </c>
      <c r="F14" s="389">
        <v>2</v>
      </c>
      <c r="G14" s="398">
        <v>2</v>
      </c>
      <c r="H14" s="398">
        <v>0</v>
      </c>
      <c r="I14" s="10">
        <v>2</v>
      </c>
      <c r="J14" s="398">
        <v>2</v>
      </c>
      <c r="K14" s="398">
        <v>0</v>
      </c>
      <c r="L14" s="398">
        <v>2</v>
      </c>
      <c r="M14" s="399">
        <v>0</v>
      </c>
    </row>
    <row r="15" spans="1:13" s="392" customFormat="1" ht="15" customHeight="1">
      <c r="A15" s="396"/>
      <c r="B15" s="395" t="s">
        <v>486</v>
      </c>
      <c r="C15" s="389">
        <v>40</v>
      </c>
      <c r="D15" s="397">
        <v>6</v>
      </c>
      <c r="E15" s="397">
        <v>34</v>
      </c>
      <c r="F15" s="389">
        <v>10</v>
      </c>
      <c r="G15" s="398">
        <v>2</v>
      </c>
      <c r="H15" s="398">
        <v>8</v>
      </c>
      <c r="I15" s="10">
        <v>30</v>
      </c>
      <c r="J15" s="398">
        <v>4</v>
      </c>
      <c r="K15" s="398">
        <v>26</v>
      </c>
      <c r="L15" s="398">
        <v>0</v>
      </c>
      <c r="M15" s="399">
        <v>0</v>
      </c>
    </row>
    <row r="16" spans="1:13" s="392" customFormat="1" ht="15" customHeight="1">
      <c r="A16" s="396"/>
      <c r="B16" s="395" t="s">
        <v>487</v>
      </c>
      <c r="C16" s="389">
        <v>40</v>
      </c>
      <c r="D16" s="397">
        <v>2</v>
      </c>
      <c r="E16" s="397">
        <v>38</v>
      </c>
      <c r="F16" s="389">
        <v>1</v>
      </c>
      <c r="G16" s="398">
        <v>0</v>
      </c>
      <c r="H16" s="398">
        <v>1</v>
      </c>
      <c r="I16" s="10">
        <v>0</v>
      </c>
      <c r="J16" s="398">
        <v>0</v>
      </c>
      <c r="K16" s="398">
        <v>0</v>
      </c>
      <c r="L16" s="398">
        <v>2</v>
      </c>
      <c r="M16" s="399">
        <v>37</v>
      </c>
    </row>
    <row r="17" spans="1:13" s="392" customFormat="1" ht="15" customHeight="1">
      <c r="A17" s="396"/>
      <c r="B17" s="395" t="s">
        <v>488</v>
      </c>
      <c r="C17" s="389">
        <v>190</v>
      </c>
      <c r="D17" s="397">
        <v>50</v>
      </c>
      <c r="E17" s="397">
        <v>140</v>
      </c>
      <c r="F17" s="389">
        <v>97</v>
      </c>
      <c r="G17" s="398">
        <v>43</v>
      </c>
      <c r="H17" s="398">
        <v>54</v>
      </c>
      <c r="I17" s="10">
        <v>93</v>
      </c>
      <c r="J17" s="398">
        <v>7</v>
      </c>
      <c r="K17" s="398">
        <v>86</v>
      </c>
      <c r="L17" s="398">
        <v>0</v>
      </c>
      <c r="M17" s="399">
        <v>0</v>
      </c>
    </row>
    <row r="18" spans="1:13" s="392" customFormat="1" ht="15" customHeight="1">
      <c r="A18" s="396"/>
      <c r="B18" s="395" t="s">
        <v>489</v>
      </c>
      <c r="C18" s="389">
        <v>167</v>
      </c>
      <c r="D18" s="397">
        <v>108</v>
      </c>
      <c r="E18" s="397">
        <v>59</v>
      </c>
      <c r="F18" s="389">
        <v>159</v>
      </c>
      <c r="G18" s="398">
        <v>108</v>
      </c>
      <c r="H18" s="398">
        <v>51</v>
      </c>
      <c r="I18" s="10">
        <v>8</v>
      </c>
      <c r="J18" s="398">
        <v>0</v>
      </c>
      <c r="K18" s="398">
        <v>8</v>
      </c>
      <c r="L18" s="398">
        <v>0</v>
      </c>
      <c r="M18" s="399">
        <v>0</v>
      </c>
    </row>
    <row r="19" spans="1:13" s="391" customFormat="1" ht="22.5" customHeight="1">
      <c r="A19" s="1207" t="s">
        <v>562</v>
      </c>
      <c r="B19" s="1208"/>
      <c r="C19" s="400">
        <v>25</v>
      </c>
      <c r="D19" s="400">
        <v>18</v>
      </c>
      <c r="E19" s="400">
        <v>7</v>
      </c>
      <c r="F19" s="400">
        <v>20</v>
      </c>
      <c r="G19" s="401">
        <v>15</v>
      </c>
      <c r="H19" s="401">
        <v>5</v>
      </c>
      <c r="I19" s="401">
        <v>3</v>
      </c>
      <c r="J19" s="401">
        <v>1</v>
      </c>
      <c r="K19" s="401">
        <v>2</v>
      </c>
      <c r="L19" s="401">
        <v>2</v>
      </c>
      <c r="M19" s="402">
        <v>0</v>
      </c>
    </row>
    <row r="20" spans="1:13" s="392" customFormat="1" ht="15" customHeight="1">
      <c r="A20" s="396"/>
      <c r="B20" s="395" t="s">
        <v>481</v>
      </c>
      <c r="C20" s="397">
        <v>24</v>
      </c>
      <c r="D20" s="397">
        <v>17</v>
      </c>
      <c r="E20" s="397">
        <v>7</v>
      </c>
      <c r="F20" s="397">
        <v>19</v>
      </c>
      <c r="G20" s="398">
        <v>14</v>
      </c>
      <c r="H20" s="398">
        <v>5</v>
      </c>
      <c r="I20" s="398">
        <v>3</v>
      </c>
      <c r="J20" s="398">
        <v>1</v>
      </c>
      <c r="K20" s="398">
        <v>2</v>
      </c>
      <c r="L20" s="398">
        <v>2</v>
      </c>
      <c r="M20" s="399">
        <v>0</v>
      </c>
    </row>
    <row r="21" spans="1:13" s="392" customFormat="1" ht="15" customHeight="1">
      <c r="A21" s="396"/>
      <c r="B21" s="395" t="s">
        <v>483</v>
      </c>
      <c r="C21" s="397">
        <v>1</v>
      </c>
      <c r="D21" s="397">
        <v>1</v>
      </c>
      <c r="E21" s="397">
        <v>0</v>
      </c>
      <c r="F21" s="397">
        <v>1</v>
      </c>
      <c r="G21" s="398">
        <v>1</v>
      </c>
      <c r="H21" s="398">
        <v>0</v>
      </c>
      <c r="I21" s="398">
        <v>0</v>
      </c>
      <c r="J21" s="398">
        <v>0</v>
      </c>
      <c r="K21" s="398">
        <v>0</v>
      </c>
      <c r="L21" s="398">
        <v>0</v>
      </c>
      <c r="M21" s="399">
        <v>0</v>
      </c>
    </row>
    <row r="22" spans="1:13" s="392" customFormat="1" ht="15" customHeight="1" thickBot="1">
      <c r="A22" s="403"/>
      <c r="B22" s="404" t="s">
        <v>484</v>
      </c>
      <c r="C22" s="405">
        <v>0</v>
      </c>
      <c r="D22" s="405">
        <v>0</v>
      </c>
      <c r="E22" s="405">
        <v>0</v>
      </c>
      <c r="F22" s="405">
        <v>0</v>
      </c>
      <c r="G22" s="406">
        <v>0</v>
      </c>
      <c r="H22" s="406">
        <v>0</v>
      </c>
      <c r="I22" s="406">
        <v>0</v>
      </c>
      <c r="J22" s="406">
        <v>0</v>
      </c>
      <c r="K22" s="406">
        <v>0</v>
      </c>
      <c r="L22" s="406">
        <v>0</v>
      </c>
      <c r="M22" s="407">
        <v>0</v>
      </c>
    </row>
    <row r="23" s="392" customFormat="1" ht="15" customHeight="1">
      <c r="A23" s="392" t="s">
        <v>563</v>
      </c>
    </row>
    <row r="24" s="392" customFormat="1" ht="15" customHeight="1">
      <c r="A24" s="392" t="s">
        <v>298</v>
      </c>
    </row>
    <row r="25" s="392" customFormat="1" ht="15" customHeight="1">
      <c r="A25" s="392" t="s">
        <v>299</v>
      </c>
    </row>
    <row r="26" s="392" customFormat="1" ht="15" customHeight="1">
      <c r="A26" s="392" t="s">
        <v>473</v>
      </c>
    </row>
    <row r="27" s="392" customFormat="1" ht="15" customHeight="1"/>
  </sheetData>
  <mergeCells count="11">
    <mergeCell ref="F3:H3"/>
    <mergeCell ref="A9:B9"/>
    <mergeCell ref="I3:K3"/>
    <mergeCell ref="L3:M3"/>
    <mergeCell ref="A3:B4"/>
    <mergeCell ref="C3:E3"/>
    <mergeCell ref="A19:B19"/>
    <mergeCell ref="A7:B7"/>
    <mergeCell ref="A8:B8"/>
    <mergeCell ref="A5:B5"/>
    <mergeCell ref="A6:B6"/>
  </mergeCells>
  <printOptions/>
  <pageMargins left="0.5905511811023623"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19.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9.00390625" defaultRowHeight="13.5"/>
  <cols>
    <col min="1" max="1" width="2.625" style="410" customWidth="1"/>
    <col min="2" max="2" width="10.625" style="410" customWidth="1"/>
    <col min="3" max="11" width="9.125" style="410" customWidth="1"/>
    <col min="12" max="16384" width="9.00390625" style="410" customWidth="1"/>
  </cols>
  <sheetData>
    <row r="1" spans="1:8" ht="18" customHeight="1">
      <c r="A1" s="1" t="s">
        <v>945</v>
      </c>
      <c r="B1" s="408"/>
      <c r="C1" s="3"/>
      <c r="D1" s="3"/>
      <c r="E1" s="3"/>
      <c r="F1" s="3"/>
      <c r="G1" s="3"/>
      <c r="H1" s="409"/>
    </row>
    <row r="2" spans="1:11" ht="15" customHeight="1" thickBot="1">
      <c r="A2" s="3"/>
      <c r="B2" s="3"/>
      <c r="C2" s="3"/>
      <c r="D2" s="3"/>
      <c r="E2" s="3"/>
      <c r="F2" s="3"/>
      <c r="G2" s="3"/>
      <c r="K2" s="411"/>
    </row>
    <row r="3" spans="1:11" ht="15" customHeight="1" thickTop="1">
      <c r="A3" s="1219" t="s">
        <v>570</v>
      </c>
      <c r="B3" s="1000"/>
      <c r="C3" s="995" t="s">
        <v>284</v>
      </c>
      <c r="D3" s="1222"/>
      <c r="E3" s="1222"/>
      <c r="F3" s="995" t="s">
        <v>285</v>
      </c>
      <c r="G3" s="1222"/>
      <c r="H3" s="1223" t="s">
        <v>286</v>
      </c>
      <c r="I3" s="1222"/>
      <c r="J3" s="1222"/>
      <c r="K3" s="1224"/>
    </row>
    <row r="4" spans="1:11" ht="15" customHeight="1">
      <c r="A4" s="1220"/>
      <c r="B4" s="1221"/>
      <c r="C4" s="412" t="s">
        <v>418</v>
      </c>
      <c r="D4" s="412" t="s">
        <v>382</v>
      </c>
      <c r="E4" s="412" t="s">
        <v>367</v>
      </c>
      <c r="F4" s="412" t="s">
        <v>287</v>
      </c>
      <c r="G4" s="412" t="s">
        <v>288</v>
      </c>
      <c r="H4" s="412" t="s">
        <v>567</v>
      </c>
      <c r="I4" s="412" t="s">
        <v>568</v>
      </c>
      <c r="J4" s="412" t="s">
        <v>569</v>
      </c>
      <c r="K4" s="413" t="s">
        <v>289</v>
      </c>
    </row>
    <row r="5" spans="1:11" ht="15" customHeight="1">
      <c r="A5" s="414" t="s">
        <v>290</v>
      </c>
      <c r="B5" s="415"/>
      <c r="C5" s="416"/>
      <c r="D5" s="416"/>
      <c r="E5" s="416"/>
      <c r="F5" s="416"/>
      <c r="G5" s="416"/>
      <c r="H5" s="416"/>
      <c r="I5" s="416"/>
      <c r="J5" s="417"/>
      <c r="K5" s="418"/>
    </row>
    <row r="6" spans="1:11" ht="15" customHeight="1">
      <c r="A6" s="419"/>
      <c r="B6" s="415" t="s">
        <v>291</v>
      </c>
      <c r="C6" s="416">
        <v>26</v>
      </c>
      <c r="D6" s="416">
        <v>15</v>
      </c>
      <c r="E6" s="416">
        <v>11</v>
      </c>
      <c r="F6" s="416">
        <v>23</v>
      </c>
      <c r="G6" s="416">
        <v>3</v>
      </c>
      <c r="H6" s="416">
        <v>0</v>
      </c>
      <c r="I6" s="416">
        <v>12</v>
      </c>
      <c r="J6" s="417">
        <v>12</v>
      </c>
      <c r="K6" s="420">
        <v>2</v>
      </c>
    </row>
    <row r="7" spans="1:11" s="426" customFormat="1" ht="15" customHeight="1">
      <c r="A7" s="421"/>
      <c r="B7" s="422" t="s">
        <v>292</v>
      </c>
      <c r="C7" s="423">
        <v>46</v>
      </c>
      <c r="D7" s="423">
        <v>35</v>
      </c>
      <c r="E7" s="423">
        <v>11</v>
      </c>
      <c r="F7" s="423">
        <v>31</v>
      </c>
      <c r="G7" s="423">
        <v>15</v>
      </c>
      <c r="H7" s="423">
        <v>1</v>
      </c>
      <c r="I7" s="423">
        <v>14</v>
      </c>
      <c r="J7" s="424">
        <v>29</v>
      </c>
      <c r="K7" s="425">
        <v>2</v>
      </c>
    </row>
    <row r="8" spans="1:11" ht="15" customHeight="1">
      <c r="A8" s="414" t="s">
        <v>293</v>
      </c>
      <c r="B8" s="415"/>
      <c r="C8" s="416"/>
      <c r="D8" s="416"/>
      <c r="E8" s="416"/>
      <c r="F8" s="416"/>
      <c r="G8" s="416"/>
      <c r="H8" s="416"/>
      <c r="I8" s="416"/>
      <c r="J8" s="417"/>
      <c r="K8" s="418"/>
    </row>
    <row r="9" spans="1:11" ht="15" customHeight="1">
      <c r="A9" s="419"/>
      <c r="B9" s="415" t="s">
        <v>291</v>
      </c>
      <c r="C9" s="416">
        <v>3688</v>
      </c>
      <c r="D9" s="416">
        <v>2195</v>
      </c>
      <c r="E9" s="416">
        <v>1493</v>
      </c>
      <c r="F9" s="416">
        <v>2924</v>
      </c>
      <c r="G9" s="416">
        <v>764</v>
      </c>
      <c r="H9" s="416">
        <v>32</v>
      </c>
      <c r="I9" s="416">
        <v>1928</v>
      </c>
      <c r="J9" s="417">
        <v>1701</v>
      </c>
      <c r="K9" s="418">
        <v>27</v>
      </c>
    </row>
    <row r="10" spans="1:11" s="426" customFormat="1" ht="15" customHeight="1" thickBot="1">
      <c r="A10" s="427"/>
      <c r="B10" s="428" t="s">
        <v>292</v>
      </c>
      <c r="C10" s="429">
        <v>3740</v>
      </c>
      <c r="D10" s="429">
        <v>2219</v>
      </c>
      <c r="E10" s="429">
        <v>1521</v>
      </c>
      <c r="F10" s="429">
        <v>2823</v>
      </c>
      <c r="G10" s="429">
        <v>917</v>
      </c>
      <c r="H10" s="429">
        <v>26</v>
      </c>
      <c r="I10" s="429">
        <v>1939</v>
      </c>
      <c r="J10" s="430">
        <v>1756</v>
      </c>
      <c r="K10" s="431">
        <v>19</v>
      </c>
    </row>
    <row r="11" spans="1:11" ht="15" customHeight="1">
      <c r="A11" s="410" t="s">
        <v>498</v>
      </c>
      <c r="B11" s="432"/>
      <c r="C11" s="432"/>
      <c r="D11" s="432"/>
      <c r="E11" s="432"/>
      <c r="F11" s="432"/>
      <c r="G11" s="432"/>
      <c r="H11" s="432"/>
      <c r="I11" s="432"/>
      <c r="J11" s="432"/>
      <c r="K11" s="432"/>
    </row>
    <row r="12" ht="15" customHeight="1"/>
  </sheetData>
  <mergeCells count="4">
    <mergeCell ref="A3:B4"/>
    <mergeCell ref="C3:E3"/>
    <mergeCell ref="F3:G3"/>
    <mergeCell ref="H3:K3"/>
  </mergeCells>
  <printOptions/>
  <pageMargins left="0.5905511811023623" right="0.2362204724409449"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9.625" style="3" customWidth="1"/>
    <col min="2" max="2" width="10.625" style="3" customWidth="1"/>
    <col min="3" max="4" width="8.125" style="3" customWidth="1"/>
    <col min="5" max="5" width="6.625" style="3" customWidth="1"/>
    <col min="6" max="6" width="8.00390625" style="3" customWidth="1"/>
    <col min="7" max="9" width="8.625" style="3" customWidth="1"/>
    <col min="10" max="11" width="9.75390625" style="3" customWidth="1"/>
    <col min="12" max="16384" width="9.00390625" style="3" customWidth="1"/>
  </cols>
  <sheetData>
    <row r="1" spans="1:2" ht="18" customHeight="1">
      <c r="A1" s="1" t="s">
        <v>933</v>
      </c>
      <c r="B1" s="2"/>
    </row>
    <row r="2" spans="1:11" ht="15" customHeight="1" thickBot="1">
      <c r="A2" s="4"/>
      <c r="B2" s="4"/>
      <c r="C2" s="4"/>
      <c r="D2" s="4"/>
      <c r="E2" s="4"/>
      <c r="F2" s="4"/>
      <c r="G2" s="4"/>
      <c r="H2" s="4"/>
      <c r="I2" s="4"/>
      <c r="K2" s="5" t="s">
        <v>78</v>
      </c>
    </row>
    <row r="3" spans="1:11" ht="15" customHeight="1" thickTop="1">
      <c r="A3" s="1000" t="s">
        <v>391</v>
      </c>
      <c r="B3" s="1001"/>
      <c r="C3" s="995" t="s">
        <v>79</v>
      </c>
      <c r="D3" s="995"/>
      <c r="E3" s="995"/>
      <c r="F3" s="995" t="s">
        <v>80</v>
      </c>
      <c r="G3" s="1004" t="s">
        <v>392</v>
      </c>
      <c r="H3" s="1004"/>
      <c r="I3" s="1004"/>
      <c r="J3" s="997" t="s">
        <v>393</v>
      </c>
      <c r="K3" s="998" t="s">
        <v>394</v>
      </c>
    </row>
    <row r="4" spans="1:11" ht="15" customHeight="1">
      <c r="A4" s="1002"/>
      <c r="B4" s="1003"/>
      <c r="C4" s="7" t="s">
        <v>81</v>
      </c>
      <c r="D4" s="7" t="s">
        <v>82</v>
      </c>
      <c r="E4" s="7" t="s">
        <v>83</v>
      </c>
      <c r="F4" s="996"/>
      <c r="G4" s="7" t="s">
        <v>81</v>
      </c>
      <c r="H4" s="7" t="s">
        <v>84</v>
      </c>
      <c r="I4" s="7" t="s">
        <v>367</v>
      </c>
      <c r="J4" s="996"/>
      <c r="K4" s="999"/>
    </row>
    <row r="5" spans="1:11" s="13" customFormat="1" ht="15" customHeight="1">
      <c r="A5" s="1010" t="s">
        <v>368</v>
      </c>
      <c r="B5" s="9" t="s">
        <v>369</v>
      </c>
      <c r="C5" s="10">
        <v>121</v>
      </c>
      <c r="D5" s="10">
        <v>121</v>
      </c>
      <c r="E5" s="10" t="s">
        <v>370</v>
      </c>
      <c r="F5" s="10">
        <v>676</v>
      </c>
      <c r="G5" s="10">
        <v>14650</v>
      </c>
      <c r="H5" s="10">
        <v>7437</v>
      </c>
      <c r="I5" s="10">
        <v>7213</v>
      </c>
      <c r="J5" s="11">
        <v>1054</v>
      </c>
      <c r="K5" s="12">
        <v>287</v>
      </c>
    </row>
    <row r="6" spans="1:11" s="13" customFormat="1" ht="15" customHeight="1">
      <c r="A6" s="1006"/>
      <c r="B6" s="9" t="s">
        <v>371</v>
      </c>
      <c r="C6" s="10">
        <v>121</v>
      </c>
      <c r="D6" s="10">
        <v>121</v>
      </c>
      <c r="E6" s="10">
        <v>0</v>
      </c>
      <c r="F6" s="10">
        <v>655</v>
      </c>
      <c r="G6" s="10">
        <v>14178</v>
      </c>
      <c r="H6" s="10">
        <v>7155</v>
      </c>
      <c r="I6" s="10">
        <v>7023</v>
      </c>
      <c r="J6" s="11">
        <v>1053</v>
      </c>
      <c r="K6" s="12">
        <v>274</v>
      </c>
    </row>
    <row r="7" spans="1:11" s="13" customFormat="1" ht="15" customHeight="1">
      <c r="A7" s="1006"/>
      <c r="B7" s="9" t="s">
        <v>372</v>
      </c>
      <c r="C7" s="11">
        <v>120</v>
      </c>
      <c r="D7" s="11">
        <v>120</v>
      </c>
      <c r="E7" s="10">
        <v>0</v>
      </c>
      <c r="F7" s="11">
        <v>648</v>
      </c>
      <c r="G7" s="11">
        <v>13953</v>
      </c>
      <c r="H7" s="11">
        <v>7088</v>
      </c>
      <c r="I7" s="11">
        <v>6865</v>
      </c>
      <c r="J7" s="11">
        <v>1041</v>
      </c>
      <c r="K7" s="12">
        <v>270</v>
      </c>
    </row>
    <row r="8" spans="1:11" s="13" customFormat="1" ht="15" customHeight="1">
      <c r="A8" s="1006"/>
      <c r="B8" s="9" t="s">
        <v>373</v>
      </c>
      <c r="C8" s="11">
        <v>119</v>
      </c>
      <c r="D8" s="11">
        <v>119</v>
      </c>
      <c r="E8" s="10">
        <v>0</v>
      </c>
      <c r="F8" s="11">
        <v>649</v>
      </c>
      <c r="G8" s="11">
        <v>13760</v>
      </c>
      <c r="H8" s="11">
        <v>6968</v>
      </c>
      <c r="I8" s="11">
        <v>6792</v>
      </c>
      <c r="J8" s="11">
        <v>1036</v>
      </c>
      <c r="K8" s="12">
        <v>269</v>
      </c>
    </row>
    <row r="9" spans="1:11" s="13" customFormat="1" ht="15" customHeight="1">
      <c r="A9" s="1006"/>
      <c r="B9" s="14" t="s">
        <v>85</v>
      </c>
      <c r="C9" s="15">
        <v>119</v>
      </c>
      <c r="D9" s="15">
        <v>119</v>
      </c>
      <c r="E9" s="16">
        <v>0</v>
      </c>
      <c r="F9" s="15">
        <v>652</v>
      </c>
      <c r="G9" s="15">
        <v>13556</v>
      </c>
      <c r="H9" s="15">
        <v>6822</v>
      </c>
      <c r="I9" s="15">
        <v>6734</v>
      </c>
      <c r="J9" s="15">
        <v>1043</v>
      </c>
      <c r="K9" s="17">
        <v>265</v>
      </c>
    </row>
    <row r="10" spans="1:11" s="13" customFormat="1" ht="15" customHeight="1">
      <c r="A10" s="1006"/>
      <c r="B10" s="9" t="s">
        <v>374</v>
      </c>
      <c r="C10" s="11">
        <v>1</v>
      </c>
      <c r="D10" s="11">
        <v>1</v>
      </c>
      <c r="E10" s="10">
        <v>0</v>
      </c>
      <c r="F10" s="10">
        <v>5</v>
      </c>
      <c r="G10" s="11">
        <v>143</v>
      </c>
      <c r="H10" s="11">
        <v>73</v>
      </c>
      <c r="I10" s="11">
        <v>70</v>
      </c>
      <c r="J10" s="11">
        <v>8</v>
      </c>
      <c r="K10" s="12">
        <v>1</v>
      </c>
    </row>
    <row r="11" spans="1:11" s="13" customFormat="1" ht="15" customHeight="1">
      <c r="A11" s="1006"/>
      <c r="B11" s="9" t="s">
        <v>375</v>
      </c>
      <c r="C11" s="11">
        <v>23</v>
      </c>
      <c r="D11" s="11">
        <v>23</v>
      </c>
      <c r="E11" s="10">
        <v>0</v>
      </c>
      <c r="F11" s="10">
        <v>70</v>
      </c>
      <c r="G11" s="11">
        <v>1255</v>
      </c>
      <c r="H11" s="11">
        <v>658</v>
      </c>
      <c r="I11" s="11">
        <v>597</v>
      </c>
      <c r="J11" s="11">
        <v>93</v>
      </c>
      <c r="K11" s="12">
        <v>6</v>
      </c>
    </row>
    <row r="12" spans="1:11" s="13" customFormat="1" ht="15" customHeight="1">
      <c r="A12" s="1006"/>
      <c r="B12" s="9" t="s">
        <v>376</v>
      </c>
      <c r="C12" s="11">
        <v>95</v>
      </c>
      <c r="D12" s="11">
        <v>95</v>
      </c>
      <c r="E12" s="10">
        <v>0</v>
      </c>
      <c r="F12" s="10">
        <v>577</v>
      </c>
      <c r="G12" s="11">
        <v>12158</v>
      </c>
      <c r="H12" s="11">
        <v>6091</v>
      </c>
      <c r="I12" s="11">
        <v>6067</v>
      </c>
      <c r="J12" s="11">
        <v>942</v>
      </c>
      <c r="K12" s="12">
        <v>258</v>
      </c>
    </row>
    <row r="13" spans="1:11" s="13" customFormat="1" ht="15" customHeight="1">
      <c r="A13" s="1010" t="s">
        <v>377</v>
      </c>
      <c r="B13" s="18" t="s">
        <v>369</v>
      </c>
      <c r="C13" s="19">
        <v>370</v>
      </c>
      <c r="D13" s="19">
        <v>343</v>
      </c>
      <c r="E13" s="19">
        <v>27</v>
      </c>
      <c r="F13" s="19">
        <v>3225</v>
      </c>
      <c r="G13" s="19">
        <v>73206</v>
      </c>
      <c r="H13" s="19">
        <v>37228</v>
      </c>
      <c r="I13" s="19">
        <v>35978</v>
      </c>
      <c r="J13" s="19">
        <v>4978</v>
      </c>
      <c r="K13" s="20">
        <v>1210</v>
      </c>
    </row>
    <row r="14" spans="1:11" s="13" customFormat="1" ht="15" customHeight="1">
      <c r="A14" s="1006"/>
      <c r="B14" s="9" t="s">
        <v>371</v>
      </c>
      <c r="C14" s="11">
        <v>367</v>
      </c>
      <c r="D14" s="11">
        <v>341</v>
      </c>
      <c r="E14" s="11">
        <v>26</v>
      </c>
      <c r="F14" s="11">
        <v>3266</v>
      </c>
      <c r="G14" s="11">
        <v>72015</v>
      </c>
      <c r="H14" s="11">
        <v>36743</v>
      </c>
      <c r="I14" s="11">
        <v>35272</v>
      </c>
      <c r="J14" s="11">
        <v>4984</v>
      </c>
      <c r="K14" s="12">
        <v>1180</v>
      </c>
    </row>
    <row r="15" spans="1:11" s="13" customFormat="1" ht="15" customHeight="1">
      <c r="A15" s="1006"/>
      <c r="B15" s="9" t="s">
        <v>372</v>
      </c>
      <c r="C15" s="11">
        <v>366</v>
      </c>
      <c r="D15" s="11">
        <v>341</v>
      </c>
      <c r="E15" s="11">
        <v>25</v>
      </c>
      <c r="F15" s="11">
        <v>3251</v>
      </c>
      <c r="G15" s="11">
        <v>70384</v>
      </c>
      <c r="H15" s="11">
        <v>36007</v>
      </c>
      <c r="I15" s="11">
        <v>34377</v>
      </c>
      <c r="J15" s="11">
        <v>4861</v>
      </c>
      <c r="K15" s="12">
        <v>1175</v>
      </c>
    </row>
    <row r="16" spans="1:11" s="13" customFormat="1" ht="15" customHeight="1">
      <c r="A16" s="1006"/>
      <c r="B16" s="9" t="s">
        <v>373</v>
      </c>
      <c r="C16" s="11">
        <v>361</v>
      </c>
      <c r="D16" s="11">
        <v>340</v>
      </c>
      <c r="E16" s="11">
        <v>21</v>
      </c>
      <c r="F16" s="11">
        <v>3221</v>
      </c>
      <c r="G16" s="11">
        <v>69027</v>
      </c>
      <c r="H16" s="11">
        <v>35458</v>
      </c>
      <c r="I16" s="11">
        <v>33569</v>
      </c>
      <c r="J16" s="11">
        <v>4786</v>
      </c>
      <c r="K16" s="12">
        <v>1144</v>
      </c>
    </row>
    <row r="17" spans="1:11" s="13" customFormat="1" ht="15" customHeight="1">
      <c r="A17" s="1006"/>
      <c r="B17" s="14" t="s">
        <v>86</v>
      </c>
      <c r="C17" s="15">
        <v>352</v>
      </c>
      <c r="D17" s="15">
        <v>336</v>
      </c>
      <c r="E17" s="15">
        <v>16</v>
      </c>
      <c r="F17" s="15">
        <v>3177</v>
      </c>
      <c r="G17" s="15">
        <v>67805</v>
      </c>
      <c r="H17" s="15">
        <v>34767</v>
      </c>
      <c r="I17" s="15">
        <v>33038</v>
      </c>
      <c r="J17" s="15">
        <v>4715</v>
      </c>
      <c r="K17" s="17">
        <v>1140</v>
      </c>
    </row>
    <row r="18" spans="1:11" s="13" customFormat="1" ht="15" customHeight="1">
      <c r="A18" s="1006"/>
      <c r="B18" s="9" t="s">
        <v>374</v>
      </c>
      <c r="C18" s="11">
        <v>1</v>
      </c>
      <c r="D18" s="10">
        <v>1</v>
      </c>
      <c r="E18" s="10">
        <v>0</v>
      </c>
      <c r="F18" s="10">
        <v>21</v>
      </c>
      <c r="G18" s="11">
        <v>737</v>
      </c>
      <c r="H18" s="11">
        <v>356</v>
      </c>
      <c r="I18" s="11">
        <v>381</v>
      </c>
      <c r="J18" s="11">
        <v>27</v>
      </c>
      <c r="K18" s="12">
        <v>4</v>
      </c>
    </row>
    <row r="19" spans="1:11" s="13" customFormat="1" ht="15" customHeight="1">
      <c r="A19" s="1008"/>
      <c r="B19" s="21" t="s">
        <v>375</v>
      </c>
      <c r="C19" s="22">
        <v>351</v>
      </c>
      <c r="D19" s="23">
        <v>335</v>
      </c>
      <c r="E19" s="23">
        <v>16</v>
      </c>
      <c r="F19" s="23">
        <v>3156</v>
      </c>
      <c r="G19" s="22">
        <v>67068</v>
      </c>
      <c r="H19" s="22">
        <v>34411</v>
      </c>
      <c r="I19" s="22">
        <v>32657</v>
      </c>
      <c r="J19" s="22">
        <v>4688</v>
      </c>
      <c r="K19" s="24">
        <v>1136</v>
      </c>
    </row>
    <row r="20" spans="1:11" s="13" customFormat="1" ht="15" customHeight="1">
      <c r="A20" s="1006" t="s">
        <v>378</v>
      </c>
      <c r="B20" s="9" t="s">
        <v>369</v>
      </c>
      <c r="C20" s="11">
        <v>135</v>
      </c>
      <c r="D20" s="11">
        <v>133</v>
      </c>
      <c r="E20" s="11">
        <v>2</v>
      </c>
      <c r="F20" s="11">
        <v>1330</v>
      </c>
      <c r="G20" s="11">
        <v>41061</v>
      </c>
      <c r="H20" s="11">
        <v>20932</v>
      </c>
      <c r="I20" s="11">
        <v>20129</v>
      </c>
      <c r="J20" s="11">
        <v>2859</v>
      </c>
      <c r="K20" s="12">
        <v>382</v>
      </c>
    </row>
    <row r="21" spans="1:11" s="13" customFormat="1" ht="15" customHeight="1">
      <c r="A21" s="1006"/>
      <c r="B21" s="9" t="s">
        <v>371</v>
      </c>
      <c r="C21" s="11">
        <v>135</v>
      </c>
      <c r="D21" s="11">
        <v>133</v>
      </c>
      <c r="E21" s="11">
        <v>2</v>
      </c>
      <c r="F21" s="11">
        <v>1308</v>
      </c>
      <c r="G21" s="11">
        <v>39792</v>
      </c>
      <c r="H21" s="11">
        <v>20160</v>
      </c>
      <c r="I21" s="11">
        <v>19632</v>
      </c>
      <c r="J21" s="11">
        <v>2868</v>
      </c>
      <c r="K21" s="12">
        <v>392</v>
      </c>
    </row>
    <row r="22" spans="1:11" s="13" customFormat="1" ht="15" customHeight="1">
      <c r="A22" s="1006"/>
      <c r="B22" s="9" t="s">
        <v>372</v>
      </c>
      <c r="C22" s="11">
        <v>133</v>
      </c>
      <c r="D22" s="11">
        <v>131</v>
      </c>
      <c r="E22" s="11">
        <v>2</v>
      </c>
      <c r="F22" s="11">
        <v>1279</v>
      </c>
      <c r="G22" s="11">
        <v>38446</v>
      </c>
      <c r="H22" s="11">
        <v>19370</v>
      </c>
      <c r="I22" s="11">
        <v>19076</v>
      </c>
      <c r="J22" s="11">
        <v>2806</v>
      </c>
      <c r="K22" s="12">
        <v>381</v>
      </c>
    </row>
    <row r="23" spans="1:11" s="13" customFormat="1" ht="15" customHeight="1">
      <c r="A23" s="1006"/>
      <c r="B23" s="9" t="s">
        <v>373</v>
      </c>
      <c r="C23" s="11">
        <v>131</v>
      </c>
      <c r="D23" s="11">
        <v>129</v>
      </c>
      <c r="E23" s="11">
        <v>2</v>
      </c>
      <c r="F23" s="11">
        <v>1308</v>
      </c>
      <c r="G23" s="11">
        <v>37420</v>
      </c>
      <c r="H23" s="11">
        <v>18811</v>
      </c>
      <c r="I23" s="11">
        <v>18609</v>
      </c>
      <c r="J23" s="11">
        <v>2763</v>
      </c>
      <c r="K23" s="12">
        <v>369</v>
      </c>
    </row>
    <row r="24" spans="1:11" s="13" customFormat="1" ht="15" customHeight="1">
      <c r="A24" s="1006"/>
      <c r="B24" s="14" t="s">
        <v>86</v>
      </c>
      <c r="C24" s="15">
        <v>130</v>
      </c>
      <c r="D24" s="15">
        <v>128</v>
      </c>
      <c r="E24" s="15">
        <v>2</v>
      </c>
      <c r="F24" s="15">
        <v>1299</v>
      </c>
      <c r="G24" s="15">
        <v>36659</v>
      </c>
      <c r="H24" s="15">
        <v>18597</v>
      </c>
      <c r="I24" s="15">
        <v>18062</v>
      </c>
      <c r="J24" s="15">
        <v>2753</v>
      </c>
      <c r="K24" s="17">
        <v>361</v>
      </c>
    </row>
    <row r="25" spans="1:11" s="13" customFormat="1" ht="15" customHeight="1">
      <c r="A25" s="1006"/>
      <c r="B25" s="9" t="s">
        <v>374</v>
      </c>
      <c r="C25" s="11">
        <v>1</v>
      </c>
      <c r="D25" s="10">
        <v>1</v>
      </c>
      <c r="E25" s="10">
        <v>0</v>
      </c>
      <c r="F25" s="10">
        <v>12</v>
      </c>
      <c r="G25" s="11">
        <v>478</v>
      </c>
      <c r="H25" s="10">
        <v>229</v>
      </c>
      <c r="I25" s="10">
        <v>249</v>
      </c>
      <c r="J25" s="10">
        <v>22</v>
      </c>
      <c r="K25" s="25">
        <v>1</v>
      </c>
    </row>
    <row r="26" spans="1:11" s="13" customFormat="1" ht="15" customHeight="1">
      <c r="A26" s="1006"/>
      <c r="B26" s="9" t="s">
        <v>375</v>
      </c>
      <c r="C26" s="11">
        <v>128</v>
      </c>
      <c r="D26" s="10">
        <v>126</v>
      </c>
      <c r="E26" s="10">
        <v>2</v>
      </c>
      <c r="F26" s="10">
        <v>1283</v>
      </c>
      <c r="G26" s="11">
        <v>36078</v>
      </c>
      <c r="H26" s="10">
        <v>18318</v>
      </c>
      <c r="I26" s="10">
        <v>17760</v>
      </c>
      <c r="J26" s="10">
        <v>2724</v>
      </c>
      <c r="K26" s="25">
        <v>360</v>
      </c>
    </row>
    <row r="27" spans="1:11" s="13" customFormat="1" ht="15" customHeight="1">
      <c r="A27" s="1006"/>
      <c r="B27" s="9" t="s">
        <v>376</v>
      </c>
      <c r="C27" s="11">
        <v>1</v>
      </c>
      <c r="D27" s="10">
        <v>1</v>
      </c>
      <c r="E27" s="10">
        <v>0</v>
      </c>
      <c r="F27" s="10">
        <v>4</v>
      </c>
      <c r="G27" s="11">
        <v>103</v>
      </c>
      <c r="H27" s="10">
        <v>50</v>
      </c>
      <c r="I27" s="10">
        <v>53</v>
      </c>
      <c r="J27" s="10">
        <v>7</v>
      </c>
      <c r="K27" s="25">
        <v>0</v>
      </c>
    </row>
    <row r="28" spans="1:11" s="13" customFormat="1" ht="15" customHeight="1">
      <c r="A28" s="1010" t="s">
        <v>379</v>
      </c>
      <c r="B28" s="18" t="s">
        <v>369</v>
      </c>
      <c r="C28" s="19">
        <v>69</v>
      </c>
      <c r="D28" s="19">
        <v>66</v>
      </c>
      <c r="E28" s="19">
        <v>3</v>
      </c>
      <c r="F28" s="19">
        <v>180</v>
      </c>
      <c r="G28" s="19">
        <v>42672</v>
      </c>
      <c r="H28" s="19">
        <v>21573</v>
      </c>
      <c r="I28" s="19">
        <v>21099</v>
      </c>
      <c r="J28" s="19">
        <v>3076</v>
      </c>
      <c r="K28" s="20">
        <v>814</v>
      </c>
    </row>
    <row r="29" spans="1:11" s="13" customFormat="1" ht="15" customHeight="1">
      <c r="A29" s="1006"/>
      <c r="B29" s="9" t="s">
        <v>371</v>
      </c>
      <c r="C29" s="11">
        <v>68</v>
      </c>
      <c r="D29" s="11">
        <v>65</v>
      </c>
      <c r="E29" s="11">
        <v>3</v>
      </c>
      <c r="F29" s="11">
        <v>174</v>
      </c>
      <c r="G29" s="11">
        <v>41484</v>
      </c>
      <c r="H29" s="11">
        <v>21026</v>
      </c>
      <c r="I29" s="11">
        <v>20458</v>
      </c>
      <c r="J29" s="11">
        <v>3032</v>
      </c>
      <c r="K29" s="12">
        <v>804</v>
      </c>
    </row>
    <row r="30" spans="1:11" s="13" customFormat="1" ht="15" customHeight="1">
      <c r="A30" s="1006"/>
      <c r="B30" s="9" t="s">
        <v>372</v>
      </c>
      <c r="C30" s="11">
        <v>68</v>
      </c>
      <c r="D30" s="11">
        <v>65</v>
      </c>
      <c r="E30" s="11">
        <v>3</v>
      </c>
      <c r="F30" s="11">
        <v>167</v>
      </c>
      <c r="G30" s="11">
        <v>40920</v>
      </c>
      <c r="H30" s="11">
        <v>20806</v>
      </c>
      <c r="I30" s="11">
        <v>20114</v>
      </c>
      <c r="J30" s="11">
        <v>3001</v>
      </c>
      <c r="K30" s="12">
        <v>794</v>
      </c>
    </row>
    <row r="31" spans="1:11" s="13" customFormat="1" ht="15" customHeight="1">
      <c r="A31" s="1006"/>
      <c r="B31" s="9" t="s">
        <v>373</v>
      </c>
      <c r="C31" s="11">
        <v>68</v>
      </c>
      <c r="D31" s="11">
        <v>65</v>
      </c>
      <c r="E31" s="11">
        <v>3</v>
      </c>
      <c r="F31" s="11">
        <v>165</v>
      </c>
      <c r="G31" s="11">
        <v>39503</v>
      </c>
      <c r="H31" s="11">
        <v>20027</v>
      </c>
      <c r="I31" s="11">
        <v>19476</v>
      </c>
      <c r="J31" s="11">
        <v>2968</v>
      </c>
      <c r="K31" s="12">
        <v>773</v>
      </c>
    </row>
    <row r="32" spans="1:11" s="13" customFormat="1" ht="15" customHeight="1">
      <c r="A32" s="1006"/>
      <c r="B32" s="14" t="s">
        <v>86</v>
      </c>
      <c r="C32" s="15">
        <v>68</v>
      </c>
      <c r="D32" s="15">
        <v>65</v>
      </c>
      <c r="E32" s="15">
        <v>3</v>
      </c>
      <c r="F32" s="15">
        <v>166</v>
      </c>
      <c r="G32" s="15">
        <v>38233</v>
      </c>
      <c r="H32" s="15">
        <v>19251</v>
      </c>
      <c r="I32" s="15">
        <v>18982</v>
      </c>
      <c r="J32" s="15">
        <v>2913</v>
      </c>
      <c r="K32" s="17">
        <v>777</v>
      </c>
    </row>
    <row r="33" spans="1:11" s="13" customFormat="1" ht="15" customHeight="1">
      <c r="A33" s="1006"/>
      <c r="B33" s="9" t="s">
        <v>375</v>
      </c>
      <c r="C33" s="11">
        <v>53</v>
      </c>
      <c r="D33" s="11">
        <v>50</v>
      </c>
      <c r="E33" s="11">
        <v>3</v>
      </c>
      <c r="F33" s="11">
        <v>136</v>
      </c>
      <c r="G33" s="11">
        <v>27182</v>
      </c>
      <c r="H33" s="11">
        <v>13230</v>
      </c>
      <c r="I33" s="11">
        <v>13952</v>
      </c>
      <c r="J33" s="11">
        <v>2249</v>
      </c>
      <c r="K33" s="12">
        <v>600</v>
      </c>
    </row>
    <row r="34" spans="1:11" s="13" customFormat="1" ht="15" customHeight="1">
      <c r="A34" s="1008"/>
      <c r="B34" s="21" t="s">
        <v>376</v>
      </c>
      <c r="C34" s="22">
        <v>15</v>
      </c>
      <c r="D34" s="22">
        <v>15</v>
      </c>
      <c r="E34" s="23">
        <v>0</v>
      </c>
      <c r="F34" s="22">
        <v>30</v>
      </c>
      <c r="G34" s="22">
        <v>11051</v>
      </c>
      <c r="H34" s="22">
        <v>6021</v>
      </c>
      <c r="I34" s="22">
        <v>5030</v>
      </c>
      <c r="J34" s="22">
        <v>664</v>
      </c>
      <c r="K34" s="24">
        <v>177</v>
      </c>
    </row>
    <row r="35" spans="1:11" s="13" customFormat="1" ht="15" customHeight="1">
      <c r="A35" s="1005" t="s">
        <v>395</v>
      </c>
      <c r="B35" s="9" t="s">
        <v>369</v>
      </c>
      <c r="C35" s="11">
        <v>1</v>
      </c>
      <c r="D35" s="11">
        <v>1</v>
      </c>
      <c r="E35" s="10" t="s">
        <v>370</v>
      </c>
      <c r="F35" s="11">
        <v>19</v>
      </c>
      <c r="G35" s="11">
        <v>38</v>
      </c>
      <c r="H35" s="11">
        <v>21</v>
      </c>
      <c r="I35" s="11">
        <v>17</v>
      </c>
      <c r="J35" s="11">
        <v>52</v>
      </c>
      <c r="K35" s="12">
        <v>36</v>
      </c>
    </row>
    <row r="36" spans="1:11" s="13" customFormat="1" ht="15" customHeight="1">
      <c r="A36" s="1006"/>
      <c r="B36" s="9" t="s">
        <v>371</v>
      </c>
      <c r="C36" s="11">
        <v>1</v>
      </c>
      <c r="D36" s="11">
        <v>1</v>
      </c>
      <c r="E36" s="10" t="s">
        <v>370</v>
      </c>
      <c r="F36" s="11">
        <v>18</v>
      </c>
      <c r="G36" s="11">
        <v>32</v>
      </c>
      <c r="H36" s="11">
        <v>17</v>
      </c>
      <c r="I36" s="11">
        <v>15</v>
      </c>
      <c r="J36" s="11">
        <v>50</v>
      </c>
      <c r="K36" s="12">
        <v>36</v>
      </c>
    </row>
    <row r="37" spans="1:11" s="13" customFormat="1" ht="15" customHeight="1">
      <c r="A37" s="1006"/>
      <c r="B37" s="9" t="s">
        <v>372</v>
      </c>
      <c r="C37" s="11">
        <v>1</v>
      </c>
      <c r="D37" s="11">
        <v>1</v>
      </c>
      <c r="E37" s="10">
        <v>0</v>
      </c>
      <c r="F37" s="11">
        <v>19</v>
      </c>
      <c r="G37" s="11">
        <v>33</v>
      </c>
      <c r="H37" s="11">
        <v>19</v>
      </c>
      <c r="I37" s="11">
        <v>14</v>
      </c>
      <c r="J37" s="11">
        <v>50</v>
      </c>
      <c r="K37" s="12">
        <v>34</v>
      </c>
    </row>
    <row r="38" spans="1:11" s="13" customFormat="1" ht="15" customHeight="1">
      <c r="A38" s="1006"/>
      <c r="B38" s="9" t="s">
        <v>373</v>
      </c>
      <c r="C38" s="11">
        <v>1</v>
      </c>
      <c r="D38" s="11">
        <v>1</v>
      </c>
      <c r="E38" s="10">
        <v>0</v>
      </c>
      <c r="F38" s="11">
        <v>22</v>
      </c>
      <c r="G38" s="11">
        <v>37</v>
      </c>
      <c r="H38" s="11">
        <v>24</v>
      </c>
      <c r="I38" s="11">
        <v>13</v>
      </c>
      <c r="J38" s="11">
        <v>54</v>
      </c>
      <c r="K38" s="12">
        <v>33</v>
      </c>
    </row>
    <row r="39" spans="1:11" s="13" customFormat="1" ht="15" customHeight="1">
      <c r="A39" s="1006"/>
      <c r="B39" s="14" t="s">
        <v>87</v>
      </c>
      <c r="C39" s="15">
        <v>1</v>
      </c>
      <c r="D39" s="15">
        <v>1</v>
      </c>
      <c r="E39" s="16">
        <v>0</v>
      </c>
      <c r="F39" s="15">
        <v>22</v>
      </c>
      <c r="G39" s="15">
        <v>33</v>
      </c>
      <c r="H39" s="15">
        <v>19</v>
      </c>
      <c r="I39" s="15">
        <v>14</v>
      </c>
      <c r="J39" s="15">
        <v>52</v>
      </c>
      <c r="K39" s="17">
        <v>33</v>
      </c>
    </row>
    <row r="40" spans="1:11" s="13" customFormat="1" ht="15" customHeight="1">
      <c r="A40" s="1007" t="s">
        <v>396</v>
      </c>
      <c r="B40" s="18" t="s">
        <v>369</v>
      </c>
      <c r="C40" s="19">
        <v>2</v>
      </c>
      <c r="D40" s="19">
        <v>2</v>
      </c>
      <c r="E40" s="26" t="s">
        <v>370</v>
      </c>
      <c r="F40" s="19">
        <v>35</v>
      </c>
      <c r="G40" s="19">
        <v>78</v>
      </c>
      <c r="H40" s="19">
        <v>42</v>
      </c>
      <c r="I40" s="19">
        <v>36</v>
      </c>
      <c r="J40" s="19">
        <v>82</v>
      </c>
      <c r="K40" s="20">
        <v>43</v>
      </c>
    </row>
    <row r="41" spans="1:11" s="13" customFormat="1" ht="15" customHeight="1">
      <c r="A41" s="1006"/>
      <c r="B41" s="9" t="s">
        <v>371</v>
      </c>
      <c r="C41" s="11">
        <v>2</v>
      </c>
      <c r="D41" s="11">
        <v>2</v>
      </c>
      <c r="E41" s="10" t="s">
        <v>370</v>
      </c>
      <c r="F41" s="11">
        <v>32</v>
      </c>
      <c r="G41" s="11">
        <v>74</v>
      </c>
      <c r="H41" s="11">
        <v>37</v>
      </c>
      <c r="I41" s="11">
        <v>37</v>
      </c>
      <c r="J41" s="11">
        <v>73</v>
      </c>
      <c r="K41" s="12">
        <v>41</v>
      </c>
    </row>
    <row r="42" spans="1:11" s="13" customFormat="1" ht="15" customHeight="1">
      <c r="A42" s="1006"/>
      <c r="B42" s="9" t="s">
        <v>372</v>
      </c>
      <c r="C42" s="11">
        <v>2</v>
      </c>
      <c r="D42" s="11">
        <v>2</v>
      </c>
      <c r="E42" s="10">
        <v>0</v>
      </c>
      <c r="F42" s="11">
        <v>34</v>
      </c>
      <c r="G42" s="11">
        <v>72</v>
      </c>
      <c r="H42" s="11">
        <v>36</v>
      </c>
      <c r="I42" s="11">
        <v>36</v>
      </c>
      <c r="J42" s="11">
        <v>76</v>
      </c>
      <c r="K42" s="12">
        <v>41</v>
      </c>
    </row>
    <row r="43" spans="1:11" s="13" customFormat="1" ht="15" customHeight="1">
      <c r="A43" s="1006"/>
      <c r="B43" s="9" t="s">
        <v>373</v>
      </c>
      <c r="C43" s="11">
        <v>2</v>
      </c>
      <c r="D43" s="11">
        <v>2</v>
      </c>
      <c r="E43" s="10">
        <v>0</v>
      </c>
      <c r="F43" s="11">
        <v>35</v>
      </c>
      <c r="G43" s="11">
        <v>75</v>
      </c>
      <c r="H43" s="11">
        <v>40</v>
      </c>
      <c r="I43" s="11">
        <v>35</v>
      </c>
      <c r="J43" s="11">
        <v>77</v>
      </c>
      <c r="K43" s="12">
        <v>40</v>
      </c>
    </row>
    <row r="44" spans="1:11" s="13" customFormat="1" ht="15" customHeight="1">
      <c r="A44" s="1008"/>
      <c r="B44" s="27" t="s">
        <v>87</v>
      </c>
      <c r="C44" s="28">
        <v>2</v>
      </c>
      <c r="D44" s="28">
        <v>2</v>
      </c>
      <c r="E44" s="29">
        <v>0</v>
      </c>
      <c r="F44" s="28">
        <v>31</v>
      </c>
      <c r="G44" s="28">
        <v>66</v>
      </c>
      <c r="H44" s="28">
        <v>37</v>
      </c>
      <c r="I44" s="28">
        <v>29</v>
      </c>
      <c r="J44" s="28">
        <v>76</v>
      </c>
      <c r="K44" s="30">
        <v>37</v>
      </c>
    </row>
    <row r="45" spans="1:11" s="13" customFormat="1" ht="15" customHeight="1">
      <c r="A45" s="1006" t="s">
        <v>380</v>
      </c>
      <c r="B45" s="9" t="s">
        <v>369</v>
      </c>
      <c r="C45" s="11">
        <v>8</v>
      </c>
      <c r="D45" s="11">
        <v>8</v>
      </c>
      <c r="E45" s="10" t="s">
        <v>370</v>
      </c>
      <c r="F45" s="11">
        <v>173</v>
      </c>
      <c r="G45" s="11">
        <v>669</v>
      </c>
      <c r="H45" s="11">
        <v>412</v>
      </c>
      <c r="I45" s="11">
        <v>257</v>
      </c>
      <c r="J45" s="11">
        <v>407</v>
      </c>
      <c r="K45" s="12">
        <v>196</v>
      </c>
    </row>
    <row r="46" spans="1:11" s="13" customFormat="1" ht="15" customHeight="1">
      <c r="A46" s="1006"/>
      <c r="B46" s="9" t="s">
        <v>371</v>
      </c>
      <c r="C46" s="11">
        <v>8</v>
      </c>
      <c r="D46" s="11">
        <v>8</v>
      </c>
      <c r="E46" s="10">
        <v>0</v>
      </c>
      <c r="F46" s="11">
        <v>186</v>
      </c>
      <c r="G46" s="11">
        <v>707</v>
      </c>
      <c r="H46" s="11">
        <v>439</v>
      </c>
      <c r="I46" s="11">
        <v>268</v>
      </c>
      <c r="J46" s="11">
        <v>440</v>
      </c>
      <c r="K46" s="12">
        <v>200</v>
      </c>
    </row>
    <row r="47" spans="1:11" s="13" customFormat="1" ht="15" customHeight="1">
      <c r="A47" s="1006"/>
      <c r="B47" s="9" t="s">
        <v>372</v>
      </c>
      <c r="C47" s="11">
        <v>8</v>
      </c>
      <c r="D47" s="11">
        <v>8</v>
      </c>
      <c r="E47" s="10">
        <v>0</v>
      </c>
      <c r="F47" s="11">
        <v>181</v>
      </c>
      <c r="G47" s="11">
        <v>694</v>
      </c>
      <c r="H47" s="11">
        <v>431</v>
      </c>
      <c r="I47" s="11">
        <v>263</v>
      </c>
      <c r="J47" s="11">
        <v>444</v>
      </c>
      <c r="K47" s="12">
        <v>192</v>
      </c>
    </row>
    <row r="48" spans="1:11" s="13" customFormat="1" ht="15" customHeight="1">
      <c r="A48" s="1006"/>
      <c r="B48" s="9" t="s">
        <v>373</v>
      </c>
      <c r="C48" s="10">
        <v>8</v>
      </c>
      <c r="D48" s="10">
        <v>8</v>
      </c>
      <c r="E48" s="10">
        <v>0</v>
      </c>
      <c r="F48" s="10">
        <v>185</v>
      </c>
      <c r="G48" s="10">
        <v>698</v>
      </c>
      <c r="H48" s="10">
        <v>443</v>
      </c>
      <c r="I48" s="10">
        <v>255</v>
      </c>
      <c r="J48" s="10">
        <v>445</v>
      </c>
      <c r="K48" s="25">
        <v>196</v>
      </c>
    </row>
    <row r="49" spans="1:11" s="13" customFormat="1" ht="15" customHeight="1">
      <c r="A49" s="1006"/>
      <c r="B49" s="14" t="s">
        <v>87</v>
      </c>
      <c r="C49" s="16">
        <v>8</v>
      </c>
      <c r="D49" s="16">
        <v>8</v>
      </c>
      <c r="E49" s="16">
        <v>0</v>
      </c>
      <c r="F49" s="16">
        <v>189</v>
      </c>
      <c r="G49" s="16">
        <v>712</v>
      </c>
      <c r="H49" s="16">
        <v>462</v>
      </c>
      <c r="I49" s="16">
        <v>250</v>
      </c>
      <c r="J49" s="16">
        <v>452</v>
      </c>
      <c r="K49" s="31">
        <v>196</v>
      </c>
    </row>
    <row r="50" spans="1:11" s="13" customFormat="1" ht="15" customHeight="1">
      <c r="A50" s="1006"/>
      <c r="B50" s="9" t="s">
        <v>374</v>
      </c>
      <c r="C50" s="11">
        <v>1</v>
      </c>
      <c r="D50" s="11">
        <v>1</v>
      </c>
      <c r="E50" s="10">
        <v>0</v>
      </c>
      <c r="F50" s="11">
        <v>9</v>
      </c>
      <c r="G50" s="11">
        <v>53</v>
      </c>
      <c r="H50" s="11">
        <v>38</v>
      </c>
      <c r="I50" s="11">
        <v>15</v>
      </c>
      <c r="J50" s="11">
        <v>30</v>
      </c>
      <c r="K50" s="12">
        <v>3</v>
      </c>
    </row>
    <row r="51" spans="1:11" s="13" customFormat="1" ht="15" customHeight="1" thickBot="1">
      <c r="A51" s="1009"/>
      <c r="B51" s="32" t="s">
        <v>375</v>
      </c>
      <c r="C51" s="33">
        <v>7</v>
      </c>
      <c r="D51" s="33">
        <v>7</v>
      </c>
      <c r="E51" s="34">
        <v>0</v>
      </c>
      <c r="F51" s="33">
        <v>180</v>
      </c>
      <c r="G51" s="33">
        <v>659</v>
      </c>
      <c r="H51" s="33">
        <v>424</v>
      </c>
      <c r="I51" s="33">
        <v>235</v>
      </c>
      <c r="J51" s="33">
        <v>422</v>
      </c>
      <c r="K51" s="35">
        <v>193</v>
      </c>
    </row>
    <row r="52" s="13" customFormat="1" ht="15" customHeight="1">
      <c r="A52" s="36" t="s">
        <v>397</v>
      </c>
    </row>
    <row r="53" s="13" customFormat="1" ht="15" customHeight="1">
      <c r="A53" s="37" t="s">
        <v>88</v>
      </c>
    </row>
    <row r="54" s="13" customFormat="1" ht="15" customHeight="1">
      <c r="A54" s="38" t="s">
        <v>398</v>
      </c>
    </row>
  </sheetData>
  <mergeCells count="13">
    <mergeCell ref="A35:A39"/>
    <mergeCell ref="A40:A44"/>
    <mergeCell ref="A45:A51"/>
    <mergeCell ref="A5:A12"/>
    <mergeCell ref="A13:A19"/>
    <mergeCell ref="A20:A27"/>
    <mergeCell ref="A28:A34"/>
    <mergeCell ref="F3:F4"/>
    <mergeCell ref="J3:J4"/>
    <mergeCell ref="K3:K4"/>
    <mergeCell ref="A3:B4"/>
    <mergeCell ref="C3:E3"/>
    <mergeCell ref="G3:I3"/>
  </mergeCells>
  <printOptions/>
  <pageMargins left="0.6299212598425197" right="0.1968503937007874" top="0.7086614173228347" bottom="0.2362204724409449" header="0.5118110236220472" footer="0.15748031496062992"/>
  <pageSetup horizontalDpi="600" verticalDpi="600" orientation="portrait" paperSize="9"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dimension ref="A1:O60"/>
  <sheetViews>
    <sheetView workbookViewId="0" topLeftCell="A1">
      <selection activeCell="A1" sqref="A1"/>
    </sheetView>
  </sheetViews>
  <sheetFormatPr defaultColWidth="9.00390625" defaultRowHeight="13.5"/>
  <cols>
    <col min="1" max="1" width="1.625" style="457" customWidth="1"/>
    <col min="2" max="2" width="8.125" style="457" customWidth="1"/>
    <col min="3" max="14" width="7.625" style="457" customWidth="1"/>
    <col min="15" max="16384" width="9.00390625" style="457" customWidth="1"/>
  </cols>
  <sheetData>
    <row r="1" spans="1:10" s="435" customFormat="1" ht="18" customHeight="1">
      <c r="A1" s="433" t="s">
        <v>946</v>
      </c>
      <c r="B1" s="434"/>
      <c r="C1" s="434"/>
      <c r="D1" s="434"/>
      <c r="E1" s="434"/>
      <c r="F1" s="434"/>
      <c r="G1" s="434"/>
      <c r="H1" s="434"/>
      <c r="I1" s="434"/>
      <c r="J1" s="434"/>
    </row>
    <row r="2" spans="2:14" s="435" customFormat="1" ht="15" customHeight="1" thickBot="1">
      <c r="B2" s="436"/>
      <c r="C2" s="436"/>
      <c r="D2" s="436"/>
      <c r="E2" s="436"/>
      <c r="F2" s="436"/>
      <c r="G2" s="436"/>
      <c r="H2" s="436"/>
      <c r="I2" s="436"/>
      <c r="J2" s="436"/>
      <c r="K2" s="436"/>
      <c r="L2" s="436"/>
      <c r="M2" s="436"/>
      <c r="N2" s="938" t="s">
        <v>958</v>
      </c>
    </row>
    <row r="3" spans="1:14" s="437" customFormat="1" ht="15" customHeight="1" thickTop="1">
      <c r="A3" s="1231" t="s">
        <v>279</v>
      </c>
      <c r="B3" s="1232"/>
      <c r="C3" s="1227" t="s">
        <v>571</v>
      </c>
      <c r="D3" s="1227"/>
      <c r="E3" s="1227"/>
      <c r="F3" s="1227"/>
      <c r="G3" s="1227"/>
      <c r="H3" s="1227"/>
      <c r="I3" s="1227" t="s">
        <v>572</v>
      </c>
      <c r="J3" s="1227"/>
      <c r="K3" s="1227"/>
      <c r="L3" s="1227"/>
      <c r="M3" s="1227"/>
      <c r="N3" s="1228"/>
    </row>
    <row r="4" spans="1:14" s="437" customFormat="1" ht="15" customHeight="1">
      <c r="A4" s="1233"/>
      <c r="B4" s="1234"/>
      <c r="C4" s="1229" t="s">
        <v>280</v>
      </c>
      <c r="D4" s="1229"/>
      <c r="E4" s="1229"/>
      <c r="F4" s="1229" t="s">
        <v>281</v>
      </c>
      <c r="G4" s="1229"/>
      <c r="H4" s="1229"/>
      <c r="I4" s="1229" t="s">
        <v>280</v>
      </c>
      <c r="J4" s="1229"/>
      <c r="K4" s="1229"/>
      <c r="L4" s="1229" t="s">
        <v>281</v>
      </c>
      <c r="M4" s="1229"/>
      <c r="N4" s="1230"/>
    </row>
    <row r="5" spans="1:15" s="437" customFormat="1" ht="15" customHeight="1">
      <c r="A5" s="1235"/>
      <c r="B5" s="1236"/>
      <c r="C5" s="438" t="s">
        <v>573</v>
      </c>
      <c r="D5" s="438" t="s">
        <v>574</v>
      </c>
      <c r="E5" s="439" t="s">
        <v>282</v>
      </c>
      <c r="F5" s="438" t="s">
        <v>573</v>
      </c>
      <c r="G5" s="438" t="s">
        <v>574</v>
      </c>
      <c r="H5" s="439" t="s">
        <v>282</v>
      </c>
      <c r="I5" s="438" t="s">
        <v>573</v>
      </c>
      <c r="J5" s="438" t="s">
        <v>574</v>
      </c>
      <c r="K5" s="439" t="s">
        <v>282</v>
      </c>
      <c r="L5" s="438" t="s">
        <v>573</v>
      </c>
      <c r="M5" s="438" t="s">
        <v>574</v>
      </c>
      <c r="N5" s="440" t="s">
        <v>282</v>
      </c>
      <c r="O5" s="441"/>
    </row>
    <row r="6" spans="1:14" s="444" customFormat="1" ht="15" customHeight="1">
      <c r="A6" s="1225" t="s">
        <v>622</v>
      </c>
      <c r="B6" s="1226"/>
      <c r="C6" s="442">
        <v>4932</v>
      </c>
      <c r="D6" s="442">
        <v>4962</v>
      </c>
      <c r="E6" s="442">
        <v>5145</v>
      </c>
      <c r="F6" s="442">
        <v>1065</v>
      </c>
      <c r="G6" s="442">
        <v>961</v>
      </c>
      <c r="H6" s="442">
        <v>933</v>
      </c>
      <c r="I6" s="442">
        <v>2636</v>
      </c>
      <c r="J6" s="442">
        <v>2640</v>
      </c>
      <c r="K6" s="442">
        <v>2635</v>
      </c>
      <c r="L6" s="442">
        <v>907</v>
      </c>
      <c r="M6" s="442">
        <v>864</v>
      </c>
      <c r="N6" s="443">
        <v>841</v>
      </c>
    </row>
    <row r="7" spans="1:14" s="447" customFormat="1" ht="15" customHeight="1">
      <c r="A7" s="445"/>
      <c r="B7" s="446" t="s">
        <v>575</v>
      </c>
      <c r="C7" s="10">
        <v>120</v>
      </c>
      <c r="D7" s="10">
        <v>111</v>
      </c>
      <c r="E7" s="16">
        <v>104</v>
      </c>
      <c r="F7" s="10">
        <v>24</v>
      </c>
      <c r="G7" s="10">
        <v>15</v>
      </c>
      <c r="H7" s="16">
        <v>16</v>
      </c>
      <c r="I7" s="10">
        <v>97</v>
      </c>
      <c r="J7" s="10">
        <v>69</v>
      </c>
      <c r="K7" s="16">
        <v>65</v>
      </c>
      <c r="L7" s="10">
        <v>3</v>
      </c>
      <c r="M7" s="10">
        <v>3</v>
      </c>
      <c r="N7" s="31">
        <v>3</v>
      </c>
    </row>
    <row r="8" spans="1:14" s="447" customFormat="1" ht="15" customHeight="1">
      <c r="A8" s="445"/>
      <c r="B8" s="446" t="s">
        <v>576</v>
      </c>
      <c r="C8" s="10">
        <v>92</v>
      </c>
      <c r="D8" s="10">
        <v>81</v>
      </c>
      <c r="E8" s="16">
        <v>67</v>
      </c>
      <c r="F8" s="10">
        <v>1</v>
      </c>
      <c r="G8" s="10">
        <v>1</v>
      </c>
      <c r="H8" s="16">
        <v>3</v>
      </c>
      <c r="I8" s="10">
        <v>74</v>
      </c>
      <c r="J8" s="10">
        <v>78</v>
      </c>
      <c r="K8" s="16">
        <v>90</v>
      </c>
      <c r="L8" s="10">
        <v>14</v>
      </c>
      <c r="M8" s="10">
        <v>10</v>
      </c>
      <c r="N8" s="31">
        <v>17</v>
      </c>
    </row>
    <row r="9" spans="1:14" s="447" customFormat="1" ht="15" customHeight="1">
      <c r="A9" s="445"/>
      <c r="B9" s="446" t="s">
        <v>577</v>
      </c>
      <c r="C9" s="10">
        <v>73</v>
      </c>
      <c r="D9" s="10">
        <v>73</v>
      </c>
      <c r="E9" s="16">
        <v>102</v>
      </c>
      <c r="F9" s="10">
        <v>5</v>
      </c>
      <c r="G9" s="10">
        <v>11</v>
      </c>
      <c r="H9" s="16">
        <v>4</v>
      </c>
      <c r="I9" s="10">
        <v>130</v>
      </c>
      <c r="J9" s="10">
        <v>151</v>
      </c>
      <c r="K9" s="16">
        <v>134</v>
      </c>
      <c r="L9" s="10">
        <v>36</v>
      </c>
      <c r="M9" s="10">
        <v>40</v>
      </c>
      <c r="N9" s="31">
        <v>35</v>
      </c>
    </row>
    <row r="10" spans="1:14" s="447" customFormat="1" ht="15" customHeight="1">
      <c r="A10" s="445"/>
      <c r="B10" s="446" t="s">
        <v>578</v>
      </c>
      <c r="C10" s="10">
        <v>794</v>
      </c>
      <c r="D10" s="10">
        <v>896</v>
      </c>
      <c r="E10" s="16">
        <v>898</v>
      </c>
      <c r="F10" s="10">
        <v>38</v>
      </c>
      <c r="G10" s="10">
        <v>40</v>
      </c>
      <c r="H10" s="16">
        <v>35</v>
      </c>
      <c r="I10" s="10">
        <v>469</v>
      </c>
      <c r="J10" s="10">
        <v>429</v>
      </c>
      <c r="K10" s="16">
        <v>451</v>
      </c>
      <c r="L10" s="10">
        <v>79</v>
      </c>
      <c r="M10" s="10">
        <v>64</v>
      </c>
      <c r="N10" s="31">
        <v>55</v>
      </c>
    </row>
    <row r="11" spans="1:14" s="447" customFormat="1" ht="15" customHeight="1">
      <c r="A11" s="445"/>
      <c r="B11" s="446" t="s">
        <v>579</v>
      </c>
      <c r="C11" s="10">
        <v>82</v>
      </c>
      <c r="D11" s="10">
        <v>86</v>
      </c>
      <c r="E11" s="16">
        <v>73</v>
      </c>
      <c r="F11" s="10">
        <v>30</v>
      </c>
      <c r="G11" s="10">
        <v>29</v>
      </c>
      <c r="H11" s="16">
        <v>24</v>
      </c>
      <c r="I11" s="10">
        <v>94</v>
      </c>
      <c r="J11" s="10">
        <v>99</v>
      </c>
      <c r="K11" s="16">
        <v>103</v>
      </c>
      <c r="L11" s="10">
        <v>51</v>
      </c>
      <c r="M11" s="10">
        <v>51</v>
      </c>
      <c r="N11" s="31">
        <v>68</v>
      </c>
    </row>
    <row r="12" spans="1:14" s="444" customFormat="1" ht="15" customHeight="1">
      <c r="A12" s="448"/>
      <c r="B12" s="449" t="s">
        <v>580</v>
      </c>
      <c r="C12" s="15">
        <v>808</v>
      </c>
      <c r="D12" s="15">
        <v>927</v>
      </c>
      <c r="E12" s="15">
        <v>911</v>
      </c>
      <c r="F12" s="15">
        <v>632</v>
      </c>
      <c r="G12" s="15">
        <v>597</v>
      </c>
      <c r="H12" s="15">
        <v>580</v>
      </c>
      <c r="I12" s="15">
        <v>808</v>
      </c>
      <c r="J12" s="15">
        <v>927</v>
      </c>
      <c r="K12" s="15">
        <v>911</v>
      </c>
      <c r="L12" s="15">
        <v>632</v>
      </c>
      <c r="M12" s="15">
        <v>597</v>
      </c>
      <c r="N12" s="17">
        <v>580</v>
      </c>
    </row>
    <row r="13" spans="1:14" s="447" customFormat="1" ht="15" customHeight="1">
      <c r="A13" s="445"/>
      <c r="B13" s="446" t="s">
        <v>581</v>
      </c>
      <c r="C13" s="10">
        <v>193</v>
      </c>
      <c r="D13" s="10">
        <v>188</v>
      </c>
      <c r="E13" s="16">
        <v>193</v>
      </c>
      <c r="F13" s="10">
        <v>86</v>
      </c>
      <c r="G13" s="10">
        <v>65</v>
      </c>
      <c r="H13" s="16">
        <v>74</v>
      </c>
      <c r="I13" s="10">
        <v>209</v>
      </c>
      <c r="J13" s="10">
        <v>198</v>
      </c>
      <c r="K13" s="16">
        <v>218</v>
      </c>
      <c r="L13" s="10">
        <v>43</v>
      </c>
      <c r="M13" s="10">
        <v>49</v>
      </c>
      <c r="N13" s="31">
        <v>45</v>
      </c>
    </row>
    <row r="14" spans="1:14" s="447" customFormat="1" ht="15" customHeight="1">
      <c r="A14" s="445"/>
      <c r="B14" s="446" t="s">
        <v>582</v>
      </c>
      <c r="C14" s="10">
        <v>87</v>
      </c>
      <c r="D14" s="10">
        <v>92</v>
      </c>
      <c r="E14" s="16">
        <v>77</v>
      </c>
      <c r="F14" s="10">
        <v>2</v>
      </c>
      <c r="G14" s="10">
        <v>3</v>
      </c>
      <c r="H14" s="16">
        <v>2</v>
      </c>
      <c r="I14" s="10">
        <v>85</v>
      </c>
      <c r="J14" s="10">
        <v>53</v>
      </c>
      <c r="K14" s="16">
        <v>77</v>
      </c>
      <c r="L14" s="10">
        <v>0</v>
      </c>
      <c r="M14" s="10">
        <v>2</v>
      </c>
      <c r="N14" s="31">
        <v>2</v>
      </c>
    </row>
    <row r="15" spans="1:14" s="447" customFormat="1" ht="15" customHeight="1">
      <c r="A15" s="445"/>
      <c r="B15" s="446" t="s">
        <v>583</v>
      </c>
      <c r="C15" s="10">
        <v>118</v>
      </c>
      <c r="D15" s="10">
        <v>92</v>
      </c>
      <c r="E15" s="16">
        <v>109</v>
      </c>
      <c r="F15" s="10">
        <v>13</v>
      </c>
      <c r="G15" s="10">
        <v>19</v>
      </c>
      <c r="H15" s="16">
        <v>6</v>
      </c>
      <c r="I15" s="10">
        <v>111</v>
      </c>
      <c r="J15" s="10">
        <v>122</v>
      </c>
      <c r="K15" s="16">
        <v>99</v>
      </c>
      <c r="L15" s="10">
        <v>2</v>
      </c>
      <c r="M15" s="10">
        <v>3</v>
      </c>
      <c r="N15" s="31">
        <v>5</v>
      </c>
    </row>
    <row r="16" spans="1:14" s="447" customFormat="1" ht="15" customHeight="1">
      <c r="A16" s="445"/>
      <c r="B16" s="446" t="s">
        <v>584</v>
      </c>
      <c r="C16" s="10">
        <v>93</v>
      </c>
      <c r="D16" s="10">
        <v>76</v>
      </c>
      <c r="E16" s="16">
        <v>105</v>
      </c>
      <c r="F16" s="10">
        <v>15</v>
      </c>
      <c r="G16" s="10">
        <v>5</v>
      </c>
      <c r="H16" s="16">
        <v>4</v>
      </c>
      <c r="I16" s="10">
        <v>60</v>
      </c>
      <c r="J16" s="10">
        <v>40</v>
      </c>
      <c r="K16" s="16">
        <v>41</v>
      </c>
      <c r="L16" s="10">
        <v>2</v>
      </c>
      <c r="M16" s="10" t="s">
        <v>370</v>
      </c>
      <c r="N16" s="31">
        <v>0</v>
      </c>
    </row>
    <row r="17" spans="1:14" s="447" customFormat="1" ht="15" customHeight="1">
      <c r="A17" s="445"/>
      <c r="B17" s="446" t="s">
        <v>585</v>
      </c>
      <c r="C17" s="10">
        <v>337</v>
      </c>
      <c r="D17" s="10">
        <v>293</v>
      </c>
      <c r="E17" s="16">
        <v>332</v>
      </c>
      <c r="F17" s="10">
        <v>35</v>
      </c>
      <c r="G17" s="10">
        <v>23</v>
      </c>
      <c r="H17" s="16">
        <v>17</v>
      </c>
      <c r="I17" s="10">
        <v>29</v>
      </c>
      <c r="J17" s="10">
        <v>32</v>
      </c>
      <c r="K17" s="16">
        <v>41</v>
      </c>
      <c r="L17" s="10">
        <v>2</v>
      </c>
      <c r="M17" s="10" t="s">
        <v>370</v>
      </c>
      <c r="N17" s="31">
        <v>0</v>
      </c>
    </row>
    <row r="18" spans="1:14" s="447" customFormat="1" ht="15" customHeight="1">
      <c r="A18" s="445"/>
      <c r="B18" s="446" t="s">
        <v>586</v>
      </c>
      <c r="C18" s="10">
        <v>297</v>
      </c>
      <c r="D18" s="10">
        <v>275</v>
      </c>
      <c r="E18" s="16">
        <v>301</v>
      </c>
      <c r="F18" s="10">
        <v>23</v>
      </c>
      <c r="G18" s="10">
        <v>16</v>
      </c>
      <c r="H18" s="16">
        <v>20</v>
      </c>
      <c r="I18" s="10">
        <v>24</v>
      </c>
      <c r="J18" s="10">
        <v>10</v>
      </c>
      <c r="K18" s="16">
        <v>24</v>
      </c>
      <c r="L18" s="10">
        <v>0</v>
      </c>
      <c r="M18" s="10" t="s">
        <v>370</v>
      </c>
      <c r="N18" s="31">
        <v>1</v>
      </c>
    </row>
    <row r="19" spans="1:14" s="447" customFormat="1" ht="15" customHeight="1">
      <c r="A19" s="445"/>
      <c r="B19" s="446" t="s">
        <v>587</v>
      </c>
      <c r="C19" s="10">
        <v>845</v>
      </c>
      <c r="D19" s="10">
        <v>816</v>
      </c>
      <c r="E19" s="16">
        <v>900</v>
      </c>
      <c r="F19" s="10">
        <v>80</v>
      </c>
      <c r="G19" s="10">
        <v>57</v>
      </c>
      <c r="H19" s="16">
        <v>82</v>
      </c>
      <c r="I19" s="10">
        <v>46</v>
      </c>
      <c r="J19" s="10">
        <v>41</v>
      </c>
      <c r="K19" s="16">
        <v>36</v>
      </c>
      <c r="L19" s="10">
        <v>0</v>
      </c>
      <c r="M19" s="10" t="s">
        <v>370</v>
      </c>
      <c r="N19" s="31">
        <v>0</v>
      </c>
    </row>
    <row r="20" spans="1:14" s="447" customFormat="1" ht="15" customHeight="1">
      <c r="A20" s="445"/>
      <c r="B20" s="446" t="s">
        <v>588</v>
      </c>
      <c r="C20" s="10">
        <v>381</v>
      </c>
      <c r="D20" s="10">
        <v>366</v>
      </c>
      <c r="E20" s="16">
        <v>375</v>
      </c>
      <c r="F20" s="10">
        <v>25</v>
      </c>
      <c r="G20" s="10">
        <v>28</v>
      </c>
      <c r="H20" s="16">
        <v>20</v>
      </c>
      <c r="I20" s="10">
        <v>21</v>
      </c>
      <c r="J20" s="10">
        <v>14</v>
      </c>
      <c r="K20" s="16">
        <v>14</v>
      </c>
      <c r="L20" s="10">
        <v>0</v>
      </c>
      <c r="M20" s="10">
        <v>1</v>
      </c>
      <c r="N20" s="31">
        <v>0</v>
      </c>
    </row>
    <row r="21" spans="1:14" s="447" customFormat="1" ht="15" customHeight="1">
      <c r="A21" s="445"/>
      <c r="B21" s="446" t="s">
        <v>589</v>
      </c>
      <c r="C21" s="10">
        <v>260</v>
      </c>
      <c r="D21" s="10">
        <v>253</v>
      </c>
      <c r="E21" s="16">
        <v>261</v>
      </c>
      <c r="F21" s="10">
        <v>27</v>
      </c>
      <c r="G21" s="10">
        <v>25</v>
      </c>
      <c r="H21" s="16">
        <v>22</v>
      </c>
      <c r="I21" s="10">
        <v>101</v>
      </c>
      <c r="J21" s="10">
        <v>85</v>
      </c>
      <c r="K21" s="16">
        <v>93</v>
      </c>
      <c r="L21" s="10">
        <v>20</v>
      </c>
      <c r="M21" s="10">
        <v>22</v>
      </c>
      <c r="N21" s="31">
        <v>9</v>
      </c>
    </row>
    <row r="22" spans="1:14" s="447" customFormat="1" ht="15" customHeight="1">
      <c r="A22" s="445"/>
      <c r="B22" s="446" t="s">
        <v>590</v>
      </c>
      <c r="C22" s="10">
        <v>24</v>
      </c>
      <c r="D22" s="10">
        <v>17</v>
      </c>
      <c r="E22" s="16">
        <v>18</v>
      </c>
      <c r="F22" s="10">
        <v>0</v>
      </c>
      <c r="G22" s="10" t="s">
        <v>370</v>
      </c>
      <c r="H22" s="16">
        <v>1</v>
      </c>
      <c r="I22" s="10">
        <v>12</v>
      </c>
      <c r="J22" s="10">
        <v>10</v>
      </c>
      <c r="K22" s="16">
        <v>9</v>
      </c>
      <c r="L22" s="10">
        <v>3</v>
      </c>
      <c r="M22" s="10" t="s">
        <v>370</v>
      </c>
      <c r="N22" s="31">
        <v>4</v>
      </c>
    </row>
    <row r="23" spans="1:14" s="447" customFormat="1" ht="15" customHeight="1">
      <c r="A23" s="445"/>
      <c r="B23" s="446" t="s">
        <v>591</v>
      </c>
      <c r="C23" s="10">
        <v>58</v>
      </c>
      <c r="D23" s="10">
        <v>39</v>
      </c>
      <c r="E23" s="16">
        <v>39</v>
      </c>
      <c r="F23" s="10">
        <v>0</v>
      </c>
      <c r="G23" s="10" t="s">
        <v>370</v>
      </c>
      <c r="H23" s="16">
        <v>0</v>
      </c>
      <c r="I23" s="10">
        <v>9</v>
      </c>
      <c r="J23" s="10">
        <v>6</v>
      </c>
      <c r="K23" s="16">
        <v>4</v>
      </c>
      <c r="L23" s="10">
        <v>1</v>
      </c>
      <c r="M23" s="10">
        <v>1</v>
      </c>
      <c r="N23" s="31">
        <v>0</v>
      </c>
    </row>
    <row r="24" spans="1:14" s="447" customFormat="1" ht="15" customHeight="1">
      <c r="A24" s="445"/>
      <c r="B24" s="446" t="s">
        <v>592</v>
      </c>
      <c r="C24" s="10">
        <v>4</v>
      </c>
      <c r="D24" s="10">
        <v>4</v>
      </c>
      <c r="E24" s="16">
        <v>7</v>
      </c>
      <c r="F24" s="10">
        <v>1</v>
      </c>
      <c r="G24" s="10" t="s">
        <v>370</v>
      </c>
      <c r="H24" s="16">
        <v>1</v>
      </c>
      <c r="I24" s="10">
        <v>6</v>
      </c>
      <c r="J24" s="10">
        <v>2</v>
      </c>
      <c r="K24" s="16">
        <v>3</v>
      </c>
      <c r="L24" s="10">
        <v>0</v>
      </c>
      <c r="M24" s="10">
        <v>1</v>
      </c>
      <c r="N24" s="31">
        <v>1</v>
      </c>
    </row>
    <row r="25" spans="1:14" s="447" customFormat="1" ht="15" customHeight="1">
      <c r="A25" s="445"/>
      <c r="B25" s="446" t="s">
        <v>593</v>
      </c>
      <c r="C25" s="10">
        <v>31</v>
      </c>
      <c r="D25" s="10">
        <v>36</v>
      </c>
      <c r="E25" s="16">
        <v>28</v>
      </c>
      <c r="F25" s="10">
        <v>1</v>
      </c>
      <c r="G25" s="10">
        <v>2</v>
      </c>
      <c r="H25" s="16">
        <v>4</v>
      </c>
      <c r="I25" s="10">
        <v>9</v>
      </c>
      <c r="J25" s="10">
        <v>4</v>
      </c>
      <c r="K25" s="16">
        <v>7</v>
      </c>
      <c r="L25" s="10">
        <v>0</v>
      </c>
      <c r="M25" s="10" t="s">
        <v>370</v>
      </c>
      <c r="N25" s="31">
        <v>0</v>
      </c>
    </row>
    <row r="26" spans="1:14" s="447" customFormat="1" ht="15" customHeight="1">
      <c r="A26" s="445"/>
      <c r="B26" s="446" t="s">
        <v>594</v>
      </c>
      <c r="C26" s="10">
        <v>13</v>
      </c>
      <c r="D26" s="10">
        <v>8</v>
      </c>
      <c r="E26" s="16">
        <v>9</v>
      </c>
      <c r="F26" s="10">
        <v>2</v>
      </c>
      <c r="G26" s="10" t="s">
        <v>370</v>
      </c>
      <c r="H26" s="16">
        <v>0</v>
      </c>
      <c r="I26" s="10">
        <v>37</v>
      </c>
      <c r="J26" s="10">
        <v>36</v>
      </c>
      <c r="K26" s="16">
        <v>28</v>
      </c>
      <c r="L26" s="10">
        <v>1</v>
      </c>
      <c r="M26" s="10">
        <v>1</v>
      </c>
      <c r="N26" s="31">
        <v>1</v>
      </c>
    </row>
    <row r="27" spans="1:14" s="447" customFormat="1" ht="15" customHeight="1">
      <c r="A27" s="445"/>
      <c r="B27" s="446" t="s">
        <v>595</v>
      </c>
      <c r="C27" s="10">
        <v>7</v>
      </c>
      <c r="D27" s="10">
        <v>7</v>
      </c>
      <c r="E27" s="16">
        <v>6</v>
      </c>
      <c r="F27" s="10">
        <v>5</v>
      </c>
      <c r="G27" s="10">
        <v>3</v>
      </c>
      <c r="H27" s="16">
        <v>1</v>
      </c>
      <c r="I27" s="10">
        <v>8</v>
      </c>
      <c r="J27" s="10">
        <v>6</v>
      </c>
      <c r="K27" s="16">
        <v>3</v>
      </c>
      <c r="L27" s="10">
        <v>0</v>
      </c>
      <c r="M27" s="10" t="s">
        <v>370</v>
      </c>
      <c r="N27" s="31">
        <v>0</v>
      </c>
    </row>
    <row r="28" spans="1:14" s="447" customFormat="1" ht="15" customHeight="1">
      <c r="A28" s="445"/>
      <c r="B28" s="446" t="s">
        <v>596</v>
      </c>
      <c r="C28" s="10">
        <v>54</v>
      </c>
      <c r="D28" s="10">
        <v>55</v>
      </c>
      <c r="E28" s="16">
        <v>53</v>
      </c>
      <c r="F28" s="10">
        <v>10</v>
      </c>
      <c r="G28" s="10">
        <v>8</v>
      </c>
      <c r="H28" s="16">
        <v>9</v>
      </c>
      <c r="I28" s="10">
        <v>55</v>
      </c>
      <c r="J28" s="10">
        <v>61</v>
      </c>
      <c r="K28" s="16">
        <v>59</v>
      </c>
      <c r="L28" s="10">
        <v>0</v>
      </c>
      <c r="M28" s="10">
        <v>1</v>
      </c>
      <c r="N28" s="31">
        <v>2</v>
      </c>
    </row>
    <row r="29" spans="1:14" s="447" customFormat="1" ht="15" customHeight="1">
      <c r="A29" s="445"/>
      <c r="B29" s="446" t="s">
        <v>597</v>
      </c>
      <c r="C29" s="10">
        <v>35</v>
      </c>
      <c r="D29" s="10">
        <v>32</v>
      </c>
      <c r="E29" s="16">
        <v>30</v>
      </c>
      <c r="F29" s="10">
        <v>1</v>
      </c>
      <c r="G29" s="10">
        <v>3</v>
      </c>
      <c r="H29" s="16">
        <v>2</v>
      </c>
      <c r="I29" s="10">
        <v>32</v>
      </c>
      <c r="J29" s="10">
        <v>51</v>
      </c>
      <c r="K29" s="16">
        <v>34</v>
      </c>
      <c r="L29" s="10">
        <v>1</v>
      </c>
      <c r="M29" s="10" t="s">
        <v>370</v>
      </c>
      <c r="N29" s="31" t="s">
        <v>370</v>
      </c>
    </row>
    <row r="30" spans="1:14" s="447" customFormat="1" ht="15" customHeight="1">
      <c r="A30" s="445"/>
      <c r="B30" s="446" t="s">
        <v>598</v>
      </c>
      <c r="C30" s="10">
        <v>4</v>
      </c>
      <c r="D30" s="10">
        <v>2</v>
      </c>
      <c r="E30" s="16">
        <v>1</v>
      </c>
      <c r="F30" s="10">
        <v>1</v>
      </c>
      <c r="G30" s="10">
        <v>1</v>
      </c>
      <c r="H30" s="16">
        <v>0</v>
      </c>
      <c r="I30" s="10">
        <v>3</v>
      </c>
      <c r="J30" s="10">
        <v>4</v>
      </c>
      <c r="K30" s="16">
        <v>2</v>
      </c>
      <c r="L30" s="10">
        <v>0</v>
      </c>
      <c r="M30" s="10" t="s">
        <v>370</v>
      </c>
      <c r="N30" s="31" t="s">
        <v>370</v>
      </c>
    </row>
    <row r="31" spans="1:14" s="447" customFormat="1" ht="15" customHeight="1">
      <c r="A31" s="445"/>
      <c r="B31" s="446" t="s">
        <v>599</v>
      </c>
      <c r="C31" s="10">
        <v>8</v>
      </c>
      <c r="D31" s="10">
        <v>5</v>
      </c>
      <c r="E31" s="16">
        <v>15</v>
      </c>
      <c r="F31" s="10">
        <v>0</v>
      </c>
      <c r="G31" s="10" t="s">
        <v>370</v>
      </c>
      <c r="H31" s="16">
        <v>0</v>
      </c>
      <c r="I31" s="10">
        <v>1</v>
      </c>
      <c r="J31" s="10" t="s">
        <v>370</v>
      </c>
      <c r="K31" s="16">
        <v>2</v>
      </c>
      <c r="L31" s="10">
        <v>0</v>
      </c>
      <c r="M31" s="10" t="s">
        <v>370</v>
      </c>
      <c r="N31" s="31" t="s">
        <v>370</v>
      </c>
    </row>
    <row r="32" spans="1:14" s="447" customFormat="1" ht="15" customHeight="1">
      <c r="A32" s="445"/>
      <c r="B32" s="446" t="s">
        <v>600</v>
      </c>
      <c r="C32" s="10">
        <v>44</v>
      </c>
      <c r="D32" s="10">
        <v>45</v>
      </c>
      <c r="E32" s="16">
        <v>54</v>
      </c>
      <c r="F32" s="10">
        <v>2</v>
      </c>
      <c r="G32" s="10">
        <v>2</v>
      </c>
      <c r="H32" s="16">
        <v>5</v>
      </c>
      <c r="I32" s="10">
        <v>3</v>
      </c>
      <c r="J32" s="10">
        <v>9</v>
      </c>
      <c r="K32" s="16">
        <v>7</v>
      </c>
      <c r="L32" s="10">
        <v>0</v>
      </c>
      <c r="M32" s="10">
        <v>1</v>
      </c>
      <c r="N32" s="31">
        <v>0</v>
      </c>
    </row>
    <row r="33" spans="1:14" s="447" customFormat="1" ht="15" customHeight="1">
      <c r="A33" s="445"/>
      <c r="B33" s="446" t="s">
        <v>601</v>
      </c>
      <c r="C33" s="10">
        <v>23</v>
      </c>
      <c r="D33" s="10">
        <v>29</v>
      </c>
      <c r="E33" s="16">
        <v>42</v>
      </c>
      <c r="F33" s="10">
        <v>1</v>
      </c>
      <c r="G33" s="10">
        <v>4</v>
      </c>
      <c r="H33" s="16">
        <v>0</v>
      </c>
      <c r="I33" s="10">
        <v>5</v>
      </c>
      <c r="J33" s="10">
        <v>11</v>
      </c>
      <c r="K33" s="16">
        <v>2</v>
      </c>
      <c r="L33" s="10">
        <v>0</v>
      </c>
      <c r="M33" s="10">
        <v>1</v>
      </c>
      <c r="N33" s="31">
        <v>0</v>
      </c>
    </row>
    <row r="34" spans="1:14" s="447" customFormat="1" ht="15" customHeight="1">
      <c r="A34" s="445"/>
      <c r="B34" s="446" t="s">
        <v>602</v>
      </c>
      <c r="C34" s="10">
        <v>7</v>
      </c>
      <c r="D34" s="10">
        <v>8</v>
      </c>
      <c r="E34" s="16">
        <v>13</v>
      </c>
      <c r="F34" s="10">
        <v>1</v>
      </c>
      <c r="G34" s="10">
        <v>2</v>
      </c>
      <c r="H34" s="16">
        <v>1</v>
      </c>
      <c r="I34" s="10">
        <v>12</v>
      </c>
      <c r="J34" s="10">
        <v>12</v>
      </c>
      <c r="K34" s="16">
        <v>0</v>
      </c>
      <c r="L34" s="10">
        <v>2</v>
      </c>
      <c r="M34" s="10" t="s">
        <v>370</v>
      </c>
      <c r="N34" s="31" t="s">
        <v>370</v>
      </c>
    </row>
    <row r="35" spans="1:14" s="447" customFormat="1" ht="15" customHeight="1">
      <c r="A35" s="445"/>
      <c r="B35" s="446" t="s">
        <v>603</v>
      </c>
      <c r="C35" s="10">
        <v>12</v>
      </c>
      <c r="D35" s="10">
        <v>9</v>
      </c>
      <c r="E35" s="16">
        <v>5</v>
      </c>
      <c r="F35" s="10">
        <v>0</v>
      </c>
      <c r="G35" s="10" t="s">
        <v>370</v>
      </c>
      <c r="H35" s="16" t="s">
        <v>370</v>
      </c>
      <c r="I35" s="10">
        <v>2</v>
      </c>
      <c r="J35" s="10">
        <v>1</v>
      </c>
      <c r="K35" s="16">
        <v>5</v>
      </c>
      <c r="L35" s="10">
        <v>0</v>
      </c>
      <c r="M35" s="10" t="s">
        <v>370</v>
      </c>
      <c r="N35" s="31" t="s">
        <v>370</v>
      </c>
    </row>
    <row r="36" spans="1:14" s="447" customFormat="1" ht="15" customHeight="1">
      <c r="A36" s="445"/>
      <c r="B36" s="446" t="s">
        <v>604</v>
      </c>
      <c r="C36" s="10">
        <v>1</v>
      </c>
      <c r="D36" s="10">
        <v>1</v>
      </c>
      <c r="E36" s="16">
        <v>2</v>
      </c>
      <c r="F36" s="10">
        <v>0</v>
      </c>
      <c r="G36" s="10" t="s">
        <v>370</v>
      </c>
      <c r="H36" s="16" t="s">
        <v>370</v>
      </c>
      <c r="I36" s="10">
        <v>3</v>
      </c>
      <c r="J36" s="10">
        <v>2</v>
      </c>
      <c r="K36" s="16">
        <v>1</v>
      </c>
      <c r="L36" s="10">
        <v>1</v>
      </c>
      <c r="M36" s="10" t="s">
        <v>370</v>
      </c>
      <c r="N36" s="31" t="s">
        <v>370</v>
      </c>
    </row>
    <row r="37" spans="1:14" s="447" customFormat="1" ht="15" customHeight="1">
      <c r="A37" s="445"/>
      <c r="B37" s="446" t="s">
        <v>605</v>
      </c>
      <c r="C37" s="10">
        <v>2</v>
      </c>
      <c r="D37" s="10">
        <v>2</v>
      </c>
      <c r="E37" s="16">
        <v>0</v>
      </c>
      <c r="F37" s="10">
        <v>0</v>
      </c>
      <c r="G37" s="10" t="s">
        <v>370</v>
      </c>
      <c r="H37" s="16" t="s">
        <v>370</v>
      </c>
      <c r="I37" s="10">
        <v>1</v>
      </c>
      <c r="J37" s="10">
        <v>2</v>
      </c>
      <c r="K37" s="16">
        <v>1</v>
      </c>
      <c r="L37" s="10">
        <v>0</v>
      </c>
      <c r="M37" s="10" t="s">
        <v>370</v>
      </c>
      <c r="N37" s="31" t="s">
        <v>370</v>
      </c>
    </row>
    <row r="38" spans="1:14" s="447" customFormat="1" ht="15" customHeight="1">
      <c r="A38" s="445"/>
      <c r="B38" s="446" t="s">
        <v>606</v>
      </c>
      <c r="C38" s="10">
        <v>2</v>
      </c>
      <c r="D38" s="10" t="s">
        <v>370</v>
      </c>
      <c r="E38" s="16">
        <v>0</v>
      </c>
      <c r="F38" s="10">
        <v>1</v>
      </c>
      <c r="G38" s="10">
        <v>1</v>
      </c>
      <c r="H38" s="16">
        <v>0</v>
      </c>
      <c r="I38" s="10">
        <v>1</v>
      </c>
      <c r="J38" s="10">
        <v>2</v>
      </c>
      <c r="K38" s="16">
        <v>4</v>
      </c>
      <c r="L38" s="10">
        <v>0</v>
      </c>
      <c r="M38" s="10" t="s">
        <v>370</v>
      </c>
      <c r="N38" s="31" t="s">
        <v>370</v>
      </c>
    </row>
    <row r="39" spans="1:14" s="447" customFormat="1" ht="15" customHeight="1">
      <c r="A39" s="445"/>
      <c r="B39" s="446" t="s">
        <v>607</v>
      </c>
      <c r="C39" s="10">
        <v>2</v>
      </c>
      <c r="D39" s="10">
        <v>6</v>
      </c>
      <c r="E39" s="16">
        <v>2</v>
      </c>
      <c r="F39" s="10">
        <v>1</v>
      </c>
      <c r="G39" s="10" t="s">
        <v>370</v>
      </c>
      <c r="H39" s="16" t="s">
        <v>370</v>
      </c>
      <c r="I39" s="10">
        <v>4</v>
      </c>
      <c r="J39" s="10">
        <v>5</v>
      </c>
      <c r="K39" s="16">
        <v>2</v>
      </c>
      <c r="L39" s="10">
        <v>0</v>
      </c>
      <c r="M39" s="10">
        <v>1</v>
      </c>
      <c r="N39" s="31">
        <v>0</v>
      </c>
    </row>
    <row r="40" spans="1:14" s="447" customFormat="1" ht="15" customHeight="1">
      <c r="A40" s="445"/>
      <c r="B40" s="446" t="s">
        <v>608</v>
      </c>
      <c r="C40" s="10">
        <v>3</v>
      </c>
      <c r="D40" s="10">
        <v>3</v>
      </c>
      <c r="E40" s="16">
        <v>3</v>
      </c>
      <c r="F40" s="10">
        <v>1</v>
      </c>
      <c r="G40" s="10" t="s">
        <v>370</v>
      </c>
      <c r="H40" s="16" t="s">
        <v>370</v>
      </c>
      <c r="I40" s="10">
        <v>4</v>
      </c>
      <c r="J40" s="10">
        <v>5</v>
      </c>
      <c r="K40" s="16">
        <v>6</v>
      </c>
      <c r="L40" s="10">
        <v>1</v>
      </c>
      <c r="M40" s="10" t="s">
        <v>370</v>
      </c>
      <c r="N40" s="31" t="s">
        <v>370</v>
      </c>
    </row>
    <row r="41" spans="1:14" s="447" customFormat="1" ht="15" customHeight="1">
      <c r="A41" s="445"/>
      <c r="B41" s="446" t="s">
        <v>609</v>
      </c>
      <c r="C41" s="10">
        <v>0</v>
      </c>
      <c r="D41" s="10">
        <v>1</v>
      </c>
      <c r="E41" s="16">
        <v>1</v>
      </c>
      <c r="F41" s="10">
        <v>0</v>
      </c>
      <c r="G41" s="10" t="s">
        <v>370</v>
      </c>
      <c r="H41" s="16" t="s">
        <v>370</v>
      </c>
      <c r="I41" s="10">
        <v>0</v>
      </c>
      <c r="J41" s="10" t="s">
        <v>370</v>
      </c>
      <c r="K41" s="16">
        <v>1</v>
      </c>
      <c r="L41" s="10">
        <v>0</v>
      </c>
      <c r="M41" s="10" t="s">
        <v>370</v>
      </c>
      <c r="N41" s="31" t="s">
        <v>370</v>
      </c>
    </row>
    <row r="42" spans="1:14" s="447" customFormat="1" ht="15" customHeight="1">
      <c r="A42" s="445"/>
      <c r="B42" s="446" t="s">
        <v>610</v>
      </c>
      <c r="C42" s="10">
        <v>1</v>
      </c>
      <c r="D42" s="10">
        <v>2</v>
      </c>
      <c r="E42" s="16">
        <v>1</v>
      </c>
      <c r="F42" s="10">
        <v>0</v>
      </c>
      <c r="G42" s="10" t="s">
        <v>370</v>
      </c>
      <c r="H42" s="16" t="s">
        <v>370</v>
      </c>
      <c r="I42" s="10">
        <v>4</v>
      </c>
      <c r="J42" s="10">
        <v>1</v>
      </c>
      <c r="K42" s="16">
        <v>1</v>
      </c>
      <c r="L42" s="10">
        <v>1</v>
      </c>
      <c r="M42" s="10" t="s">
        <v>370</v>
      </c>
      <c r="N42" s="31" t="s">
        <v>370</v>
      </c>
    </row>
    <row r="43" spans="1:14" s="447" customFormat="1" ht="15" customHeight="1">
      <c r="A43" s="445"/>
      <c r="B43" s="446" t="s">
        <v>611</v>
      </c>
      <c r="C43" s="10">
        <v>0</v>
      </c>
      <c r="D43" s="10" t="s">
        <v>370</v>
      </c>
      <c r="E43" s="16">
        <v>0</v>
      </c>
      <c r="F43" s="10">
        <v>0</v>
      </c>
      <c r="G43" s="10" t="s">
        <v>370</v>
      </c>
      <c r="H43" s="16" t="s">
        <v>370</v>
      </c>
      <c r="I43" s="10">
        <v>0</v>
      </c>
      <c r="J43" s="10">
        <v>3</v>
      </c>
      <c r="K43" s="16">
        <v>0</v>
      </c>
      <c r="L43" s="10">
        <v>0</v>
      </c>
      <c r="M43" s="10" t="s">
        <v>370</v>
      </c>
      <c r="N43" s="31" t="s">
        <v>370</v>
      </c>
    </row>
    <row r="44" spans="1:14" s="447" customFormat="1" ht="15" customHeight="1">
      <c r="A44" s="445"/>
      <c r="B44" s="446" t="s">
        <v>612</v>
      </c>
      <c r="C44" s="10">
        <v>0</v>
      </c>
      <c r="D44" s="10">
        <v>1</v>
      </c>
      <c r="E44" s="16">
        <v>0</v>
      </c>
      <c r="F44" s="10">
        <v>0</v>
      </c>
      <c r="G44" s="10" t="s">
        <v>370</v>
      </c>
      <c r="H44" s="16" t="s">
        <v>370</v>
      </c>
      <c r="I44" s="10">
        <v>1</v>
      </c>
      <c r="J44" s="10">
        <v>2</v>
      </c>
      <c r="K44" s="16">
        <v>2</v>
      </c>
      <c r="L44" s="10">
        <v>0</v>
      </c>
      <c r="M44" s="10" t="s">
        <v>370</v>
      </c>
      <c r="N44" s="31" t="s">
        <v>370</v>
      </c>
    </row>
    <row r="45" spans="1:14" s="447" customFormat="1" ht="15" customHeight="1">
      <c r="A45" s="445"/>
      <c r="B45" s="446" t="s">
        <v>613</v>
      </c>
      <c r="C45" s="10">
        <v>0</v>
      </c>
      <c r="D45" s="10">
        <v>6</v>
      </c>
      <c r="E45" s="16">
        <v>0</v>
      </c>
      <c r="F45" s="10">
        <v>0</v>
      </c>
      <c r="G45" s="10" t="s">
        <v>370</v>
      </c>
      <c r="H45" s="16" t="s">
        <v>370</v>
      </c>
      <c r="I45" s="10">
        <v>2</v>
      </c>
      <c r="J45" s="10">
        <v>1</v>
      </c>
      <c r="K45" s="16">
        <v>1</v>
      </c>
      <c r="L45" s="10">
        <v>0</v>
      </c>
      <c r="M45" s="10" t="s">
        <v>370</v>
      </c>
      <c r="N45" s="31" t="s">
        <v>370</v>
      </c>
    </row>
    <row r="46" spans="1:14" s="447" customFormat="1" ht="15" customHeight="1">
      <c r="A46" s="445"/>
      <c r="B46" s="446" t="s">
        <v>614</v>
      </c>
      <c r="C46" s="10">
        <v>6</v>
      </c>
      <c r="D46" s="10">
        <v>6</v>
      </c>
      <c r="E46" s="16">
        <v>3</v>
      </c>
      <c r="F46" s="10">
        <v>1</v>
      </c>
      <c r="G46" s="10" t="s">
        <v>370</v>
      </c>
      <c r="H46" s="16" t="s">
        <v>370</v>
      </c>
      <c r="I46" s="10">
        <v>9</v>
      </c>
      <c r="J46" s="10">
        <v>6</v>
      </c>
      <c r="K46" s="16">
        <v>8</v>
      </c>
      <c r="L46" s="10">
        <v>0</v>
      </c>
      <c r="M46" s="10" t="s">
        <v>370</v>
      </c>
      <c r="N46" s="31" t="s">
        <v>370</v>
      </c>
    </row>
    <row r="47" spans="1:14" s="447" customFormat="1" ht="15" customHeight="1">
      <c r="A47" s="445"/>
      <c r="B47" s="446" t="s">
        <v>615</v>
      </c>
      <c r="C47" s="10">
        <v>1</v>
      </c>
      <c r="D47" s="10" t="s">
        <v>370</v>
      </c>
      <c r="E47" s="16" t="s">
        <v>370</v>
      </c>
      <c r="F47" s="10">
        <v>0</v>
      </c>
      <c r="G47" s="10" t="s">
        <v>370</v>
      </c>
      <c r="H47" s="16" t="s">
        <v>370</v>
      </c>
      <c r="I47" s="10">
        <v>2</v>
      </c>
      <c r="J47" s="10">
        <v>3</v>
      </c>
      <c r="K47" s="16">
        <v>1</v>
      </c>
      <c r="L47" s="10">
        <v>0</v>
      </c>
      <c r="M47" s="10" t="s">
        <v>370</v>
      </c>
      <c r="N47" s="31" t="s">
        <v>370</v>
      </c>
    </row>
    <row r="48" spans="1:14" s="447" customFormat="1" ht="15" customHeight="1">
      <c r="A48" s="445"/>
      <c r="B48" s="446" t="s">
        <v>616</v>
      </c>
      <c r="C48" s="10">
        <v>0</v>
      </c>
      <c r="D48" s="10" t="s">
        <v>370</v>
      </c>
      <c r="E48" s="16">
        <v>1</v>
      </c>
      <c r="F48" s="10">
        <v>0</v>
      </c>
      <c r="G48" s="10" t="s">
        <v>370</v>
      </c>
      <c r="H48" s="16" t="s">
        <v>370</v>
      </c>
      <c r="I48" s="10">
        <v>3</v>
      </c>
      <c r="J48" s="10">
        <v>3</v>
      </c>
      <c r="K48" s="16">
        <v>5</v>
      </c>
      <c r="L48" s="10">
        <v>0</v>
      </c>
      <c r="M48" s="10" t="s">
        <v>370</v>
      </c>
      <c r="N48" s="31" t="s">
        <v>370</v>
      </c>
    </row>
    <row r="49" spans="1:14" s="447" customFormat="1" ht="15" customHeight="1">
      <c r="A49" s="445"/>
      <c r="B49" s="446" t="s">
        <v>617</v>
      </c>
      <c r="C49" s="10">
        <v>1</v>
      </c>
      <c r="D49" s="10">
        <v>2</v>
      </c>
      <c r="E49" s="16">
        <v>1</v>
      </c>
      <c r="F49" s="10">
        <v>0</v>
      </c>
      <c r="G49" s="10" t="s">
        <v>370</v>
      </c>
      <c r="H49" s="16" t="s">
        <v>370</v>
      </c>
      <c r="I49" s="10">
        <v>3</v>
      </c>
      <c r="J49" s="10">
        <v>1</v>
      </c>
      <c r="K49" s="16">
        <v>1</v>
      </c>
      <c r="L49" s="10">
        <v>0</v>
      </c>
      <c r="M49" s="10" t="s">
        <v>370</v>
      </c>
      <c r="N49" s="31" t="s">
        <v>370</v>
      </c>
    </row>
    <row r="50" spans="1:14" s="447" customFormat="1" ht="15" customHeight="1">
      <c r="A50" s="445"/>
      <c r="B50" s="446" t="s">
        <v>618</v>
      </c>
      <c r="C50" s="10">
        <v>2</v>
      </c>
      <c r="D50" s="10" t="s">
        <v>370</v>
      </c>
      <c r="E50" s="16">
        <v>0</v>
      </c>
      <c r="F50" s="10">
        <v>0</v>
      </c>
      <c r="G50" s="10">
        <v>1</v>
      </c>
      <c r="H50" s="16">
        <v>0</v>
      </c>
      <c r="I50" s="10">
        <v>1</v>
      </c>
      <c r="J50" s="10">
        <v>1</v>
      </c>
      <c r="K50" s="16">
        <v>0</v>
      </c>
      <c r="L50" s="10">
        <v>0</v>
      </c>
      <c r="M50" s="10" t="s">
        <v>370</v>
      </c>
      <c r="N50" s="31" t="s">
        <v>370</v>
      </c>
    </row>
    <row r="51" spans="1:14" s="447" customFormat="1" ht="15" customHeight="1">
      <c r="A51" s="445"/>
      <c r="B51" s="446" t="s">
        <v>619</v>
      </c>
      <c r="C51" s="10">
        <v>1</v>
      </c>
      <c r="D51" s="10">
        <v>1</v>
      </c>
      <c r="E51" s="16">
        <v>0</v>
      </c>
      <c r="F51" s="10">
        <v>0</v>
      </c>
      <c r="G51" s="10" t="s">
        <v>370</v>
      </c>
      <c r="H51" s="16" t="s">
        <v>370</v>
      </c>
      <c r="I51" s="10">
        <v>2</v>
      </c>
      <c r="J51" s="10">
        <v>1</v>
      </c>
      <c r="K51" s="16">
        <v>0</v>
      </c>
      <c r="L51" s="10">
        <v>1</v>
      </c>
      <c r="M51" s="10">
        <v>1</v>
      </c>
      <c r="N51" s="31">
        <v>0</v>
      </c>
    </row>
    <row r="52" spans="1:14" s="447" customFormat="1" ht="15" customHeight="1">
      <c r="A52" s="445"/>
      <c r="B52" s="446" t="s">
        <v>620</v>
      </c>
      <c r="C52" s="10">
        <v>4</v>
      </c>
      <c r="D52" s="10">
        <v>1</v>
      </c>
      <c r="E52" s="16">
        <v>1</v>
      </c>
      <c r="F52" s="10">
        <v>0</v>
      </c>
      <c r="G52" s="10" t="s">
        <v>370</v>
      </c>
      <c r="H52" s="16" t="s">
        <v>370</v>
      </c>
      <c r="I52" s="10">
        <v>4</v>
      </c>
      <c r="J52" s="10">
        <v>1</v>
      </c>
      <c r="K52" s="16">
        <v>0</v>
      </c>
      <c r="L52" s="10">
        <v>2</v>
      </c>
      <c r="M52" s="10" t="s">
        <v>370</v>
      </c>
      <c r="N52" s="31" t="s">
        <v>370</v>
      </c>
    </row>
    <row r="53" spans="1:14" s="447" customFormat="1" ht="15" customHeight="1">
      <c r="A53" s="445"/>
      <c r="B53" s="446" t="s">
        <v>621</v>
      </c>
      <c r="C53" s="10">
        <v>2</v>
      </c>
      <c r="D53" s="10">
        <v>9</v>
      </c>
      <c r="E53" s="16">
        <v>2</v>
      </c>
      <c r="F53" s="10">
        <v>0</v>
      </c>
      <c r="G53" s="10" t="s">
        <v>370</v>
      </c>
      <c r="H53" s="16" t="s">
        <v>370</v>
      </c>
      <c r="I53" s="10">
        <v>3</v>
      </c>
      <c r="J53" s="10">
        <v>6</v>
      </c>
      <c r="K53" s="16">
        <v>8</v>
      </c>
      <c r="L53" s="10">
        <v>0</v>
      </c>
      <c r="M53" s="10" t="s">
        <v>370</v>
      </c>
      <c r="N53" s="31" t="s">
        <v>370</v>
      </c>
    </row>
    <row r="54" spans="1:14" s="447" customFormat="1" ht="15" customHeight="1" thickBot="1">
      <c r="A54" s="450"/>
      <c r="B54" s="451" t="s">
        <v>489</v>
      </c>
      <c r="C54" s="34">
        <v>0</v>
      </c>
      <c r="D54" s="34" t="s">
        <v>370</v>
      </c>
      <c r="E54" s="452" t="s">
        <v>370</v>
      </c>
      <c r="F54" s="34">
        <v>0</v>
      </c>
      <c r="G54" s="34" t="s">
        <v>370</v>
      </c>
      <c r="H54" s="452" t="s">
        <v>370</v>
      </c>
      <c r="I54" s="34">
        <v>37</v>
      </c>
      <c r="J54" s="34">
        <v>34</v>
      </c>
      <c r="K54" s="452">
        <v>31</v>
      </c>
      <c r="L54" s="34">
        <v>9</v>
      </c>
      <c r="M54" s="34">
        <v>14</v>
      </c>
      <c r="N54" s="453">
        <v>13</v>
      </c>
    </row>
    <row r="55" spans="1:14" s="447" customFormat="1" ht="15" customHeight="1">
      <c r="A55" s="445" t="s">
        <v>623</v>
      </c>
      <c r="B55" s="454"/>
      <c r="C55" s="455"/>
      <c r="D55" s="455"/>
      <c r="E55" s="456"/>
      <c r="F55" s="455"/>
      <c r="G55" s="455"/>
      <c r="H55" s="456"/>
      <c r="I55" s="455"/>
      <c r="J55" s="455"/>
      <c r="K55" s="456"/>
      <c r="L55" s="455"/>
      <c r="M55" s="455"/>
      <c r="N55" s="456"/>
    </row>
    <row r="56" spans="1:14" s="447" customFormat="1" ht="15" customHeight="1">
      <c r="A56" s="445" t="s">
        <v>283</v>
      </c>
      <c r="B56" s="454"/>
      <c r="C56" s="455"/>
      <c r="D56" s="455"/>
      <c r="E56" s="456"/>
      <c r="F56" s="455"/>
      <c r="G56" s="455"/>
      <c r="H56" s="456"/>
      <c r="I56" s="455"/>
      <c r="J56" s="455"/>
      <c r="K56" s="456"/>
      <c r="L56" s="455"/>
      <c r="M56" s="455"/>
      <c r="N56" s="456"/>
    </row>
    <row r="57" s="447" customFormat="1" ht="15" customHeight="1">
      <c r="A57" s="447" t="s">
        <v>624</v>
      </c>
    </row>
    <row r="60" spans="3:14" ht="12">
      <c r="C60" s="458"/>
      <c r="D60" s="458"/>
      <c r="E60" s="458"/>
      <c r="F60" s="458"/>
      <c r="G60" s="458"/>
      <c r="H60" s="458"/>
      <c r="I60" s="458"/>
      <c r="J60" s="458"/>
      <c r="K60" s="458"/>
      <c r="L60" s="458"/>
      <c r="M60" s="458"/>
      <c r="N60" s="458"/>
    </row>
  </sheetData>
  <mergeCells count="8">
    <mergeCell ref="A6:B6"/>
    <mergeCell ref="I3:N3"/>
    <mergeCell ref="I4:K4"/>
    <mergeCell ref="L4:N4"/>
    <mergeCell ref="F4:H4"/>
    <mergeCell ref="A3:B5"/>
    <mergeCell ref="C3:H3"/>
    <mergeCell ref="C4:E4"/>
  </mergeCells>
  <printOptions/>
  <pageMargins left="0.4724409448818898" right="0.07874015748031496" top="0.984251968503937" bottom="0.5905511811023623" header="0.5118110236220472" footer="0.5118110236220472"/>
  <pageSetup horizontalDpi="600" verticalDpi="600" orientation="portrait" paperSize="9" scale="95" r:id="rId1"/>
  <headerFooter alignWithMargins="0">
    <oddHeader>&amp;R&amp;D&amp;T</oddHeader>
  </headerFooter>
</worksheet>
</file>

<file path=xl/worksheets/sheet21.xml><?xml version="1.0" encoding="utf-8"?>
<worksheet xmlns="http://schemas.openxmlformats.org/spreadsheetml/2006/main" xmlns:r="http://schemas.openxmlformats.org/officeDocument/2006/relationships">
  <dimension ref="A1:AQ46"/>
  <sheetViews>
    <sheetView workbookViewId="0" topLeftCell="A1">
      <selection activeCell="A1" sqref="A1"/>
    </sheetView>
  </sheetViews>
  <sheetFormatPr defaultColWidth="9.00390625" defaultRowHeight="13.5"/>
  <cols>
    <col min="1" max="1" width="1.625" style="146" customWidth="1"/>
    <col min="2" max="2" width="8.625" style="146" customWidth="1"/>
    <col min="3" max="5" width="6.125" style="146" customWidth="1"/>
    <col min="6" max="6" width="4.125" style="146" customWidth="1"/>
    <col min="7" max="7" width="5.25390625" style="146" customWidth="1"/>
    <col min="8" max="8" width="4.125" style="146" customWidth="1"/>
    <col min="9" max="9" width="5.25390625" style="146" customWidth="1"/>
    <col min="10" max="10" width="4.125" style="146" customWidth="1"/>
    <col min="11" max="11" width="5.25390625" style="146" customWidth="1"/>
    <col min="12" max="12" width="4.125" style="146" customWidth="1"/>
    <col min="13" max="13" width="5.25390625" style="146" customWidth="1"/>
    <col min="14" max="14" width="4.125" style="146" customWidth="1"/>
    <col min="15" max="15" width="5.25390625" style="146" customWidth="1"/>
    <col min="16" max="16" width="5.875" style="146" customWidth="1"/>
    <col min="17" max="17" width="5.25390625" style="146" customWidth="1"/>
    <col min="18" max="18" width="4.375" style="146" customWidth="1"/>
    <col min="19" max="19" width="5.75390625" style="146" customWidth="1"/>
    <col min="20" max="20" width="4.125" style="146" customWidth="1"/>
    <col min="21" max="21" width="5.25390625" style="146" customWidth="1"/>
    <col min="22" max="22" width="4.125" style="146" customWidth="1"/>
    <col min="23" max="23" width="5.25390625" style="146" customWidth="1"/>
    <col min="24" max="24" width="4.125" style="146" customWidth="1"/>
    <col min="25" max="25" width="5.25390625" style="146" customWidth="1"/>
    <col min="26" max="26" width="4.125" style="146" customWidth="1"/>
    <col min="27" max="27" width="5.25390625" style="146" customWidth="1"/>
    <col min="28" max="28" width="4.125" style="146" customWidth="1"/>
    <col min="29" max="29" width="5.25390625" style="146" customWidth="1"/>
    <col min="30" max="30" width="4.125" style="146" customWidth="1"/>
    <col min="31" max="31" width="5.25390625" style="146" customWidth="1"/>
    <col min="32" max="32" width="4.125" style="146" customWidth="1"/>
    <col min="33" max="33" width="5.25390625" style="146" customWidth="1"/>
    <col min="34" max="34" width="4.125" style="146" customWidth="1"/>
    <col min="35" max="35" width="5.25390625" style="146" customWidth="1"/>
    <col min="36" max="36" width="4.125" style="146" customWidth="1"/>
    <col min="37" max="37" width="5.25390625" style="146" customWidth="1"/>
    <col min="38" max="38" width="4.125" style="146" customWidth="1"/>
    <col min="39" max="39" width="5.25390625" style="146" customWidth="1"/>
    <col min="40" max="40" width="4.625" style="146" customWidth="1"/>
    <col min="41" max="41" width="6.25390625" style="146" customWidth="1"/>
    <col min="42" max="42" width="4.125" style="146" customWidth="1"/>
    <col min="43" max="43" width="5.25390625" style="146" customWidth="1"/>
    <col min="44" max="16384" width="9.00390625" style="146" customWidth="1"/>
  </cols>
  <sheetData>
    <row r="1" spans="1:2" ht="18" customHeight="1">
      <c r="A1" s="145" t="s">
        <v>920</v>
      </c>
      <c r="B1" s="145"/>
    </row>
    <row r="2" spans="2:43" ht="15" customHeight="1" thickBot="1">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9" t="s">
        <v>636</v>
      </c>
    </row>
    <row r="3" spans="1:43" ht="15" customHeight="1" thickTop="1">
      <c r="A3" s="1241" t="s">
        <v>637</v>
      </c>
      <c r="B3" s="1242"/>
      <c r="C3" s="1015" t="s">
        <v>625</v>
      </c>
      <c r="D3" s="1015"/>
      <c r="E3" s="1015"/>
      <c r="F3" s="1248" t="s">
        <v>626</v>
      </c>
      <c r="G3" s="1248"/>
      <c r="H3" s="1248" t="s">
        <v>627</v>
      </c>
      <c r="I3" s="1248"/>
      <c r="J3" s="1248" t="s">
        <v>628</v>
      </c>
      <c r="K3" s="1248"/>
      <c r="L3" s="1248" t="s">
        <v>629</v>
      </c>
      <c r="M3" s="1248"/>
      <c r="N3" s="1248" t="s">
        <v>630</v>
      </c>
      <c r="O3" s="1248"/>
      <c r="P3" s="1248" t="s">
        <v>631</v>
      </c>
      <c r="Q3" s="1248"/>
      <c r="R3" s="1249" t="s">
        <v>638</v>
      </c>
      <c r="S3" s="1250"/>
      <c r="T3" s="1248" t="s">
        <v>639</v>
      </c>
      <c r="U3" s="1248"/>
      <c r="V3" s="1248" t="s">
        <v>640</v>
      </c>
      <c r="W3" s="1248"/>
      <c r="X3" s="1237" t="s">
        <v>641</v>
      </c>
      <c r="Y3" s="1248"/>
      <c r="Z3" s="1237" t="s">
        <v>642</v>
      </c>
      <c r="AA3" s="1237"/>
      <c r="AB3" s="1248" t="s">
        <v>632</v>
      </c>
      <c r="AC3" s="1248"/>
      <c r="AD3" s="1237" t="s">
        <v>643</v>
      </c>
      <c r="AE3" s="1248"/>
      <c r="AF3" s="1237" t="s">
        <v>644</v>
      </c>
      <c r="AG3" s="1237"/>
      <c r="AH3" s="1256" t="s">
        <v>645</v>
      </c>
      <c r="AI3" s="1257"/>
      <c r="AJ3" s="1259" t="s">
        <v>646</v>
      </c>
      <c r="AK3" s="1260"/>
      <c r="AL3" s="1249" t="s">
        <v>647</v>
      </c>
      <c r="AM3" s="1250"/>
      <c r="AN3" s="1253" t="s">
        <v>274</v>
      </c>
      <c r="AO3" s="1254"/>
      <c r="AP3" s="1237" t="s">
        <v>648</v>
      </c>
      <c r="AQ3" s="1238"/>
    </row>
    <row r="4" spans="1:43" ht="15" customHeight="1">
      <c r="A4" s="1243"/>
      <c r="B4" s="1244"/>
      <c r="C4" s="1247"/>
      <c r="D4" s="1247"/>
      <c r="E4" s="1247"/>
      <c r="F4" s="1239"/>
      <c r="G4" s="1239"/>
      <c r="H4" s="1239"/>
      <c r="I4" s="1239"/>
      <c r="J4" s="1239"/>
      <c r="K4" s="1239"/>
      <c r="L4" s="1239"/>
      <c r="M4" s="1239"/>
      <c r="N4" s="1239"/>
      <c r="O4" s="1239"/>
      <c r="P4" s="1239"/>
      <c r="Q4" s="1239"/>
      <c r="R4" s="1251"/>
      <c r="S4" s="1251"/>
      <c r="T4" s="1239"/>
      <c r="U4" s="1239"/>
      <c r="V4" s="1239"/>
      <c r="W4" s="1239"/>
      <c r="X4" s="1239"/>
      <c r="Y4" s="1239"/>
      <c r="Z4" s="1252"/>
      <c r="AA4" s="1252"/>
      <c r="AB4" s="1239"/>
      <c r="AC4" s="1239"/>
      <c r="AD4" s="1239"/>
      <c r="AE4" s="1239"/>
      <c r="AF4" s="1252"/>
      <c r="AG4" s="1252"/>
      <c r="AH4" s="1258"/>
      <c r="AI4" s="1258"/>
      <c r="AJ4" s="1261"/>
      <c r="AK4" s="1261"/>
      <c r="AL4" s="1251"/>
      <c r="AM4" s="1251"/>
      <c r="AN4" s="1255"/>
      <c r="AO4" s="1255"/>
      <c r="AP4" s="1239"/>
      <c r="AQ4" s="1240"/>
    </row>
    <row r="5" spans="1:43" s="463" customFormat="1" ht="15" customHeight="1">
      <c r="A5" s="1245"/>
      <c r="B5" s="1246"/>
      <c r="C5" s="459" t="s">
        <v>418</v>
      </c>
      <c r="D5" s="460" t="s">
        <v>275</v>
      </c>
      <c r="E5" s="460" t="s">
        <v>276</v>
      </c>
      <c r="F5" s="459" t="s">
        <v>418</v>
      </c>
      <c r="G5" s="461" t="s">
        <v>633</v>
      </c>
      <c r="H5" s="459" t="s">
        <v>418</v>
      </c>
      <c r="I5" s="461" t="s">
        <v>633</v>
      </c>
      <c r="J5" s="459" t="s">
        <v>418</v>
      </c>
      <c r="K5" s="461" t="s">
        <v>633</v>
      </c>
      <c r="L5" s="459" t="s">
        <v>418</v>
      </c>
      <c r="M5" s="461" t="s">
        <v>633</v>
      </c>
      <c r="N5" s="459" t="s">
        <v>418</v>
      </c>
      <c r="O5" s="461" t="s">
        <v>633</v>
      </c>
      <c r="P5" s="459" t="s">
        <v>418</v>
      </c>
      <c r="Q5" s="461" t="s">
        <v>633</v>
      </c>
      <c r="R5" s="459" t="s">
        <v>418</v>
      </c>
      <c r="S5" s="461" t="s">
        <v>633</v>
      </c>
      <c r="T5" s="459" t="s">
        <v>418</v>
      </c>
      <c r="U5" s="461" t="s">
        <v>633</v>
      </c>
      <c r="V5" s="459" t="s">
        <v>418</v>
      </c>
      <c r="W5" s="461" t="s">
        <v>633</v>
      </c>
      <c r="X5" s="459" t="s">
        <v>418</v>
      </c>
      <c r="Y5" s="461" t="s">
        <v>633</v>
      </c>
      <c r="Z5" s="459" t="s">
        <v>418</v>
      </c>
      <c r="AA5" s="461" t="s">
        <v>633</v>
      </c>
      <c r="AB5" s="459" t="s">
        <v>418</v>
      </c>
      <c r="AC5" s="461" t="s">
        <v>633</v>
      </c>
      <c r="AD5" s="459" t="s">
        <v>418</v>
      </c>
      <c r="AE5" s="461" t="s">
        <v>633</v>
      </c>
      <c r="AF5" s="459" t="s">
        <v>418</v>
      </c>
      <c r="AG5" s="461" t="s">
        <v>277</v>
      </c>
      <c r="AH5" s="459" t="s">
        <v>418</v>
      </c>
      <c r="AI5" s="461" t="s">
        <v>633</v>
      </c>
      <c r="AJ5" s="459" t="s">
        <v>418</v>
      </c>
      <c r="AK5" s="461" t="s">
        <v>633</v>
      </c>
      <c r="AL5" s="459" t="s">
        <v>418</v>
      </c>
      <c r="AM5" s="461" t="s">
        <v>633</v>
      </c>
      <c r="AN5" s="459" t="s">
        <v>418</v>
      </c>
      <c r="AO5" s="461" t="s">
        <v>633</v>
      </c>
      <c r="AP5" s="459" t="s">
        <v>418</v>
      </c>
      <c r="AQ5" s="462" t="s">
        <v>633</v>
      </c>
    </row>
    <row r="6" spans="1:43" s="13" customFormat="1" ht="15" customHeight="1">
      <c r="A6" s="464" t="s">
        <v>634</v>
      </c>
      <c r="B6" s="160"/>
      <c r="C6" s="465">
        <v>3877</v>
      </c>
      <c r="D6" s="465">
        <v>3118</v>
      </c>
      <c r="E6" s="465">
        <v>759</v>
      </c>
      <c r="F6" s="465">
        <v>41</v>
      </c>
      <c r="G6" s="465">
        <v>3</v>
      </c>
      <c r="H6" s="465">
        <v>1</v>
      </c>
      <c r="I6" s="465">
        <v>0</v>
      </c>
      <c r="J6" s="465">
        <v>0</v>
      </c>
      <c r="K6" s="465">
        <v>0</v>
      </c>
      <c r="L6" s="465">
        <v>0</v>
      </c>
      <c r="M6" s="465">
        <v>0</v>
      </c>
      <c r="N6" s="465">
        <v>310</v>
      </c>
      <c r="O6" s="465">
        <v>56</v>
      </c>
      <c r="P6" s="465">
        <v>1682</v>
      </c>
      <c r="Q6" s="465">
        <v>210</v>
      </c>
      <c r="R6" s="465">
        <v>22</v>
      </c>
      <c r="S6" s="465">
        <v>7</v>
      </c>
      <c r="T6" s="466">
        <v>11</v>
      </c>
      <c r="U6" s="466">
        <v>9</v>
      </c>
      <c r="V6" s="466">
        <v>77</v>
      </c>
      <c r="W6" s="466">
        <v>34</v>
      </c>
      <c r="X6" s="466">
        <v>545</v>
      </c>
      <c r="Y6" s="466">
        <v>100</v>
      </c>
      <c r="Z6" s="465">
        <v>25</v>
      </c>
      <c r="AA6" s="465">
        <v>0</v>
      </c>
      <c r="AB6" s="465">
        <v>6</v>
      </c>
      <c r="AC6" s="465">
        <v>4</v>
      </c>
      <c r="AD6" s="466">
        <v>343</v>
      </c>
      <c r="AE6" s="466">
        <v>111</v>
      </c>
      <c r="AF6" s="466">
        <v>169</v>
      </c>
      <c r="AG6" s="466">
        <v>31</v>
      </c>
      <c r="AH6" s="466">
        <v>8</v>
      </c>
      <c r="AI6" s="466">
        <v>0</v>
      </c>
      <c r="AJ6" s="466">
        <v>99</v>
      </c>
      <c r="AK6" s="466">
        <v>27</v>
      </c>
      <c r="AL6" s="466">
        <v>343</v>
      </c>
      <c r="AM6" s="466">
        <v>89</v>
      </c>
      <c r="AN6" s="465">
        <v>189</v>
      </c>
      <c r="AO6" s="465">
        <v>75</v>
      </c>
      <c r="AP6" s="465">
        <v>6</v>
      </c>
      <c r="AQ6" s="467">
        <v>3</v>
      </c>
    </row>
    <row r="7" spans="1:43" s="13" customFormat="1" ht="15" customHeight="1">
      <c r="A7" s="464" t="s">
        <v>635</v>
      </c>
      <c r="B7" s="160"/>
      <c r="C7" s="465">
        <v>3688</v>
      </c>
      <c r="D7" s="465">
        <v>2924</v>
      </c>
      <c r="E7" s="465">
        <v>764</v>
      </c>
      <c r="F7" s="465">
        <v>27</v>
      </c>
      <c r="G7" s="465">
        <v>1</v>
      </c>
      <c r="H7" s="465">
        <v>0</v>
      </c>
      <c r="I7" s="465">
        <v>0</v>
      </c>
      <c r="J7" s="465">
        <v>5</v>
      </c>
      <c r="K7" s="465">
        <v>2</v>
      </c>
      <c r="L7" s="465">
        <v>14</v>
      </c>
      <c r="M7" s="465">
        <v>0</v>
      </c>
      <c r="N7" s="465">
        <v>287</v>
      </c>
      <c r="O7" s="465">
        <v>66</v>
      </c>
      <c r="P7" s="465">
        <v>1627</v>
      </c>
      <c r="Q7" s="465">
        <v>221</v>
      </c>
      <c r="R7" s="465">
        <v>37</v>
      </c>
      <c r="S7" s="465">
        <v>13</v>
      </c>
      <c r="T7" s="465">
        <v>18</v>
      </c>
      <c r="U7" s="465">
        <v>9</v>
      </c>
      <c r="V7" s="465">
        <v>111</v>
      </c>
      <c r="W7" s="465">
        <v>62</v>
      </c>
      <c r="X7" s="465">
        <v>453</v>
      </c>
      <c r="Y7" s="465">
        <v>81</v>
      </c>
      <c r="Z7" s="465">
        <v>29</v>
      </c>
      <c r="AA7" s="465">
        <v>0</v>
      </c>
      <c r="AB7" s="465">
        <v>3</v>
      </c>
      <c r="AC7" s="465">
        <v>2</v>
      </c>
      <c r="AD7" s="465">
        <v>316</v>
      </c>
      <c r="AE7" s="465">
        <v>96</v>
      </c>
      <c r="AF7" s="465">
        <v>160</v>
      </c>
      <c r="AG7" s="465">
        <v>31</v>
      </c>
      <c r="AH7" s="465">
        <v>11</v>
      </c>
      <c r="AI7" s="465">
        <v>5</v>
      </c>
      <c r="AJ7" s="465">
        <v>82</v>
      </c>
      <c r="AK7" s="465">
        <v>5</v>
      </c>
      <c r="AL7" s="465">
        <v>261</v>
      </c>
      <c r="AM7" s="465">
        <v>81</v>
      </c>
      <c r="AN7" s="465">
        <v>220</v>
      </c>
      <c r="AO7" s="465">
        <v>87</v>
      </c>
      <c r="AP7" s="465">
        <v>27</v>
      </c>
      <c r="AQ7" s="467">
        <v>2</v>
      </c>
    </row>
    <row r="8" spans="1:43" s="85" customFormat="1" ht="15" customHeight="1">
      <c r="A8" s="468" t="s">
        <v>278</v>
      </c>
      <c r="B8" s="469"/>
      <c r="C8" s="470">
        <v>3740</v>
      </c>
      <c r="D8" s="470">
        <v>2823</v>
      </c>
      <c r="E8" s="470">
        <v>917</v>
      </c>
      <c r="F8" s="470">
        <v>22</v>
      </c>
      <c r="G8" s="470">
        <v>1</v>
      </c>
      <c r="H8" s="470">
        <v>0</v>
      </c>
      <c r="I8" s="470">
        <v>0</v>
      </c>
      <c r="J8" s="470">
        <v>4</v>
      </c>
      <c r="K8" s="470">
        <v>3</v>
      </c>
      <c r="L8" s="470">
        <v>5</v>
      </c>
      <c r="M8" s="470">
        <v>4</v>
      </c>
      <c r="N8" s="470">
        <v>272</v>
      </c>
      <c r="O8" s="470">
        <v>83</v>
      </c>
      <c r="P8" s="470">
        <v>1662</v>
      </c>
      <c r="Q8" s="470">
        <v>241</v>
      </c>
      <c r="R8" s="470">
        <v>82</v>
      </c>
      <c r="S8" s="470">
        <v>40</v>
      </c>
      <c r="T8" s="470">
        <v>32</v>
      </c>
      <c r="U8" s="470">
        <v>18</v>
      </c>
      <c r="V8" s="470">
        <v>109</v>
      </c>
      <c r="W8" s="470">
        <v>64</v>
      </c>
      <c r="X8" s="470">
        <v>440</v>
      </c>
      <c r="Y8" s="470">
        <v>97</v>
      </c>
      <c r="Z8" s="470">
        <v>44</v>
      </c>
      <c r="AA8" s="470">
        <v>0</v>
      </c>
      <c r="AB8" s="470">
        <v>9</v>
      </c>
      <c r="AC8" s="470">
        <v>6</v>
      </c>
      <c r="AD8" s="470">
        <v>350</v>
      </c>
      <c r="AE8" s="470">
        <v>128</v>
      </c>
      <c r="AF8" s="470">
        <v>148</v>
      </c>
      <c r="AG8" s="470">
        <v>24</v>
      </c>
      <c r="AH8" s="470">
        <v>5</v>
      </c>
      <c r="AI8" s="470">
        <v>0</v>
      </c>
      <c r="AJ8" s="470">
        <v>57</v>
      </c>
      <c r="AK8" s="470">
        <v>15</v>
      </c>
      <c r="AL8" s="470">
        <v>258</v>
      </c>
      <c r="AM8" s="470">
        <v>96</v>
      </c>
      <c r="AN8" s="470">
        <v>222</v>
      </c>
      <c r="AO8" s="470">
        <v>96</v>
      </c>
      <c r="AP8" s="470">
        <v>19</v>
      </c>
      <c r="AQ8" s="471">
        <v>1</v>
      </c>
    </row>
    <row r="9" spans="1:43" s="13" customFormat="1" ht="22.5" customHeight="1">
      <c r="A9" s="98"/>
      <c r="B9" s="160" t="s">
        <v>429</v>
      </c>
      <c r="C9" s="465">
        <v>683</v>
      </c>
      <c r="D9" s="465">
        <v>591</v>
      </c>
      <c r="E9" s="465">
        <v>92</v>
      </c>
      <c r="F9" s="465">
        <v>0</v>
      </c>
      <c r="G9" s="465">
        <v>0</v>
      </c>
      <c r="H9" s="465">
        <v>0</v>
      </c>
      <c r="I9" s="465">
        <v>0</v>
      </c>
      <c r="J9" s="465">
        <v>0</v>
      </c>
      <c r="K9" s="465">
        <v>0</v>
      </c>
      <c r="L9" s="465">
        <v>0</v>
      </c>
      <c r="M9" s="465">
        <v>0</v>
      </c>
      <c r="N9" s="465">
        <v>37</v>
      </c>
      <c r="O9" s="465">
        <v>4</v>
      </c>
      <c r="P9" s="465">
        <v>230</v>
      </c>
      <c r="Q9" s="465">
        <v>17</v>
      </c>
      <c r="R9" s="465">
        <v>7</v>
      </c>
      <c r="S9" s="465">
        <v>5</v>
      </c>
      <c r="T9" s="465">
        <v>8</v>
      </c>
      <c r="U9" s="465">
        <v>2</v>
      </c>
      <c r="V9" s="465">
        <v>18</v>
      </c>
      <c r="W9" s="465">
        <v>5</v>
      </c>
      <c r="X9" s="465">
        <v>126</v>
      </c>
      <c r="Y9" s="465">
        <v>6</v>
      </c>
      <c r="Z9" s="465">
        <v>11</v>
      </c>
      <c r="AA9" s="465">
        <v>0</v>
      </c>
      <c r="AB9" s="465">
        <v>1</v>
      </c>
      <c r="AC9" s="465">
        <v>0</v>
      </c>
      <c r="AD9" s="465">
        <v>94</v>
      </c>
      <c r="AE9" s="465">
        <v>23</v>
      </c>
      <c r="AF9" s="465">
        <v>30</v>
      </c>
      <c r="AG9" s="470">
        <v>3</v>
      </c>
      <c r="AH9" s="470">
        <v>1</v>
      </c>
      <c r="AI9" s="470">
        <v>0</v>
      </c>
      <c r="AJ9" s="470">
        <v>8</v>
      </c>
      <c r="AK9" s="470">
        <v>0</v>
      </c>
      <c r="AL9" s="465">
        <v>40</v>
      </c>
      <c r="AM9" s="465">
        <v>4</v>
      </c>
      <c r="AN9" s="465">
        <v>72</v>
      </c>
      <c r="AO9" s="465">
        <v>23</v>
      </c>
      <c r="AP9" s="465">
        <v>0</v>
      </c>
      <c r="AQ9" s="467">
        <v>0</v>
      </c>
    </row>
    <row r="10" spans="1:43" s="13" customFormat="1" ht="15" customHeight="1">
      <c r="A10" s="98"/>
      <c r="B10" s="160" t="s">
        <v>430</v>
      </c>
      <c r="C10" s="465">
        <v>463</v>
      </c>
      <c r="D10" s="465">
        <v>311</v>
      </c>
      <c r="E10" s="465">
        <v>152</v>
      </c>
      <c r="F10" s="465">
        <v>0</v>
      </c>
      <c r="G10" s="465">
        <v>0</v>
      </c>
      <c r="H10" s="465">
        <v>0</v>
      </c>
      <c r="I10" s="465">
        <v>0</v>
      </c>
      <c r="J10" s="465">
        <v>0</v>
      </c>
      <c r="K10" s="465">
        <v>0</v>
      </c>
      <c r="L10" s="465">
        <v>4</v>
      </c>
      <c r="M10" s="465">
        <v>3</v>
      </c>
      <c r="N10" s="465">
        <v>29</v>
      </c>
      <c r="O10" s="465">
        <v>17</v>
      </c>
      <c r="P10" s="465">
        <v>229</v>
      </c>
      <c r="Q10" s="465">
        <v>34</v>
      </c>
      <c r="R10" s="465">
        <v>26</v>
      </c>
      <c r="S10" s="465">
        <v>10</v>
      </c>
      <c r="T10" s="465">
        <v>3</v>
      </c>
      <c r="U10" s="465">
        <v>1</v>
      </c>
      <c r="V10" s="465">
        <v>14</v>
      </c>
      <c r="W10" s="465">
        <v>8</v>
      </c>
      <c r="X10" s="465">
        <v>52</v>
      </c>
      <c r="Y10" s="465">
        <v>20</v>
      </c>
      <c r="Z10" s="465">
        <v>8</v>
      </c>
      <c r="AA10" s="465">
        <v>0</v>
      </c>
      <c r="AB10" s="465">
        <v>0</v>
      </c>
      <c r="AC10" s="465">
        <v>0</v>
      </c>
      <c r="AD10" s="465">
        <v>34</v>
      </c>
      <c r="AE10" s="465">
        <v>20</v>
      </c>
      <c r="AF10" s="465">
        <v>14</v>
      </c>
      <c r="AG10" s="465">
        <v>5</v>
      </c>
      <c r="AH10" s="465">
        <v>0</v>
      </c>
      <c r="AI10" s="465">
        <v>0</v>
      </c>
      <c r="AJ10" s="465">
        <v>5</v>
      </c>
      <c r="AK10" s="465">
        <v>1</v>
      </c>
      <c r="AL10" s="465">
        <v>28</v>
      </c>
      <c r="AM10" s="465">
        <v>19</v>
      </c>
      <c r="AN10" s="465">
        <v>17</v>
      </c>
      <c r="AO10" s="465">
        <v>14</v>
      </c>
      <c r="AP10" s="465">
        <v>0</v>
      </c>
      <c r="AQ10" s="467">
        <v>0</v>
      </c>
    </row>
    <row r="11" spans="1:43" s="13" customFormat="1" ht="15" customHeight="1">
      <c r="A11" s="98"/>
      <c r="B11" s="160" t="s">
        <v>431</v>
      </c>
      <c r="C11" s="465">
        <v>600</v>
      </c>
      <c r="D11" s="465">
        <v>388</v>
      </c>
      <c r="E11" s="465">
        <v>212</v>
      </c>
      <c r="F11" s="465">
        <v>4</v>
      </c>
      <c r="G11" s="465">
        <v>0</v>
      </c>
      <c r="H11" s="465">
        <v>0</v>
      </c>
      <c r="I11" s="465">
        <v>0</v>
      </c>
      <c r="J11" s="465">
        <v>4</v>
      </c>
      <c r="K11" s="465">
        <v>3</v>
      </c>
      <c r="L11" s="465">
        <v>0</v>
      </c>
      <c r="M11" s="465">
        <v>0</v>
      </c>
      <c r="N11" s="465">
        <v>49</v>
      </c>
      <c r="O11" s="465">
        <v>22</v>
      </c>
      <c r="P11" s="465">
        <v>242</v>
      </c>
      <c r="Q11" s="465">
        <v>70</v>
      </c>
      <c r="R11" s="465">
        <v>14</v>
      </c>
      <c r="S11" s="465">
        <v>9</v>
      </c>
      <c r="T11" s="465">
        <v>8</v>
      </c>
      <c r="U11" s="465">
        <v>7</v>
      </c>
      <c r="V11" s="465">
        <v>25</v>
      </c>
      <c r="W11" s="465">
        <v>21</v>
      </c>
      <c r="X11" s="465">
        <v>64</v>
      </c>
      <c r="Y11" s="465">
        <v>19</v>
      </c>
      <c r="Z11" s="465">
        <v>2</v>
      </c>
      <c r="AA11" s="465">
        <v>0</v>
      </c>
      <c r="AB11" s="465">
        <v>3</v>
      </c>
      <c r="AC11" s="465">
        <v>3</v>
      </c>
      <c r="AD11" s="465">
        <v>49</v>
      </c>
      <c r="AE11" s="465">
        <v>19</v>
      </c>
      <c r="AF11" s="465">
        <v>36</v>
      </c>
      <c r="AG11" s="465">
        <v>4</v>
      </c>
      <c r="AH11" s="465">
        <v>0</v>
      </c>
      <c r="AI11" s="465">
        <v>0</v>
      </c>
      <c r="AJ11" s="465">
        <v>7</v>
      </c>
      <c r="AK11" s="465">
        <v>1</v>
      </c>
      <c r="AL11" s="465">
        <v>60</v>
      </c>
      <c r="AM11" s="465">
        <v>23</v>
      </c>
      <c r="AN11" s="465">
        <v>27</v>
      </c>
      <c r="AO11" s="465">
        <v>10</v>
      </c>
      <c r="AP11" s="465">
        <v>6</v>
      </c>
      <c r="AQ11" s="467">
        <v>1</v>
      </c>
    </row>
    <row r="12" spans="1:43" s="13" customFormat="1" ht="15" customHeight="1">
      <c r="A12" s="98"/>
      <c r="B12" s="160" t="s">
        <v>432</v>
      </c>
      <c r="C12" s="465">
        <v>403</v>
      </c>
      <c r="D12" s="465">
        <v>204</v>
      </c>
      <c r="E12" s="465">
        <v>199</v>
      </c>
      <c r="F12" s="465">
        <v>1</v>
      </c>
      <c r="G12" s="465">
        <v>0</v>
      </c>
      <c r="H12" s="465">
        <v>0</v>
      </c>
      <c r="I12" s="465">
        <v>0</v>
      </c>
      <c r="J12" s="465">
        <v>0</v>
      </c>
      <c r="K12" s="465">
        <v>0</v>
      </c>
      <c r="L12" s="465">
        <v>1</v>
      </c>
      <c r="M12" s="465">
        <v>1</v>
      </c>
      <c r="N12" s="465">
        <v>37</v>
      </c>
      <c r="O12" s="465">
        <v>16</v>
      </c>
      <c r="P12" s="465">
        <v>151</v>
      </c>
      <c r="Q12" s="465">
        <v>67</v>
      </c>
      <c r="R12" s="465">
        <v>13</v>
      </c>
      <c r="S12" s="465">
        <v>11</v>
      </c>
      <c r="T12" s="465">
        <v>9</v>
      </c>
      <c r="U12" s="465">
        <v>6</v>
      </c>
      <c r="V12" s="465">
        <v>10</v>
      </c>
      <c r="W12" s="465">
        <v>7</v>
      </c>
      <c r="X12" s="465">
        <v>52</v>
      </c>
      <c r="Y12" s="465">
        <v>26</v>
      </c>
      <c r="Z12" s="465">
        <v>4</v>
      </c>
      <c r="AA12" s="465">
        <v>0</v>
      </c>
      <c r="AB12" s="465">
        <v>0</v>
      </c>
      <c r="AC12" s="465">
        <v>0</v>
      </c>
      <c r="AD12" s="465">
        <v>41</v>
      </c>
      <c r="AE12" s="465">
        <v>21</v>
      </c>
      <c r="AF12" s="465">
        <v>9</v>
      </c>
      <c r="AG12" s="465">
        <v>1</v>
      </c>
      <c r="AH12" s="465">
        <v>0</v>
      </c>
      <c r="AI12" s="465">
        <v>0</v>
      </c>
      <c r="AJ12" s="465">
        <v>10</v>
      </c>
      <c r="AK12" s="465">
        <v>2</v>
      </c>
      <c r="AL12" s="465">
        <v>50</v>
      </c>
      <c r="AM12" s="465">
        <v>31</v>
      </c>
      <c r="AN12" s="465">
        <v>15</v>
      </c>
      <c r="AO12" s="465">
        <v>10</v>
      </c>
      <c r="AP12" s="465">
        <v>0</v>
      </c>
      <c r="AQ12" s="467">
        <v>0</v>
      </c>
    </row>
    <row r="13" spans="1:43" s="13" customFormat="1" ht="15" customHeight="1">
      <c r="A13" s="98"/>
      <c r="B13" s="160" t="s">
        <v>433</v>
      </c>
      <c r="C13" s="465">
        <v>302</v>
      </c>
      <c r="D13" s="465">
        <v>210</v>
      </c>
      <c r="E13" s="465">
        <v>92</v>
      </c>
      <c r="F13" s="465">
        <v>5</v>
      </c>
      <c r="G13" s="465">
        <v>0</v>
      </c>
      <c r="H13" s="465">
        <v>0</v>
      </c>
      <c r="I13" s="465">
        <v>0</v>
      </c>
      <c r="J13" s="465">
        <v>0</v>
      </c>
      <c r="K13" s="465">
        <v>0</v>
      </c>
      <c r="L13" s="465">
        <v>0</v>
      </c>
      <c r="M13" s="465">
        <v>0</v>
      </c>
      <c r="N13" s="465">
        <v>39</v>
      </c>
      <c r="O13" s="465">
        <v>13</v>
      </c>
      <c r="P13" s="465">
        <v>103</v>
      </c>
      <c r="Q13" s="465">
        <v>22</v>
      </c>
      <c r="R13" s="465">
        <v>4</v>
      </c>
      <c r="S13" s="465">
        <v>4</v>
      </c>
      <c r="T13" s="465">
        <v>1</v>
      </c>
      <c r="U13" s="465">
        <v>1</v>
      </c>
      <c r="V13" s="465">
        <v>15</v>
      </c>
      <c r="W13" s="465">
        <v>11</v>
      </c>
      <c r="X13" s="465">
        <v>28</v>
      </c>
      <c r="Y13" s="465">
        <v>6</v>
      </c>
      <c r="Z13" s="465">
        <v>5</v>
      </c>
      <c r="AA13" s="465">
        <v>0</v>
      </c>
      <c r="AB13" s="465">
        <v>1</v>
      </c>
      <c r="AC13" s="465">
        <v>1</v>
      </c>
      <c r="AD13" s="465">
        <v>32</v>
      </c>
      <c r="AE13" s="465">
        <v>16</v>
      </c>
      <c r="AF13" s="465">
        <v>11</v>
      </c>
      <c r="AG13" s="465">
        <v>3</v>
      </c>
      <c r="AH13" s="465">
        <v>1</v>
      </c>
      <c r="AI13" s="465">
        <v>0</v>
      </c>
      <c r="AJ13" s="465">
        <v>1</v>
      </c>
      <c r="AK13" s="465">
        <v>0</v>
      </c>
      <c r="AL13" s="465">
        <v>28</v>
      </c>
      <c r="AM13" s="465">
        <v>11</v>
      </c>
      <c r="AN13" s="465">
        <v>21</v>
      </c>
      <c r="AO13" s="465">
        <v>4</v>
      </c>
      <c r="AP13" s="465">
        <v>7</v>
      </c>
      <c r="AQ13" s="467">
        <v>0</v>
      </c>
    </row>
    <row r="14" spans="1:43" s="13" customFormat="1" ht="15" customHeight="1">
      <c r="A14" s="98"/>
      <c r="B14" s="160" t="s">
        <v>434</v>
      </c>
      <c r="C14" s="465">
        <v>122</v>
      </c>
      <c r="D14" s="465">
        <v>106</v>
      </c>
      <c r="E14" s="465">
        <v>16</v>
      </c>
      <c r="F14" s="465">
        <v>1</v>
      </c>
      <c r="G14" s="465">
        <v>0</v>
      </c>
      <c r="H14" s="465">
        <v>0</v>
      </c>
      <c r="I14" s="465">
        <v>0</v>
      </c>
      <c r="J14" s="465">
        <v>0</v>
      </c>
      <c r="K14" s="465">
        <v>0</v>
      </c>
      <c r="L14" s="465">
        <v>0</v>
      </c>
      <c r="M14" s="465">
        <v>0</v>
      </c>
      <c r="N14" s="465">
        <v>14</v>
      </c>
      <c r="O14" s="465">
        <v>1</v>
      </c>
      <c r="P14" s="465">
        <v>76</v>
      </c>
      <c r="Q14" s="465">
        <v>2</v>
      </c>
      <c r="R14" s="465">
        <v>10</v>
      </c>
      <c r="S14" s="465">
        <v>1</v>
      </c>
      <c r="T14" s="465">
        <v>2</v>
      </c>
      <c r="U14" s="465">
        <v>0</v>
      </c>
      <c r="V14" s="465">
        <v>3</v>
      </c>
      <c r="W14" s="465">
        <v>3</v>
      </c>
      <c r="X14" s="465">
        <v>4</v>
      </c>
      <c r="Y14" s="465">
        <v>1</v>
      </c>
      <c r="Z14" s="465">
        <v>0</v>
      </c>
      <c r="AA14" s="465">
        <v>0</v>
      </c>
      <c r="AB14" s="465">
        <v>0</v>
      </c>
      <c r="AC14" s="465">
        <v>0</v>
      </c>
      <c r="AD14" s="465">
        <v>3</v>
      </c>
      <c r="AE14" s="465">
        <v>1</v>
      </c>
      <c r="AF14" s="465">
        <v>0</v>
      </c>
      <c r="AG14" s="465">
        <v>0</v>
      </c>
      <c r="AH14" s="465">
        <v>0</v>
      </c>
      <c r="AI14" s="465">
        <v>0</v>
      </c>
      <c r="AJ14" s="465">
        <v>0</v>
      </c>
      <c r="AK14" s="465">
        <v>0</v>
      </c>
      <c r="AL14" s="465">
        <v>3</v>
      </c>
      <c r="AM14" s="465">
        <v>1</v>
      </c>
      <c r="AN14" s="465">
        <v>6</v>
      </c>
      <c r="AO14" s="465">
        <v>6</v>
      </c>
      <c r="AP14" s="465">
        <v>0</v>
      </c>
      <c r="AQ14" s="467">
        <v>0</v>
      </c>
    </row>
    <row r="15" spans="1:43" s="13" customFormat="1" ht="15" customHeight="1">
      <c r="A15" s="98"/>
      <c r="B15" s="160" t="s">
        <v>435</v>
      </c>
      <c r="C15" s="465">
        <v>77</v>
      </c>
      <c r="D15" s="465">
        <v>69</v>
      </c>
      <c r="E15" s="465">
        <v>8</v>
      </c>
      <c r="F15" s="465">
        <v>1</v>
      </c>
      <c r="G15" s="465">
        <v>1</v>
      </c>
      <c r="H15" s="465">
        <v>0</v>
      </c>
      <c r="I15" s="465">
        <v>0</v>
      </c>
      <c r="J15" s="465">
        <v>0</v>
      </c>
      <c r="K15" s="465">
        <v>0</v>
      </c>
      <c r="L15" s="465">
        <v>0</v>
      </c>
      <c r="M15" s="465">
        <v>0</v>
      </c>
      <c r="N15" s="465">
        <v>1</v>
      </c>
      <c r="O15" s="465">
        <v>0</v>
      </c>
      <c r="P15" s="465">
        <v>30</v>
      </c>
      <c r="Q15" s="465">
        <v>1</v>
      </c>
      <c r="R15" s="465">
        <v>1</v>
      </c>
      <c r="S15" s="465">
        <v>0</v>
      </c>
      <c r="T15" s="465">
        <v>0</v>
      </c>
      <c r="U15" s="465">
        <v>0</v>
      </c>
      <c r="V15" s="465">
        <v>2</v>
      </c>
      <c r="W15" s="465">
        <v>0</v>
      </c>
      <c r="X15" s="465">
        <v>17</v>
      </c>
      <c r="Y15" s="465">
        <v>0</v>
      </c>
      <c r="Z15" s="465">
        <v>0</v>
      </c>
      <c r="AA15" s="465">
        <v>0</v>
      </c>
      <c r="AB15" s="465">
        <v>0</v>
      </c>
      <c r="AC15" s="465">
        <v>0</v>
      </c>
      <c r="AD15" s="465">
        <v>10</v>
      </c>
      <c r="AE15" s="465">
        <v>2</v>
      </c>
      <c r="AF15" s="465">
        <v>2</v>
      </c>
      <c r="AG15" s="465">
        <v>0</v>
      </c>
      <c r="AH15" s="465">
        <v>0</v>
      </c>
      <c r="AI15" s="465">
        <v>0</v>
      </c>
      <c r="AJ15" s="465">
        <v>1</v>
      </c>
      <c r="AK15" s="465">
        <v>0</v>
      </c>
      <c r="AL15" s="465">
        <v>5</v>
      </c>
      <c r="AM15" s="465">
        <v>0</v>
      </c>
      <c r="AN15" s="465">
        <v>7</v>
      </c>
      <c r="AO15" s="465">
        <v>4</v>
      </c>
      <c r="AP15" s="465">
        <v>0</v>
      </c>
      <c r="AQ15" s="467">
        <v>0</v>
      </c>
    </row>
    <row r="16" spans="1:43" s="13" customFormat="1" ht="15" customHeight="1">
      <c r="A16" s="98"/>
      <c r="B16" s="160" t="s">
        <v>436</v>
      </c>
      <c r="C16" s="465">
        <v>89</v>
      </c>
      <c r="D16" s="465">
        <v>80</v>
      </c>
      <c r="E16" s="465">
        <v>9</v>
      </c>
      <c r="F16" s="465">
        <v>6</v>
      </c>
      <c r="G16" s="465">
        <v>0</v>
      </c>
      <c r="H16" s="465">
        <v>0</v>
      </c>
      <c r="I16" s="465">
        <v>0</v>
      </c>
      <c r="J16" s="465">
        <v>0</v>
      </c>
      <c r="K16" s="465">
        <v>0</v>
      </c>
      <c r="L16" s="465">
        <v>0</v>
      </c>
      <c r="M16" s="465">
        <v>0</v>
      </c>
      <c r="N16" s="465">
        <v>4</v>
      </c>
      <c r="O16" s="465">
        <v>0</v>
      </c>
      <c r="P16" s="465">
        <v>44</v>
      </c>
      <c r="Q16" s="465">
        <v>1</v>
      </c>
      <c r="R16" s="465">
        <v>4</v>
      </c>
      <c r="S16" s="465">
        <v>0</v>
      </c>
      <c r="T16" s="465">
        <v>0</v>
      </c>
      <c r="U16" s="465">
        <v>0</v>
      </c>
      <c r="V16" s="465">
        <v>0</v>
      </c>
      <c r="W16" s="465">
        <v>0</v>
      </c>
      <c r="X16" s="465">
        <v>12</v>
      </c>
      <c r="Y16" s="465">
        <v>3</v>
      </c>
      <c r="Z16" s="465">
        <v>1</v>
      </c>
      <c r="AA16" s="465">
        <v>0</v>
      </c>
      <c r="AB16" s="465">
        <v>0</v>
      </c>
      <c r="AC16" s="465">
        <v>0</v>
      </c>
      <c r="AD16" s="465">
        <v>5</v>
      </c>
      <c r="AE16" s="465">
        <v>0</v>
      </c>
      <c r="AF16" s="465">
        <v>1</v>
      </c>
      <c r="AG16" s="465">
        <v>0</v>
      </c>
      <c r="AH16" s="465">
        <v>0</v>
      </c>
      <c r="AI16" s="465">
        <v>0</v>
      </c>
      <c r="AJ16" s="465">
        <v>0</v>
      </c>
      <c r="AK16" s="465">
        <v>0</v>
      </c>
      <c r="AL16" s="465">
        <v>2</v>
      </c>
      <c r="AM16" s="465">
        <v>0</v>
      </c>
      <c r="AN16" s="465">
        <v>9</v>
      </c>
      <c r="AO16" s="465">
        <v>5</v>
      </c>
      <c r="AP16" s="465">
        <v>1</v>
      </c>
      <c r="AQ16" s="467">
        <v>0</v>
      </c>
    </row>
    <row r="17" spans="1:43" s="13" customFormat="1" ht="15" customHeight="1">
      <c r="A17" s="98"/>
      <c r="B17" s="160" t="s">
        <v>437</v>
      </c>
      <c r="C17" s="465">
        <v>91</v>
      </c>
      <c r="D17" s="465">
        <v>82</v>
      </c>
      <c r="E17" s="465">
        <v>9</v>
      </c>
      <c r="F17" s="465">
        <v>0</v>
      </c>
      <c r="G17" s="465">
        <v>0</v>
      </c>
      <c r="H17" s="465">
        <v>0</v>
      </c>
      <c r="I17" s="465">
        <v>0</v>
      </c>
      <c r="J17" s="465">
        <v>0</v>
      </c>
      <c r="K17" s="465">
        <v>0</v>
      </c>
      <c r="L17" s="465">
        <v>0</v>
      </c>
      <c r="M17" s="465">
        <v>0</v>
      </c>
      <c r="N17" s="465">
        <v>5</v>
      </c>
      <c r="O17" s="465">
        <v>2</v>
      </c>
      <c r="P17" s="465">
        <v>72</v>
      </c>
      <c r="Q17" s="465">
        <v>7</v>
      </c>
      <c r="R17" s="465">
        <v>2</v>
      </c>
      <c r="S17" s="465">
        <v>0</v>
      </c>
      <c r="T17" s="465">
        <v>0</v>
      </c>
      <c r="U17" s="465">
        <v>0</v>
      </c>
      <c r="V17" s="465">
        <v>0</v>
      </c>
      <c r="W17" s="465">
        <v>0</v>
      </c>
      <c r="X17" s="465">
        <v>1</v>
      </c>
      <c r="Y17" s="465">
        <v>0</v>
      </c>
      <c r="Z17" s="465">
        <v>0</v>
      </c>
      <c r="AA17" s="465">
        <v>0</v>
      </c>
      <c r="AB17" s="465">
        <v>2</v>
      </c>
      <c r="AC17" s="465">
        <v>0</v>
      </c>
      <c r="AD17" s="465">
        <v>0</v>
      </c>
      <c r="AE17" s="465">
        <v>0</v>
      </c>
      <c r="AF17" s="465">
        <v>2</v>
      </c>
      <c r="AG17" s="465">
        <v>0</v>
      </c>
      <c r="AH17" s="465">
        <v>0</v>
      </c>
      <c r="AI17" s="465">
        <v>0</v>
      </c>
      <c r="AJ17" s="465">
        <v>0</v>
      </c>
      <c r="AK17" s="465">
        <v>0</v>
      </c>
      <c r="AL17" s="465">
        <v>1</v>
      </c>
      <c r="AM17" s="465">
        <v>0</v>
      </c>
      <c r="AN17" s="465">
        <v>3</v>
      </c>
      <c r="AO17" s="465">
        <v>0</v>
      </c>
      <c r="AP17" s="465">
        <v>3</v>
      </c>
      <c r="AQ17" s="467">
        <v>0</v>
      </c>
    </row>
    <row r="18" spans="1:43" s="13" customFormat="1" ht="15" customHeight="1">
      <c r="A18" s="98"/>
      <c r="B18" s="160" t="s">
        <v>438</v>
      </c>
      <c r="C18" s="465">
        <v>167</v>
      </c>
      <c r="D18" s="465">
        <v>149</v>
      </c>
      <c r="E18" s="465">
        <v>18</v>
      </c>
      <c r="F18" s="465">
        <v>0</v>
      </c>
      <c r="G18" s="465">
        <v>0</v>
      </c>
      <c r="H18" s="465">
        <v>0</v>
      </c>
      <c r="I18" s="465">
        <v>0</v>
      </c>
      <c r="J18" s="465">
        <v>0</v>
      </c>
      <c r="K18" s="465">
        <v>0</v>
      </c>
      <c r="L18" s="465">
        <v>0</v>
      </c>
      <c r="M18" s="465">
        <v>0</v>
      </c>
      <c r="N18" s="465">
        <v>28</v>
      </c>
      <c r="O18" s="465">
        <v>0</v>
      </c>
      <c r="P18" s="465">
        <v>74</v>
      </c>
      <c r="Q18" s="465">
        <v>3</v>
      </c>
      <c r="R18" s="465">
        <v>0</v>
      </c>
      <c r="S18" s="465">
        <v>0</v>
      </c>
      <c r="T18" s="465">
        <v>0</v>
      </c>
      <c r="U18" s="465">
        <v>0</v>
      </c>
      <c r="V18" s="465">
        <v>8</v>
      </c>
      <c r="W18" s="465">
        <v>1</v>
      </c>
      <c r="X18" s="465">
        <v>9</v>
      </c>
      <c r="Y18" s="465">
        <v>1</v>
      </c>
      <c r="Z18" s="465">
        <v>0</v>
      </c>
      <c r="AA18" s="465">
        <v>0</v>
      </c>
      <c r="AB18" s="465">
        <v>0</v>
      </c>
      <c r="AC18" s="465">
        <v>0</v>
      </c>
      <c r="AD18" s="465">
        <v>14</v>
      </c>
      <c r="AE18" s="465">
        <v>2</v>
      </c>
      <c r="AF18" s="465">
        <v>2</v>
      </c>
      <c r="AG18" s="465">
        <v>0</v>
      </c>
      <c r="AH18" s="465">
        <v>1</v>
      </c>
      <c r="AI18" s="465">
        <v>0</v>
      </c>
      <c r="AJ18" s="465">
        <v>0</v>
      </c>
      <c r="AK18" s="465">
        <v>0</v>
      </c>
      <c r="AL18" s="465">
        <v>9</v>
      </c>
      <c r="AM18" s="465">
        <v>0</v>
      </c>
      <c r="AN18" s="465">
        <v>22</v>
      </c>
      <c r="AO18" s="465">
        <v>11</v>
      </c>
      <c r="AP18" s="465">
        <v>0</v>
      </c>
      <c r="AQ18" s="467">
        <v>0</v>
      </c>
    </row>
    <row r="19" spans="1:43" s="13" customFormat="1" ht="15" customHeight="1">
      <c r="A19" s="98"/>
      <c r="B19" s="160" t="s">
        <v>439</v>
      </c>
      <c r="C19" s="465">
        <v>109</v>
      </c>
      <c r="D19" s="465">
        <v>102</v>
      </c>
      <c r="E19" s="465">
        <v>7</v>
      </c>
      <c r="F19" s="465">
        <v>0</v>
      </c>
      <c r="G19" s="465">
        <v>0</v>
      </c>
      <c r="H19" s="465">
        <v>0</v>
      </c>
      <c r="I19" s="465">
        <v>0</v>
      </c>
      <c r="J19" s="465">
        <v>0</v>
      </c>
      <c r="K19" s="465">
        <v>0</v>
      </c>
      <c r="L19" s="465">
        <v>0</v>
      </c>
      <c r="M19" s="465">
        <v>0</v>
      </c>
      <c r="N19" s="465">
        <v>0</v>
      </c>
      <c r="O19" s="465">
        <v>0</v>
      </c>
      <c r="P19" s="465">
        <v>86</v>
      </c>
      <c r="Q19" s="465">
        <v>1</v>
      </c>
      <c r="R19" s="465">
        <v>0</v>
      </c>
      <c r="S19" s="465">
        <v>0</v>
      </c>
      <c r="T19" s="465">
        <v>0</v>
      </c>
      <c r="U19" s="465">
        <v>0</v>
      </c>
      <c r="V19" s="465">
        <v>0</v>
      </c>
      <c r="W19" s="465">
        <v>0</v>
      </c>
      <c r="X19" s="465">
        <v>0</v>
      </c>
      <c r="Y19" s="465">
        <v>0</v>
      </c>
      <c r="Z19" s="465">
        <v>0</v>
      </c>
      <c r="AA19" s="465">
        <v>0</v>
      </c>
      <c r="AB19" s="465">
        <v>0</v>
      </c>
      <c r="AC19" s="465">
        <v>0</v>
      </c>
      <c r="AD19" s="465">
        <v>0</v>
      </c>
      <c r="AE19" s="465">
        <v>0</v>
      </c>
      <c r="AF19" s="465">
        <v>0</v>
      </c>
      <c r="AG19" s="465">
        <v>0</v>
      </c>
      <c r="AH19" s="465">
        <v>0</v>
      </c>
      <c r="AI19" s="465">
        <v>0</v>
      </c>
      <c r="AJ19" s="465">
        <v>0</v>
      </c>
      <c r="AK19" s="465">
        <v>0</v>
      </c>
      <c r="AL19" s="465">
        <v>18</v>
      </c>
      <c r="AM19" s="465">
        <v>2</v>
      </c>
      <c r="AN19" s="465">
        <v>5</v>
      </c>
      <c r="AO19" s="465">
        <v>4</v>
      </c>
      <c r="AP19" s="465">
        <v>0</v>
      </c>
      <c r="AQ19" s="467">
        <v>0</v>
      </c>
    </row>
    <row r="20" spans="1:43" s="13" customFormat="1" ht="15" customHeight="1">
      <c r="A20" s="98"/>
      <c r="B20" s="160" t="s">
        <v>440</v>
      </c>
      <c r="C20" s="465">
        <v>98</v>
      </c>
      <c r="D20" s="465">
        <v>88</v>
      </c>
      <c r="E20" s="465">
        <v>10</v>
      </c>
      <c r="F20" s="465">
        <v>0</v>
      </c>
      <c r="G20" s="465">
        <v>0</v>
      </c>
      <c r="H20" s="465">
        <v>0</v>
      </c>
      <c r="I20" s="465">
        <v>0</v>
      </c>
      <c r="J20" s="465">
        <v>0</v>
      </c>
      <c r="K20" s="465">
        <v>0</v>
      </c>
      <c r="L20" s="465">
        <v>0</v>
      </c>
      <c r="M20" s="465">
        <v>0</v>
      </c>
      <c r="N20" s="465">
        <v>3</v>
      </c>
      <c r="O20" s="465">
        <v>0</v>
      </c>
      <c r="P20" s="465">
        <v>60</v>
      </c>
      <c r="Q20" s="465">
        <v>2</v>
      </c>
      <c r="R20" s="465">
        <v>0</v>
      </c>
      <c r="S20" s="465">
        <v>0</v>
      </c>
      <c r="T20" s="465">
        <v>0</v>
      </c>
      <c r="U20" s="465">
        <v>0</v>
      </c>
      <c r="V20" s="465">
        <v>4</v>
      </c>
      <c r="W20" s="465">
        <v>2</v>
      </c>
      <c r="X20" s="465">
        <v>6</v>
      </c>
      <c r="Y20" s="465">
        <v>3</v>
      </c>
      <c r="Z20" s="465">
        <v>2</v>
      </c>
      <c r="AA20" s="465">
        <v>0</v>
      </c>
      <c r="AB20" s="465">
        <v>0</v>
      </c>
      <c r="AC20" s="465">
        <v>0</v>
      </c>
      <c r="AD20" s="465">
        <v>10</v>
      </c>
      <c r="AE20" s="465">
        <v>1</v>
      </c>
      <c r="AF20" s="465">
        <v>5</v>
      </c>
      <c r="AG20" s="465">
        <v>0</v>
      </c>
      <c r="AH20" s="465">
        <v>0</v>
      </c>
      <c r="AI20" s="465">
        <v>0</v>
      </c>
      <c r="AJ20" s="465">
        <v>6</v>
      </c>
      <c r="AK20" s="465">
        <v>2</v>
      </c>
      <c r="AL20" s="465">
        <v>0</v>
      </c>
      <c r="AM20" s="465">
        <v>0</v>
      </c>
      <c r="AN20" s="465">
        <v>2</v>
      </c>
      <c r="AO20" s="465">
        <v>0</v>
      </c>
      <c r="AP20" s="465">
        <v>0</v>
      </c>
      <c r="AQ20" s="467">
        <v>0</v>
      </c>
    </row>
    <row r="21" spans="1:43" s="13" customFormat="1" ht="15" customHeight="1">
      <c r="A21" s="98"/>
      <c r="B21" s="160" t="s">
        <v>441</v>
      </c>
      <c r="C21" s="465">
        <v>52</v>
      </c>
      <c r="D21" s="465">
        <v>43</v>
      </c>
      <c r="E21" s="465">
        <v>9</v>
      </c>
      <c r="F21" s="465">
        <v>0</v>
      </c>
      <c r="G21" s="465">
        <v>0</v>
      </c>
      <c r="H21" s="465">
        <v>0</v>
      </c>
      <c r="I21" s="465">
        <v>0</v>
      </c>
      <c r="J21" s="465">
        <v>0</v>
      </c>
      <c r="K21" s="465">
        <v>0</v>
      </c>
      <c r="L21" s="465">
        <v>0</v>
      </c>
      <c r="M21" s="465">
        <v>0</v>
      </c>
      <c r="N21" s="465">
        <v>1</v>
      </c>
      <c r="O21" s="465">
        <v>0</v>
      </c>
      <c r="P21" s="465">
        <v>24</v>
      </c>
      <c r="Q21" s="465">
        <v>0</v>
      </c>
      <c r="R21" s="465">
        <v>0</v>
      </c>
      <c r="S21" s="465">
        <v>0</v>
      </c>
      <c r="T21" s="465">
        <v>1</v>
      </c>
      <c r="U21" s="465">
        <v>1</v>
      </c>
      <c r="V21" s="465">
        <v>2</v>
      </c>
      <c r="W21" s="465">
        <v>2</v>
      </c>
      <c r="X21" s="465">
        <v>5</v>
      </c>
      <c r="Y21" s="465">
        <v>2</v>
      </c>
      <c r="Z21" s="465">
        <v>4</v>
      </c>
      <c r="AA21" s="465">
        <v>0</v>
      </c>
      <c r="AB21" s="465">
        <v>1</v>
      </c>
      <c r="AC21" s="465">
        <v>1</v>
      </c>
      <c r="AD21" s="465">
        <v>3</v>
      </c>
      <c r="AE21" s="465">
        <v>2</v>
      </c>
      <c r="AF21" s="465">
        <v>4</v>
      </c>
      <c r="AG21" s="465">
        <v>1</v>
      </c>
      <c r="AH21" s="465">
        <v>0</v>
      </c>
      <c r="AI21" s="465">
        <v>0</v>
      </c>
      <c r="AJ21" s="465">
        <v>1</v>
      </c>
      <c r="AK21" s="465">
        <v>0</v>
      </c>
      <c r="AL21" s="465">
        <v>0</v>
      </c>
      <c r="AM21" s="465">
        <v>0</v>
      </c>
      <c r="AN21" s="465">
        <v>6</v>
      </c>
      <c r="AO21" s="465">
        <v>0</v>
      </c>
      <c r="AP21" s="465">
        <v>0</v>
      </c>
      <c r="AQ21" s="467">
        <v>0</v>
      </c>
    </row>
    <row r="22" spans="1:43" s="13" customFormat="1" ht="15" customHeight="1">
      <c r="A22" s="98"/>
      <c r="B22" s="160" t="s">
        <v>442</v>
      </c>
      <c r="C22" s="465">
        <v>41</v>
      </c>
      <c r="D22" s="465">
        <v>31</v>
      </c>
      <c r="E22" s="465">
        <v>10</v>
      </c>
      <c r="F22" s="465">
        <v>0</v>
      </c>
      <c r="G22" s="465">
        <v>0</v>
      </c>
      <c r="H22" s="465">
        <v>0</v>
      </c>
      <c r="I22" s="465">
        <v>0</v>
      </c>
      <c r="J22" s="465">
        <v>0</v>
      </c>
      <c r="K22" s="465">
        <v>0</v>
      </c>
      <c r="L22" s="465">
        <v>0</v>
      </c>
      <c r="M22" s="465">
        <v>0</v>
      </c>
      <c r="N22" s="465">
        <v>0</v>
      </c>
      <c r="O22" s="465">
        <v>0</v>
      </c>
      <c r="P22" s="465">
        <v>9</v>
      </c>
      <c r="Q22" s="465">
        <v>2</v>
      </c>
      <c r="R22" s="465">
        <v>0</v>
      </c>
      <c r="S22" s="465">
        <v>0</v>
      </c>
      <c r="T22" s="465">
        <v>0</v>
      </c>
      <c r="U22" s="465">
        <v>0</v>
      </c>
      <c r="V22" s="465">
        <v>0</v>
      </c>
      <c r="W22" s="465">
        <v>0</v>
      </c>
      <c r="X22" s="465">
        <v>7</v>
      </c>
      <c r="Y22" s="465">
        <v>0</v>
      </c>
      <c r="Z22" s="465">
        <v>0</v>
      </c>
      <c r="AA22" s="465">
        <v>0</v>
      </c>
      <c r="AB22" s="465">
        <v>0</v>
      </c>
      <c r="AC22" s="465">
        <v>0</v>
      </c>
      <c r="AD22" s="465">
        <v>8</v>
      </c>
      <c r="AE22" s="465">
        <v>6</v>
      </c>
      <c r="AF22" s="465">
        <v>16</v>
      </c>
      <c r="AG22" s="465">
        <v>2</v>
      </c>
      <c r="AH22" s="465">
        <v>0</v>
      </c>
      <c r="AI22" s="465">
        <v>0</v>
      </c>
      <c r="AJ22" s="465">
        <v>0</v>
      </c>
      <c r="AK22" s="465">
        <v>0</v>
      </c>
      <c r="AL22" s="465">
        <v>0</v>
      </c>
      <c r="AM22" s="465">
        <v>0</v>
      </c>
      <c r="AN22" s="465">
        <v>1</v>
      </c>
      <c r="AO22" s="465">
        <v>0</v>
      </c>
      <c r="AP22" s="465">
        <v>0</v>
      </c>
      <c r="AQ22" s="467">
        <v>0</v>
      </c>
    </row>
    <row r="23" spans="1:43" s="13" customFormat="1" ht="15" customHeight="1">
      <c r="A23" s="98"/>
      <c r="B23" s="160" t="s">
        <v>443</v>
      </c>
      <c r="C23" s="465">
        <v>0</v>
      </c>
      <c r="D23" s="465">
        <v>0</v>
      </c>
      <c r="E23" s="465">
        <v>0</v>
      </c>
      <c r="F23" s="465">
        <v>0</v>
      </c>
      <c r="G23" s="465">
        <v>0</v>
      </c>
      <c r="H23" s="465">
        <v>0</v>
      </c>
      <c r="I23" s="465">
        <v>0</v>
      </c>
      <c r="J23" s="465">
        <v>0</v>
      </c>
      <c r="K23" s="465">
        <v>0</v>
      </c>
      <c r="L23" s="465">
        <v>0</v>
      </c>
      <c r="M23" s="465">
        <v>0</v>
      </c>
      <c r="N23" s="465">
        <v>0</v>
      </c>
      <c r="O23" s="465">
        <v>0</v>
      </c>
      <c r="P23" s="465">
        <v>0</v>
      </c>
      <c r="Q23" s="465">
        <v>0</v>
      </c>
      <c r="R23" s="465">
        <v>0</v>
      </c>
      <c r="S23" s="465">
        <v>0</v>
      </c>
      <c r="T23" s="465">
        <v>0</v>
      </c>
      <c r="U23" s="465">
        <v>0</v>
      </c>
      <c r="V23" s="465">
        <v>0</v>
      </c>
      <c r="W23" s="465">
        <v>0</v>
      </c>
      <c r="X23" s="465">
        <v>0</v>
      </c>
      <c r="Y23" s="465">
        <v>0</v>
      </c>
      <c r="Z23" s="465">
        <v>0</v>
      </c>
      <c r="AA23" s="465">
        <v>0</v>
      </c>
      <c r="AB23" s="465">
        <v>0</v>
      </c>
      <c r="AC23" s="465">
        <v>0</v>
      </c>
      <c r="AD23" s="465">
        <v>0</v>
      </c>
      <c r="AE23" s="465">
        <v>0</v>
      </c>
      <c r="AF23" s="465">
        <v>0</v>
      </c>
      <c r="AG23" s="465">
        <v>0</v>
      </c>
      <c r="AH23" s="465">
        <v>0</v>
      </c>
      <c r="AI23" s="465">
        <v>0</v>
      </c>
      <c r="AJ23" s="465">
        <v>0</v>
      </c>
      <c r="AK23" s="465">
        <v>0</v>
      </c>
      <c r="AL23" s="465">
        <v>0</v>
      </c>
      <c r="AM23" s="465">
        <v>0</v>
      </c>
      <c r="AN23" s="465">
        <v>0</v>
      </c>
      <c r="AO23" s="465">
        <v>0</v>
      </c>
      <c r="AP23" s="465">
        <v>0</v>
      </c>
      <c r="AQ23" s="467">
        <v>0</v>
      </c>
    </row>
    <row r="24" spans="1:43" s="13" customFormat="1" ht="15" customHeight="1">
      <c r="A24" s="98"/>
      <c r="B24" s="160" t="s">
        <v>444</v>
      </c>
      <c r="C24" s="465">
        <v>33</v>
      </c>
      <c r="D24" s="465">
        <v>30</v>
      </c>
      <c r="E24" s="465">
        <v>3</v>
      </c>
      <c r="F24" s="465">
        <v>0</v>
      </c>
      <c r="G24" s="465">
        <v>0</v>
      </c>
      <c r="H24" s="465">
        <v>0</v>
      </c>
      <c r="I24" s="465">
        <v>0</v>
      </c>
      <c r="J24" s="465">
        <v>0</v>
      </c>
      <c r="K24" s="465">
        <v>0</v>
      </c>
      <c r="L24" s="465">
        <v>0</v>
      </c>
      <c r="M24" s="465">
        <v>0</v>
      </c>
      <c r="N24" s="465">
        <v>0</v>
      </c>
      <c r="O24" s="465">
        <v>0</v>
      </c>
      <c r="P24" s="465">
        <v>16</v>
      </c>
      <c r="Q24" s="465">
        <v>2</v>
      </c>
      <c r="R24" s="465">
        <v>0</v>
      </c>
      <c r="S24" s="465">
        <v>0</v>
      </c>
      <c r="T24" s="465">
        <v>0</v>
      </c>
      <c r="U24" s="465">
        <v>0</v>
      </c>
      <c r="V24" s="465">
        <v>1</v>
      </c>
      <c r="W24" s="465">
        <v>1</v>
      </c>
      <c r="X24" s="465">
        <v>7</v>
      </c>
      <c r="Y24" s="465">
        <v>0</v>
      </c>
      <c r="Z24" s="465">
        <v>0</v>
      </c>
      <c r="AA24" s="465">
        <v>0</v>
      </c>
      <c r="AB24" s="465">
        <v>0</v>
      </c>
      <c r="AC24" s="465">
        <v>0</v>
      </c>
      <c r="AD24" s="465">
        <v>7</v>
      </c>
      <c r="AE24" s="465">
        <v>0</v>
      </c>
      <c r="AF24" s="465">
        <v>0</v>
      </c>
      <c r="AG24" s="465">
        <v>0</v>
      </c>
      <c r="AH24" s="465">
        <v>2</v>
      </c>
      <c r="AI24" s="465">
        <v>0</v>
      </c>
      <c r="AJ24" s="465">
        <v>0</v>
      </c>
      <c r="AK24" s="465">
        <v>0</v>
      </c>
      <c r="AL24" s="465">
        <v>0</v>
      </c>
      <c r="AM24" s="465">
        <v>0</v>
      </c>
      <c r="AN24" s="465">
        <v>0</v>
      </c>
      <c r="AO24" s="465">
        <v>0</v>
      </c>
      <c r="AP24" s="465">
        <v>0</v>
      </c>
      <c r="AQ24" s="467">
        <v>0</v>
      </c>
    </row>
    <row r="25" spans="1:43" s="13" customFormat="1" ht="15" customHeight="1">
      <c r="A25" s="98"/>
      <c r="B25" s="160" t="s">
        <v>445</v>
      </c>
      <c r="C25" s="465">
        <v>0</v>
      </c>
      <c r="D25" s="465">
        <v>0</v>
      </c>
      <c r="E25" s="465">
        <v>0</v>
      </c>
      <c r="F25" s="465">
        <v>0</v>
      </c>
      <c r="G25" s="465">
        <v>0</v>
      </c>
      <c r="H25" s="465">
        <v>0</v>
      </c>
      <c r="I25" s="465">
        <v>0</v>
      </c>
      <c r="J25" s="465">
        <v>0</v>
      </c>
      <c r="K25" s="465">
        <v>0</v>
      </c>
      <c r="L25" s="465">
        <v>0</v>
      </c>
      <c r="M25" s="465">
        <v>0</v>
      </c>
      <c r="N25" s="465">
        <v>0</v>
      </c>
      <c r="O25" s="465">
        <v>0</v>
      </c>
      <c r="P25" s="465">
        <v>0</v>
      </c>
      <c r="Q25" s="465">
        <v>0</v>
      </c>
      <c r="R25" s="465">
        <v>0</v>
      </c>
      <c r="S25" s="465">
        <v>0</v>
      </c>
      <c r="T25" s="465">
        <v>0</v>
      </c>
      <c r="U25" s="465">
        <v>0</v>
      </c>
      <c r="V25" s="465">
        <v>0</v>
      </c>
      <c r="W25" s="465">
        <v>0</v>
      </c>
      <c r="X25" s="465">
        <v>0</v>
      </c>
      <c r="Y25" s="465">
        <v>0</v>
      </c>
      <c r="Z25" s="465">
        <v>0</v>
      </c>
      <c r="AA25" s="465">
        <v>0</v>
      </c>
      <c r="AB25" s="465">
        <v>0</v>
      </c>
      <c r="AC25" s="465">
        <v>0</v>
      </c>
      <c r="AD25" s="465">
        <v>0</v>
      </c>
      <c r="AE25" s="465">
        <v>0</v>
      </c>
      <c r="AF25" s="465">
        <v>0</v>
      </c>
      <c r="AG25" s="465">
        <v>0</v>
      </c>
      <c r="AH25" s="465">
        <v>0</v>
      </c>
      <c r="AI25" s="465">
        <v>0</v>
      </c>
      <c r="AJ25" s="465">
        <v>0</v>
      </c>
      <c r="AK25" s="465">
        <v>0</v>
      </c>
      <c r="AL25" s="465">
        <v>0</v>
      </c>
      <c r="AM25" s="465">
        <v>0</v>
      </c>
      <c r="AN25" s="465">
        <v>0</v>
      </c>
      <c r="AO25" s="465">
        <v>0</v>
      </c>
      <c r="AP25" s="465">
        <v>0</v>
      </c>
      <c r="AQ25" s="467">
        <v>0</v>
      </c>
    </row>
    <row r="26" spans="1:43" s="13" customFormat="1" ht="15" customHeight="1">
      <c r="A26" s="98"/>
      <c r="B26" s="160" t="s">
        <v>446</v>
      </c>
      <c r="C26" s="465">
        <v>0</v>
      </c>
      <c r="D26" s="465">
        <v>0</v>
      </c>
      <c r="E26" s="465">
        <v>0</v>
      </c>
      <c r="F26" s="465">
        <v>0</v>
      </c>
      <c r="G26" s="465">
        <v>0</v>
      </c>
      <c r="H26" s="465">
        <v>0</v>
      </c>
      <c r="I26" s="465">
        <v>0</v>
      </c>
      <c r="J26" s="465">
        <v>0</v>
      </c>
      <c r="K26" s="465">
        <v>0</v>
      </c>
      <c r="L26" s="465">
        <v>0</v>
      </c>
      <c r="M26" s="465">
        <v>0</v>
      </c>
      <c r="N26" s="465">
        <v>0</v>
      </c>
      <c r="O26" s="465">
        <v>0</v>
      </c>
      <c r="P26" s="465">
        <v>0</v>
      </c>
      <c r="Q26" s="465">
        <v>0</v>
      </c>
      <c r="R26" s="465">
        <v>0</v>
      </c>
      <c r="S26" s="465">
        <v>0</v>
      </c>
      <c r="T26" s="465">
        <v>0</v>
      </c>
      <c r="U26" s="465">
        <v>0</v>
      </c>
      <c r="V26" s="465">
        <v>0</v>
      </c>
      <c r="W26" s="465">
        <v>0</v>
      </c>
      <c r="X26" s="465">
        <v>0</v>
      </c>
      <c r="Y26" s="465">
        <v>0</v>
      </c>
      <c r="Z26" s="465">
        <v>0</v>
      </c>
      <c r="AA26" s="465">
        <v>0</v>
      </c>
      <c r="AB26" s="465">
        <v>0</v>
      </c>
      <c r="AC26" s="465">
        <v>0</v>
      </c>
      <c r="AD26" s="465">
        <v>0</v>
      </c>
      <c r="AE26" s="465">
        <v>0</v>
      </c>
      <c r="AF26" s="465">
        <v>0</v>
      </c>
      <c r="AG26" s="465">
        <v>0</v>
      </c>
      <c r="AH26" s="465">
        <v>0</v>
      </c>
      <c r="AI26" s="465">
        <v>0</v>
      </c>
      <c r="AJ26" s="465">
        <v>0</v>
      </c>
      <c r="AK26" s="465">
        <v>0</v>
      </c>
      <c r="AL26" s="465">
        <v>0</v>
      </c>
      <c r="AM26" s="465">
        <v>0</v>
      </c>
      <c r="AN26" s="465">
        <v>0</v>
      </c>
      <c r="AO26" s="465">
        <v>0</v>
      </c>
      <c r="AP26" s="465">
        <v>0</v>
      </c>
      <c r="AQ26" s="467">
        <v>0</v>
      </c>
    </row>
    <row r="27" spans="1:43" s="13" customFormat="1" ht="15" customHeight="1">
      <c r="A27" s="98"/>
      <c r="B27" s="160" t="s">
        <v>447</v>
      </c>
      <c r="C27" s="465">
        <v>48</v>
      </c>
      <c r="D27" s="465">
        <v>44</v>
      </c>
      <c r="E27" s="465">
        <v>4</v>
      </c>
      <c r="F27" s="465">
        <v>0</v>
      </c>
      <c r="G27" s="465">
        <v>0</v>
      </c>
      <c r="H27" s="465">
        <v>0</v>
      </c>
      <c r="I27" s="465">
        <v>0</v>
      </c>
      <c r="J27" s="465">
        <v>0</v>
      </c>
      <c r="K27" s="465">
        <v>0</v>
      </c>
      <c r="L27" s="465">
        <v>0</v>
      </c>
      <c r="M27" s="465">
        <v>0</v>
      </c>
      <c r="N27" s="465">
        <v>0</v>
      </c>
      <c r="O27" s="465">
        <v>0</v>
      </c>
      <c r="P27" s="465">
        <v>35</v>
      </c>
      <c r="Q27" s="465">
        <v>1</v>
      </c>
      <c r="R27" s="465">
        <v>0</v>
      </c>
      <c r="S27" s="465">
        <v>0</v>
      </c>
      <c r="T27" s="465">
        <v>0</v>
      </c>
      <c r="U27" s="465">
        <v>0</v>
      </c>
      <c r="V27" s="465">
        <v>1</v>
      </c>
      <c r="W27" s="465">
        <v>1</v>
      </c>
      <c r="X27" s="465">
        <v>4</v>
      </c>
      <c r="Y27" s="465">
        <v>0</v>
      </c>
      <c r="Z27" s="465">
        <v>2</v>
      </c>
      <c r="AA27" s="465">
        <v>0</v>
      </c>
      <c r="AB27" s="465">
        <v>0</v>
      </c>
      <c r="AC27" s="465">
        <v>0</v>
      </c>
      <c r="AD27" s="465">
        <v>2</v>
      </c>
      <c r="AE27" s="465">
        <v>1</v>
      </c>
      <c r="AF27" s="465">
        <v>0</v>
      </c>
      <c r="AG27" s="465">
        <v>0</v>
      </c>
      <c r="AH27" s="465">
        <v>0</v>
      </c>
      <c r="AI27" s="465">
        <v>0</v>
      </c>
      <c r="AJ27" s="465">
        <v>0</v>
      </c>
      <c r="AK27" s="465">
        <v>0</v>
      </c>
      <c r="AL27" s="465">
        <v>3</v>
      </c>
      <c r="AM27" s="465">
        <v>1</v>
      </c>
      <c r="AN27" s="465">
        <v>0</v>
      </c>
      <c r="AO27" s="465">
        <v>0</v>
      </c>
      <c r="AP27" s="465">
        <v>1</v>
      </c>
      <c r="AQ27" s="467">
        <v>0</v>
      </c>
    </row>
    <row r="28" spans="1:43" s="13" customFormat="1" ht="15" customHeight="1">
      <c r="A28" s="98"/>
      <c r="B28" s="160" t="s">
        <v>448</v>
      </c>
      <c r="C28" s="465">
        <v>0</v>
      </c>
      <c r="D28" s="465">
        <v>0</v>
      </c>
      <c r="E28" s="465">
        <v>0</v>
      </c>
      <c r="F28" s="465">
        <v>0</v>
      </c>
      <c r="G28" s="465">
        <v>0</v>
      </c>
      <c r="H28" s="465">
        <v>0</v>
      </c>
      <c r="I28" s="465">
        <v>0</v>
      </c>
      <c r="J28" s="465">
        <v>0</v>
      </c>
      <c r="K28" s="465">
        <v>0</v>
      </c>
      <c r="L28" s="465">
        <v>0</v>
      </c>
      <c r="M28" s="465">
        <v>0</v>
      </c>
      <c r="N28" s="465">
        <v>0</v>
      </c>
      <c r="O28" s="465">
        <v>0</v>
      </c>
      <c r="P28" s="465">
        <v>0</v>
      </c>
      <c r="Q28" s="465">
        <v>0</v>
      </c>
      <c r="R28" s="465">
        <v>0</v>
      </c>
      <c r="S28" s="465">
        <v>0</v>
      </c>
      <c r="T28" s="465">
        <v>0</v>
      </c>
      <c r="U28" s="465">
        <v>0</v>
      </c>
      <c r="V28" s="465">
        <v>0</v>
      </c>
      <c r="W28" s="465">
        <v>0</v>
      </c>
      <c r="X28" s="465">
        <v>0</v>
      </c>
      <c r="Y28" s="465">
        <v>0</v>
      </c>
      <c r="Z28" s="465">
        <v>0</v>
      </c>
      <c r="AA28" s="465">
        <v>0</v>
      </c>
      <c r="AB28" s="465">
        <v>0</v>
      </c>
      <c r="AC28" s="465">
        <v>0</v>
      </c>
      <c r="AD28" s="465">
        <v>0</v>
      </c>
      <c r="AE28" s="465">
        <v>0</v>
      </c>
      <c r="AF28" s="465">
        <v>0</v>
      </c>
      <c r="AG28" s="465">
        <v>0</v>
      </c>
      <c r="AH28" s="465">
        <v>0</v>
      </c>
      <c r="AI28" s="465">
        <v>0</v>
      </c>
      <c r="AJ28" s="465">
        <v>0</v>
      </c>
      <c r="AK28" s="465">
        <v>0</v>
      </c>
      <c r="AL28" s="465">
        <v>0</v>
      </c>
      <c r="AM28" s="465">
        <v>0</v>
      </c>
      <c r="AN28" s="465">
        <v>0</v>
      </c>
      <c r="AO28" s="465">
        <v>0</v>
      </c>
      <c r="AP28" s="465">
        <v>0</v>
      </c>
      <c r="AQ28" s="467">
        <v>0</v>
      </c>
    </row>
    <row r="29" spans="1:43" s="13" customFormat="1" ht="15" customHeight="1">
      <c r="A29" s="98"/>
      <c r="B29" s="160" t="s">
        <v>449</v>
      </c>
      <c r="C29" s="465">
        <v>33</v>
      </c>
      <c r="D29" s="465">
        <v>24</v>
      </c>
      <c r="E29" s="465">
        <v>9</v>
      </c>
      <c r="F29" s="465">
        <v>0</v>
      </c>
      <c r="G29" s="465">
        <v>0</v>
      </c>
      <c r="H29" s="465">
        <v>0</v>
      </c>
      <c r="I29" s="465">
        <v>0</v>
      </c>
      <c r="J29" s="465">
        <v>0</v>
      </c>
      <c r="K29" s="465">
        <v>0</v>
      </c>
      <c r="L29" s="465">
        <v>0</v>
      </c>
      <c r="M29" s="465">
        <v>0</v>
      </c>
      <c r="N29" s="465">
        <v>3</v>
      </c>
      <c r="O29" s="465">
        <v>2</v>
      </c>
      <c r="P29" s="465">
        <v>15</v>
      </c>
      <c r="Q29" s="465">
        <v>0</v>
      </c>
      <c r="R29" s="465">
        <v>0</v>
      </c>
      <c r="S29" s="465">
        <v>0</v>
      </c>
      <c r="T29" s="465">
        <v>0</v>
      </c>
      <c r="U29" s="465">
        <v>0</v>
      </c>
      <c r="V29" s="465">
        <v>1</v>
      </c>
      <c r="W29" s="465">
        <v>1</v>
      </c>
      <c r="X29" s="465">
        <v>2</v>
      </c>
      <c r="Y29" s="465">
        <v>0</v>
      </c>
      <c r="Z29" s="465">
        <v>1</v>
      </c>
      <c r="AA29" s="465">
        <v>0</v>
      </c>
      <c r="AB29" s="465">
        <v>0</v>
      </c>
      <c r="AC29" s="465">
        <v>0</v>
      </c>
      <c r="AD29" s="465">
        <v>6</v>
      </c>
      <c r="AE29" s="465">
        <v>4</v>
      </c>
      <c r="AF29" s="465">
        <v>1</v>
      </c>
      <c r="AG29" s="465">
        <v>0</v>
      </c>
      <c r="AH29" s="465">
        <v>0</v>
      </c>
      <c r="AI29" s="465">
        <v>0</v>
      </c>
      <c r="AJ29" s="465">
        <v>1</v>
      </c>
      <c r="AK29" s="465">
        <v>1</v>
      </c>
      <c r="AL29" s="465">
        <v>2</v>
      </c>
      <c r="AM29" s="465">
        <v>1</v>
      </c>
      <c r="AN29" s="465">
        <v>1</v>
      </c>
      <c r="AO29" s="465">
        <v>0</v>
      </c>
      <c r="AP29" s="465">
        <v>0</v>
      </c>
      <c r="AQ29" s="467">
        <v>0</v>
      </c>
    </row>
    <row r="30" spans="1:43" s="13" customFormat="1" ht="15" customHeight="1">
      <c r="A30" s="98"/>
      <c r="B30" s="160" t="s">
        <v>450</v>
      </c>
      <c r="C30" s="465">
        <v>14</v>
      </c>
      <c r="D30" s="465">
        <v>8</v>
      </c>
      <c r="E30" s="465">
        <v>6</v>
      </c>
      <c r="F30" s="465">
        <v>0</v>
      </c>
      <c r="G30" s="465">
        <v>0</v>
      </c>
      <c r="H30" s="465">
        <v>0</v>
      </c>
      <c r="I30" s="465">
        <v>0</v>
      </c>
      <c r="J30" s="465">
        <v>0</v>
      </c>
      <c r="K30" s="465">
        <v>0</v>
      </c>
      <c r="L30" s="465">
        <v>0</v>
      </c>
      <c r="M30" s="465">
        <v>0</v>
      </c>
      <c r="N30" s="465">
        <v>0</v>
      </c>
      <c r="O30" s="465">
        <v>0</v>
      </c>
      <c r="P30" s="465">
        <v>6</v>
      </c>
      <c r="Q30" s="465">
        <v>0</v>
      </c>
      <c r="R30" s="465">
        <v>0</v>
      </c>
      <c r="S30" s="465">
        <v>0</v>
      </c>
      <c r="T30" s="465">
        <v>0</v>
      </c>
      <c r="U30" s="465">
        <v>0</v>
      </c>
      <c r="V30" s="465">
        <v>0</v>
      </c>
      <c r="W30" s="465">
        <v>0</v>
      </c>
      <c r="X30" s="465">
        <v>2</v>
      </c>
      <c r="Y30" s="465">
        <v>2</v>
      </c>
      <c r="Z30" s="465">
        <v>1</v>
      </c>
      <c r="AA30" s="465">
        <v>0</v>
      </c>
      <c r="AB30" s="465">
        <v>0</v>
      </c>
      <c r="AC30" s="465">
        <v>0</v>
      </c>
      <c r="AD30" s="465">
        <v>2</v>
      </c>
      <c r="AE30" s="465">
        <v>1</v>
      </c>
      <c r="AF30" s="465">
        <v>2</v>
      </c>
      <c r="AG30" s="465">
        <v>2</v>
      </c>
      <c r="AH30" s="465">
        <v>0</v>
      </c>
      <c r="AI30" s="465">
        <v>0</v>
      </c>
      <c r="AJ30" s="465">
        <v>0</v>
      </c>
      <c r="AK30" s="465">
        <v>0</v>
      </c>
      <c r="AL30" s="465">
        <v>0</v>
      </c>
      <c r="AM30" s="465">
        <v>0</v>
      </c>
      <c r="AN30" s="465">
        <v>1</v>
      </c>
      <c r="AO30" s="465">
        <v>1</v>
      </c>
      <c r="AP30" s="465">
        <v>0</v>
      </c>
      <c r="AQ30" s="467">
        <v>0</v>
      </c>
    </row>
    <row r="31" spans="1:43" s="13" customFormat="1" ht="15" customHeight="1">
      <c r="A31" s="98"/>
      <c r="B31" s="160" t="s">
        <v>451</v>
      </c>
      <c r="C31" s="465">
        <v>0</v>
      </c>
      <c r="D31" s="465">
        <v>0</v>
      </c>
      <c r="E31" s="465">
        <v>0</v>
      </c>
      <c r="F31" s="465">
        <v>0</v>
      </c>
      <c r="G31" s="465">
        <v>0</v>
      </c>
      <c r="H31" s="465">
        <v>0</v>
      </c>
      <c r="I31" s="465">
        <v>0</v>
      </c>
      <c r="J31" s="465">
        <v>0</v>
      </c>
      <c r="K31" s="465">
        <v>0</v>
      </c>
      <c r="L31" s="465">
        <v>0</v>
      </c>
      <c r="M31" s="465">
        <v>0</v>
      </c>
      <c r="N31" s="465">
        <v>0</v>
      </c>
      <c r="O31" s="465">
        <v>0</v>
      </c>
      <c r="P31" s="465">
        <v>0</v>
      </c>
      <c r="Q31" s="465">
        <v>0</v>
      </c>
      <c r="R31" s="465">
        <v>0</v>
      </c>
      <c r="S31" s="465">
        <v>0</v>
      </c>
      <c r="T31" s="465">
        <v>0</v>
      </c>
      <c r="U31" s="465">
        <v>0</v>
      </c>
      <c r="V31" s="465">
        <v>0</v>
      </c>
      <c r="W31" s="465">
        <v>0</v>
      </c>
      <c r="X31" s="465">
        <v>0</v>
      </c>
      <c r="Y31" s="465">
        <v>0</v>
      </c>
      <c r="Z31" s="465">
        <v>0</v>
      </c>
      <c r="AA31" s="465">
        <v>0</v>
      </c>
      <c r="AB31" s="465">
        <v>0</v>
      </c>
      <c r="AC31" s="465">
        <v>0</v>
      </c>
      <c r="AD31" s="465">
        <v>0</v>
      </c>
      <c r="AE31" s="465">
        <v>0</v>
      </c>
      <c r="AF31" s="465">
        <v>0</v>
      </c>
      <c r="AG31" s="465">
        <v>0</v>
      </c>
      <c r="AH31" s="465">
        <v>0</v>
      </c>
      <c r="AI31" s="465">
        <v>0</v>
      </c>
      <c r="AJ31" s="465">
        <v>0</v>
      </c>
      <c r="AK31" s="465">
        <v>0</v>
      </c>
      <c r="AL31" s="465">
        <v>0</v>
      </c>
      <c r="AM31" s="465">
        <v>0</v>
      </c>
      <c r="AN31" s="465">
        <v>0</v>
      </c>
      <c r="AO31" s="465">
        <v>0</v>
      </c>
      <c r="AP31" s="465">
        <v>0</v>
      </c>
      <c r="AQ31" s="467">
        <v>0</v>
      </c>
    </row>
    <row r="32" spans="1:43" s="13" customFormat="1" ht="15" customHeight="1">
      <c r="A32" s="98"/>
      <c r="B32" s="160" t="s">
        <v>452</v>
      </c>
      <c r="C32" s="465">
        <v>29</v>
      </c>
      <c r="D32" s="465">
        <v>21</v>
      </c>
      <c r="E32" s="465">
        <v>8</v>
      </c>
      <c r="F32" s="465">
        <v>0</v>
      </c>
      <c r="G32" s="465">
        <v>0</v>
      </c>
      <c r="H32" s="465">
        <v>0</v>
      </c>
      <c r="I32" s="465">
        <v>0</v>
      </c>
      <c r="J32" s="465">
        <v>0</v>
      </c>
      <c r="K32" s="465">
        <v>0</v>
      </c>
      <c r="L32" s="465">
        <v>0</v>
      </c>
      <c r="M32" s="465">
        <v>0</v>
      </c>
      <c r="N32" s="465">
        <v>2</v>
      </c>
      <c r="O32" s="465">
        <v>1</v>
      </c>
      <c r="P32" s="465">
        <v>18</v>
      </c>
      <c r="Q32" s="465">
        <v>2</v>
      </c>
      <c r="R32" s="465">
        <v>0</v>
      </c>
      <c r="S32" s="465">
        <v>0</v>
      </c>
      <c r="T32" s="465">
        <v>0</v>
      </c>
      <c r="U32" s="465">
        <v>0</v>
      </c>
      <c r="V32" s="465">
        <v>0</v>
      </c>
      <c r="W32" s="465">
        <v>0</v>
      </c>
      <c r="X32" s="465">
        <v>1</v>
      </c>
      <c r="Y32" s="465">
        <v>1</v>
      </c>
      <c r="Z32" s="465">
        <v>1</v>
      </c>
      <c r="AA32" s="465">
        <v>0</v>
      </c>
      <c r="AB32" s="465">
        <v>0</v>
      </c>
      <c r="AC32" s="465">
        <v>0</v>
      </c>
      <c r="AD32" s="465">
        <v>3</v>
      </c>
      <c r="AE32" s="465">
        <v>1</v>
      </c>
      <c r="AF32" s="465">
        <v>2</v>
      </c>
      <c r="AG32" s="465">
        <v>1</v>
      </c>
      <c r="AH32" s="465">
        <v>0</v>
      </c>
      <c r="AI32" s="465">
        <v>0</v>
      </c>
      <c r="AJ32" s="465">
        <v>0</v>
      </c>
      <c r="AK32" s="465">
        <v>0</v>
      </c>
      <c r="AL32" s="465">
        <v>1</v>
      </c>
      <c r="AM32" s="465">
        <v>1</v>
      </c>
      <c r="AN32" s="465">
        <v>1</v>
      </c>
      <c r="AO32" s="465">
        <v>1</v>
      </c>
      <c r="AP32" s="465">
        <v>0</v>
      </c>
      <c r="AQ32" s="467">
        <v>0</v>
      </c>
    </row>
    <row r="33" spans="1:43" s="13" customFormat="1" ht="15" customHeight="1">
      <c r="A33" s="98"/>
      <c r="B33" s="160" t="s">
        <v>453</v>
      </c>
      <c r="C33" s="465">
        <v>0</v>
      </c>
      <c r="D33" s="465">
        <v>0</v>
      </c>
      <c r="E33" s="465">
        <v>0</v>
      </c>
      <c r="F33" s="465">
        <v>0</v>
      </c>
      <c r="G33" s="465">
        <v>0</v>
      </c>
      <c r="H33" s="465">
        <v>0</v>
      </c>
      <c r="I33" s="465">
        <v>0</v>
      </c>
      <c r="J33" s="465">
        <v>0</v>
      </c>
      <c r="K33" s="465">
        <v>0</v>
      </c>
      <c r="L33" s="465">
        <v>0</v>
      </c>
      <c r="M33" s="465">
        <v>0</v>
      </c>
      <c r="N33" s="465">
        <v>0</v>
      </c>
      <c r="O33" s="465">
        <v>0</v>
      </c>
      <c r="P33" s="465">
        <v>0</v>
      </c>
      <c r="Q33" s="465">
        <v>0</v>
      </c>
      <c r="R33" s="465">
        <v>0</v>
      </c>
      <c r="S33" s="465">
        <v>0</v>
      </c>
      <c r="T33" s="465">
        <v>0</v>
      </c>
      <c r="U33" s="465">
        <v>0</v>
      </c>
      <c r="V33" s="465">
        <v>0</v>
      </c>
      <c r="W33" s="465">
        <v>0</v>
      </c>
      <c r="X33" s="465">
        <v>0</v>
      </c>
      <c r="Y33" s="465">
        <v>0</v>
      </c>
      <c r="Z33" s="465">
        <v>0</v>
      </c>
      <c r="AA33" s="465">
        <v>0</v>
      </c>
      <c r="AB33" s="465">
        <v>0</v>
      </c>
      <c r="AC33" s="465">
        <v>0</v>
      </c>
      <c r="AD33" s="465">
        <v>0</v>
      </c>
      <c r="AE33" s="465">
        <v>0</v>
      </c>
      <c r="AF33" s="465">
        <v>0</v>
      </c>
      <c r="AG33" s="465">
        <v>0</v>
      </c>
      <c r="AH33" s="465">
        <v>0</v>
      </c>
      <c r="AI33" s="465">
        <v>0</v>
      </c>
      <c r="AJ33" s="465">
        <v>0</v>
      </c>
      <c r="AK33" s="465">
        <v>0</v>
      </c>
      <c r="AL33" s="465">
        <v>0</v>
      </c>
      <c r="AM33" s="465">
        <v>0</v>
      </c>
      <c r="AN33" s="465">
        <v>0</v>
      </c>
      <c r="AO33" s="465">
        <v>0</v>
      </c>
      <c r="AP33" s="465">
        <v>0</v>
      </c>
      <c r="AQ33" s="467">
        <v>0</v>
      </c>
    </row>
    <row r="34" spans="1:43" s="13" customFormat="1" ht="15" customHeight="1">
      <c r="A34" s="98"/>
      <c r="B34" s="160" t="s">
        <v>454</v>
      </c>
      <c r="C34" s="465">
        <v>0</v>
      </c>
      <c r="D34" s="465">
        <v>0</v>
      </c>
      <c r="E34" s="465">
        <v>0</v>
      </c>
      <c r="F34" s="465">
        <v>0</v>
      </c>
      <c r="G34" s="465">
        <v>0</v>
      </c>
      <c r="H34" s="465">
        <v>0</v>
      </c>
      <c r="I34" s="465">
        <v>0</v>
      </c>
      <c r="J34" s="465">
        <v>0</v>
      </c>
      <c r="K34" s="465">
        <v>0</v>
      </c>
      <c r="L34" s="465">
        <v>0</v>
      </c>
      <c r="M34" s="465">
        <v>0</v>
      </c>
      <c r="N34" s="465">
        <v>0</v>
      </c>
      <c r="O34" s="465">
        <v>0</v>
      </c>
      <c r="P34" s="465">
        <v>0</v>
      </c>
      <c r="Q34" s="465">
        <v>0</v>
      </c>
      <c r="R34" s="465">
        <v>0</v>
      </c>
      <c r="S34" s="465">
        <v>0</v>
      </c>
      <c r="T34" s="465">
        <v>0</v>
      </c>
      <c r="U34" s="465">
        <v>0</v>
      </c>
      <c r="V34" s="465">
        <v>0</v>
      </c>
      <c r="W34" s="465">
        <v>0</v>
      </c>
      <c r="X34" s="465">
        <v>0</v>
      </c>
      <c r="Y34" s="465">
        <v>0</v>
      </c>
      <c r="Z34" s="465">
        <v>0</v>
      </c>
      <c r="AA34" s="465">
        <v>0</v>
      </c>
      <c r="AB34" s="465">
        <v>0</v>
      </c>
      <c r="AC34" s="465">
        <v>0</v>
      </c>
      <c r="AD34" s="465">
        <v>0</v>
      </c>
      <c r="AE34" s="465">
        <v>0</v>
      </c>
      <c r="AF34" s="465">
        <v>0</v>
      </c>
      <c r="AG34" s="465">
        <v>0</v>
      </c>
      <c r="AH34" s="465">
        <v>0</v>
      </c>
      <c r="AI34" s="465">
        <v>0</v>
      </c>
      <c r="AJ34" s="465">
        <v>0</v>
      </c>
      <c r="AK34" s="465">
        <v>0</v>
      </c>
      <c r="AL34" s="465">
        <v>0</v>
      </c>
      <c r="AM34" s="465">
        <v>0</v>
      </c>
      <c r="AN34" s="465">
        <v>0</v>
      </c>
      <c r="AO34" s="465">
        <v>0</v>
      </c>
      <c r="AP34" s="465">
        <v>0</v>
      </c>
      <c r="AQ34" s="467">
        <v>0</v>
      </c>
    </row>
    <row r="35" spans="1:43" s="13" customFormat="1" ht="15" customHeight="1">
      <c r="A35" s="98"/>
      <c r="B35" s="160" t="s">
        <v>455</v>
      </c>
      <c r="C35" s="465">
        <v>0</v>
      </c>
      <c r="D35" s="465">
        <v>0</v>
      </c>
      <c r="E35" s="465">
        <v>0</v>
      </c>
      <c r="F35" s="465">
        <v>0</v>
      </c>
      <c r="G35" s="465">
        <v>0</v>
      </c>
      <c r="H35" s="465">
        <v>0</v>
      </c>
      <c r="I35" s="465">
        <v>0</v>
      </c>
      <c r="J35" s="465">
        <v>0</v>
      </c>
      <c r="K35" s="465">
        <v>0</v>
      </c>
      <c r="L35" s="465">
        <v>0</v>
      </c>
      <c r="M35" s="465">
        <v>0</v>
      </c>
      <c r="N35" s="465">
        <v>0</v>
      </c>
      <c r="O35" s="465">
        <v>0</v>
      </c>
      <c r="P35" s="465">
        <v>0</v>
      </c>
      <c r="Q35" s="465">
        <v>0</v>
      </c>
      <c r="R35" s="465">
        <v>0</v>
      </c>
      <c r="S35" s="465">
        <v>0</v>
      </c>
      <c r="T35" s="465">
        <v>0</v>
      </c>
      <c r="U35" s="465">
        <v>0</v>
      </c>
      <c r="V35" s="465">
        <v>0</v>
      </c>
      <c r="W35" s="465">
        <v>0</v>
      </c>
      <c r="X35" s="465">
        <v>0</v>
      </c>
      <c r="Y35" s="465">
        <v>0</v>
      </c>
      <c r="Z35" s="465">
        <v>0</v>
      </c>
      <c r="AA35" s="465">
        <v>0</v>
      </c>
      <c r="AB35" s="465">
        <v>0</v>
      </c>
      <c r="AC35" s="465">
        <v>0</v>
      </c>
      <c r="AD35" s="465">
        <v>0</v>
      </c>
      <c r="AE35" s="465">
        <v>0</v>
      </c>
      <c r="AF35" s="465">
        <v>0</v>
      </c>
      <c r="AG35" s="465">
        <v>0</v>
      </c>
      <c r="AH35" s="465">
        <v>0</v>
      </c>
      <c r="AI35" s="465">
        <v>0</v>
      </c>
      <c r="AJ35" s="465">
        <v>0</v>
      </c>
      <c r="AK35" s="465">
        <v>0</v>
      </c>
      <c r="AL35" s="465">
        <v>0</v>
      </c>
      <c r="AM35" s="465">
        <v>0</v>
      </c>
      <c r="AN35" s="465">
        <v>0</v>
      </c>
      <c r="AO35" s="465">
        <v>0</v>
      </c>
      <c r="AP35" s="465">
        <v>0</v>
      </c>
      <c r="AQ35" s="467">
        <v>0</v>
      </c>
    </row>
    <row r="36" spans="1:43" s="13" customFormat="1" ht="15" customHeight="1">
      <c r="A36" s="98"/>
      <c r="B36" s="160" t="s">
        <v>456</v>
      </c>
      <c r="C36" s="465">
        <v>50</v>
      </c>
      <c r="D36" s="465">
        <v>43</v>
      </c>
      <c r="E36" s="465">
        <v>7</v>
      </c>
      <c r="F36" s="465">
        <v>1</v>
      </c>
      <c r="G36" s="465">
        <v>0</v>
      </c>
      <c r="H36" s="465">
        <v>0</v>
      </c>
      <c r="I36" s="465">
        <v>0</v>
      </c>
      <c r="J36" s="465">
        <v>0</v>
      </c>
      <c r="K36" s="465">
        <v>0</v>
      </c>
      <c r="L36" s="465">
        <v>0</v>
      </c>
      <c r="M36" s="465">
        <v>0</v>
      </c>
      <c r="N36" s="472">
        <v>3</v>
      </c>
      <c r="O36" s="472">
        <v>0</v>
      </c>
      <c r="P36" s="472">
        <v>24</v>
      </c>
      <c r="Q36" s="472">
        <v>1</v>
      </c>
      <c r="R36" s="465">
        <v>0</v>
      </c>
      <c r="S36" s="465">
        <v>0</v>
      </c>
      <c r="T36" s="465">
        <v>0</v>
      </c>
      <c r="U36" s="465">
        <v>0</v>
      </c>
      <c r="V36" s="465">
        <v>2</v>
      </c>
      <c r="W36" s="465">
        <v>1</v>
      </c>
      <c r="X36" s="465">
        <v>9</v>
      </c>
      <c r="Y36" s="465">
        <v>1</v>
      </c>
      <c r="Z36" s="465">
        <v>0</v>
      </c>
      <c r="AA36" s="465">
        <v>0</v>
      </c>
      <c r="AB36" s="465">
        <v>0</v>
      </c>
      <c r="AC36" s="465">
        <v>0</v>
      </c>
      <c r="AD36" s="465">
        <v>4</v>
      </c>
      <c r="AE36" s="465">
        <v>2</v>
      </c>
      <c r="AF36" s="465">
        <v>3</v>
      </c>
      <c r="AG36" s="465">
        <v>0</v>
      </c>
      <c r="AH36" s="465">
        <v>0</v>
      </c>
      <c r="AI36" s="465">
        <v>0</v>
      </c>
      <c r="AJ36" s="465">
        <v>1</v>
      </c>
      <c r="AK36" s="465">
        <v>0</v>
      </c>
      <c r="AL36" s="465">
        <v>3</v>
      </c>
      <c r="AM36" s="465">
        <v>2</v>
      </c>
      <c r="AN36" s="465">
        <v>0</v>
      </c>
      <c r="AO36" s="465">
        <v>0</v>
      </c>
      <c r="AP36" s="465">
        <v>0</v>
      </c>
      <c r="AQ36" s="467">
        <v>0</v>
      </c>
    </row>
    <row r="37" spans="1:43" s="13" customFormat="1" ht="15" customHeight="1">
      <c r="A37" s="98"/>
      <c r="B37" s="160" t="s">
        <v>457</v>
      </c>
      <c r="C37" s="465">
        <v>70</v>
      </c>
      <c r="D37" s="465">
        <v>68</v>
      </c>
      <c r="E37" s="465">
        <v>2</v>
      </c>
      <c r="F37" s="465">
        <v>2</v>
      </c>
      <c r="G37" s="465">
        <v>0</v>
      </c>
      <c r="H37" s="465">
        <v>0</v>
      </c>
      <c r="I37" s="465">
        <v>0</v>
      </c>
      <c r="J37" s="465">
        <v>0</v>
      </c>
      <c r="K37" s="465">
        <v>0</v>
      </c>
      <c r="L37" s="465">
        <v>0</v>
      </c>
      <c r="M37" s="465">
        <v>0</v>
      </c>
      <c r="N37" s="465">
        <v>6</v>
      </c>
      <c r="O37" s="465">
        <v>0</v>
      </c>
      <c r="P37" s="465">
        <v>44</v>
      </c>
      <c r="Q37" s="465">
        <v>0</v>
      </c>
      <c r="R37" s="465">
        <v>1</v>
      </c>
      <c r="S37" s="465">
        <v>0</v>
      </c>
      <c r="T37" s="465">
        <v>0</v>
      </c>
      <c r="U37" s="465">
        <v>0</v>
      </c>
      <c r="V37" s="465">
        <v>1</v>
      </c>
      <c r="W37" s="465">
        <v>0</v>
      </c>
      <c r="X37" s="465">
        <v>5</v>
      </c>
      <c r="Y37" s="465">
        <v>0</v>
      </c>
      <c r="Z37" s="465">
        <v>0</v>
      </c>
      <c r="AA37" s="465">
        <v>0</v>
      </c>
      <c r="AB37" s="465">
        <v>1</v>
      </c>
      <c r="AC37" s="465">
        <v>1</v>
      </c>
      <c r="AD37" s="465">
        <v>2</v>
      </c>
      <c r="AE37" s="465">
        <v>0</v>
      </c>
      <c r="AF37" s="465">
        <v>3</v>
      </c>
      <c r="AG37" s="465">
        <v>1</v>
      </c>
      <c r="AH37" s="465">
        <v>0</v>
      </c>
      <c r="AI37" s="465">
        <v>0</v>
      </c>
      <c r="AJ37" s="465">
        <v>3</v>
      </c>
      <c r="AK37" s="465">
        <v>0</v>
      </c>
      <c r="AL37" s="465">
        <v>0</v>
      </c>
      <c r="AM37" s="465">
        <v>0</v>
      </c>
      <c r="AN37" s="465">
        <v>1</v>
      </c>
      <c r="AO37" s="465">
        <v>0</v>
      </c>
      <c r="AP37" s="465">
        <v>1</v>
      </c>
      <c r="AQ37" s="467">
        <v>0</v>
      </c>
    </row>
    <row r="38" spans="1:43" s="13" customFormat="1" ht="15" customHeight="1">
      <c r="A38" s="98"/>
      <c r="B38" s="160" t="s">
        <v>458</v>
      </c>
      <c r="C38" s="465">
        <v>21</v>
      </c>
      <c r="D38" s="465">
        <v>19</v>
      </c>
      <c r="E38" s="465">
        <v>2</v>
      </c>
      <c r="F38" s="465">
        <v>0</v>
      </c>
      <c r="G38" s="465">
        <v>0</v>
      </c>
      <c r="H38" s="465">
        <v>0</v>
      </c>
      <c r="I38" s="465">
        <v>0</v>
      </c>
      <c r="J38" s="465">
        <v>0</v>
      </c>
      <c r="K38" s="465">
        <v>0</v>
      </c>
      <c r="L38" s="465">
        <v>0</v>
      </c>
      <c r="M38" s="465">
        <v>0</v>
      </c>
      <c r="N38" s="465">
        <v>0</v>
      </c>
      <c r="O38" s="465">
        <v>0</v>
      </c>
      <c r="P38" s="465">
        <v>12</v>
      </c>
      <c r="Q38" s="465">
        <v>0</v>
      </c>
      <c r="R38" s="465">
        <v>0</v>
      </c>
      <c r="S38" s="465">
        <v>0</v>
      </c>
      <c r="T38" s="465">
        <v>0</v>
      </c>
      <c r="U38" s="465">
        <v>0</v>
      </c>
      <c r="V38" s="465">
        <v>1</v>
      </c>
      <c r="W38" s="465">
        <v>0</v>
      </c>
      <c r="X38" s="465">
        <v>4</v>
      </c>
      <c r="Y38" s="465">
        <v>0</v>
      </c>
      <c r="Z38" s="465">
        <v>0</v>
      </c>
      <c r="AA38" s="465">
        <v>0</v>
      </c>
      <c r="AB38" s="465">
        <v>0</v>
      </c>
      <c r="AC38" s="465">
        <v>0</v>
      </c>
      <c r="AD38" s="465">
        <v>2</v>
      </c>
      <c r="AE38" s="465">
        <v>2</v>
      </c>
      <c r="AF38" s="465">
        <v>1</v>
      </c>
      <c r="AG38" s="465">
        <v>0</v>
      </c>
      <c r="AH38" s="465">
        <v>0</v>
      </c>
      <c r="AI38" s="465">
        <v>0</v>
      </c>
      <c r="AJ38" s="465">
        <v>1</v>
      </c>
      <c r="AK38" s="465">
        <v>0</v>
      </c>
      <c r="AL38" s="465">
        <v>0</v>
      </c>
      <c r="AM38" s="465">
        <v>0</v>
      </c>
      <c r="AN38" s="465">
        <v>0</v>
      </c>
      <c r="AO38" s="465">
        <v>0</v>
      </c>
      <c r="AP38" s="465">
        <v>0</v>
      </c>
      <c r="AQ38" s="467">
        <v>0</v>
      </c>
    </row>
    <row r="39" spans="1:43" s="13" customFormat="1" ht="15" customHeight="1">
      <c r="A39" s="98"/>
      <c r="B39" s="160" t="s">
        <v>459</v>
      </c>
      <c r="C39" s="465">
        <v>36</v>
      </c>
      <c r="D39" s="465">
        <v>35</v>
      </c>
      <c r="E39" s="465">
        <v>1</v>
      </c>
      <c r="F39" s="465">
        <v>0</v>
      </c>
      <c r="G39" s="465">
        <v>0</v>
      </c>
      <c r="H39" s="465">
        <v>0</v>
      </c>
      <c r="I39" s="465">
        <v>0</v>
      </c>
      <c r="J39" s="465">
        <v>0</v>
      </c>
      <c r="K39" s="465">
        <v>0</v>
      </c>
      <c r="L39" s="465">
        <v>0</v>
      </c>
      <c r="M39" s="465">
        <v>0</v>
      </c>
      <c r="N39" s="465">
        <v>3</v>
      </c>
      <c r="O39" s="465">
        <v>0</v>
      </c>
      <c r="P39" s="465">
        <v>20</v>
      </c>
      <c r="Q39" s="465">
        <v>0</v>
      </c>
      <c r="R39" s="465">
        <v>0</v>
      </c>
      <c r="S39" s="465">
        <v>0</v>
      </c>
      <c r="T39" s="465">
        <v>0</v>
      </c>
      <c r="U39" s="465">
        <v>0</v>
      </c>
      <c r="V39" s="465">
        <v>1</v>
      </c>
      <c r="W39" s="465">
        <v>0</v>
      </c>
      <c r="X39" s="465">
        <v>7</v>
      </c>
      <c r="Y39" s="465">
        <v>0</v>
      </c>
      <c r="Z39" s="465">
        <v>1</v>
      </c>
      <c r="AA39" s="465">
        <v>0</v>
      </c>
      <c r="AB39" s="465">
        <v>0</v>
      </c>
      <c r="AC39" s="465">
        <v>0</v>
      </c>
      <c r="AD39" s="465">
        <v>0</v>
      </c>
      <c r="AE39" s="465">
        <v>0</v>
      </c>
      <c r="AF39" s="465">
        <v>3</v>
      </c>
      <c r="AG39" s="465">
        <v>0</v>
      </c>
      <c r="AH39" s="465">
        <v>0</v>
      </c>
      <c r="AI39" s="465">
        <v>0</v>
      </c>
      <c r="AJ39" s="465">
        <v>1</v>
      </c>
      <c r="AK39" s="465">
        <v>1</v>
      </c>
      <c r="AL39" s="465">
        <v>0</v>
      </c>
      <c r="AM39" s="465">
        <v>0</v>
      </c>
      <c r="AN39" s="465">
        <v>0</v>
      </c>
      <c r="AO39" s="465">
        <v>0</v>
      </c>
      <c r="AP39" s="465">
        <v>0</v>
      </c>
      <c r="AQ39" s="467">
        <v>0</v>
      </c>
    </row>
    <row r="40" spans="1:43" s="13" customFormat="1" ht="15" customHeight="1">
      <c r="A40" s="98"/>
      <c r="B40" s="160" t="s">
        <v>460</v>
      </c>
      <c r="C40" s="465">
        <v>12</v>
      </c>
      <c r="D40" s="465">
        <v>11</v>
      </c>
      <c r="E40" s="465">
        <v>1</v>
      </c>
      <c r="F40" s="465">
        <v>0</v>
      </c>
      <c r="G40" s="465">
        <v>0</v>
      </c>
      <c r="H40" s="465">
        <v>0</v>
      </c>
      <c r="I40" s="465">
        <v>0</v>
      </c>
      <c r="J40" s="465">
        <v>0</v>
      </c>
      <c r="K40" s="465">
        <v>0</v>
      </c>
      <c r="L40" s="465">
        <v>0</v>
      </c>
      <c r="M40" s="465">
        <v>0</v>
      </c>
      <c r="N40" s="465">
        <v>0</v>
      </c>
      <c r="O40" s="465">
        <v>0</v>
      </c>
      <c r="P40" s="465">
        <v>12</v>
      </c>
      <c r="Q40" s="465">
        <v>1</v>
      </c>
      <c r="R40" s="465">
        <v>0</v>
      </c>
      <c r="S40" s="465">
        <v>0</v>
      </c>
      <c r="T40" s="465">
        <v>0</v>
      </c>
      <c r="U40" s="465">
        <v>0</v>
      </c>
      <c r="V40" s="465">
        <v>0</v>
      </c>
      <c r="W40" s="465">
        <v>0</v>
      </c>
      <c r="X40" s="465">
        <v>0</v>
      </c>
      <c r="Y40" s="465">
        <v>0</v>
      </c>
      <c r="Z40" s="465">
        <v>0</v>
      </c>
      <c r="AA40" s="465">
        <v>0</v>
      </c>
      <c r="AB40" s="465">
        <v>0</v>
      </c>
      <c r="AC40" s="465">
        <v>0</v>
      </c>
      <c r="AD40" s="465">
        <v>0</v>
      </c>
      <c r="AE40" s="465">
        <v>0</v>
      </c>
      <c r="AF40" s="465">
        <v>0</v>
      </c>
      <c r="AG40" s="465">
        <v>0</v>
      </c>
      <c r="AH40" s="465">
        <v>0</v>
      </c>
      <c r="AI40" s="465">
        <v>0</v>
      </c>
      <c r="AJ40" s="465">
        <v>0</v>
      </c>
      <c r="AK40" s="465">
        <v>0</v>
      </c>
      <c r="AL40" s="465">
        <v>0</v>
      </c>
      <c r="AM40" s="465">
        <v>0</v>
      </c>
      <c r="AN40" s="465">
        <v>0</v>
      </c>
      <c r="AO40" s="465">
        <v>0</v>
      </c>
      <c r="AP40" s="465">
        <v>0</v>
      </c>
      <c r="AQ40" s="467">
        <v>0</v>
      </c>
    </row>
    <row r="41" spans="1:43" s="13" customFormat="1" ht="15" customHeight="1">
      <c r="A41" s="98"/>
      <c r="B41" s="160" t="s">
        <v>649</v>
      </c>
      <c r="C41" s="465">
        <v>0</v>
      </c>
      <c r="D41" s="465">
        <v>0</v>
      </c>
      <c r="E41" s="465">
        <v>0</v>
      </c>
      <c r="F41" s="465">
        <v>0</v>
      </c>
      <c r="G41" s="465">
        <v>0</v>
      </c>
      <c r="H41" s="465">
        <v>0</v>
      </c>
      <c r="I41" s="465">
        <v>0</v>
      </c>
      <c r="J41" s="465">
        <v>0</v>
      </c>
      <c r="K41" s="465">
        <v>0</v>
      </c>
      <c r="L41" s="465">
        <v>0</v>
      </c>
      <c r="M41" s="465">
        <v>0</v>
      </c>
      <c r="N41" s="465">
        <v>0</v>
      </c>
      <c r="O41" s="465">
        <v>0</v>
      </c>
      <c r="P41" s="465">
        <v>0</v>
      </c>
      <c r="Q41" s="465">
        <v>0</v>
      </c>
      <c r="R41" s="465">
        <v>0</v>
      </c>
      <c r="S41" s="465">
        <v>0</v>
      </c>
      <c r="T41" s="465">
        <v>0</v>
      </c>
      <c r="U41" s="465">
        <v>0</v>
      </c>
      <c r="V41" s="465">
        <v>0</v>
      </c>
      <c r="W41" s="465">
        <v>0</v>
      </c>
      <c r="X41" s="465">
        <v>0</v>
      </c>
      <c r="Y41" s="465">
        <v>0</v>
      </c>
      <c r="Z41" s="465">
        <v>0</v>
      </c>
      <c r="AA41" s="465">
        <v>0</v>
      </c>
      <c r="AB41" s="465">
        <v>0</v>
      </c>
      <c r="AC41" s="465">
        <v>0</v>
      </c>
      <c r="AD41" s="465">
        <v>0</v>
      </c>
      <c r="AE41" s="465">
        <v>0</v>
      </c>
      <c r="AF41" s="465">
        <v>0</v>
      </c>
      <c r="AG41" s="465">
        <v>0</v>
      </c>
      <c r="AH41" s="465">
        <v>0</v>
      </c>
      <c r="AI41" s="465">
        <v>0</v>
      </c>
      <c r="AJ41" s="465">
        <v>0</v>
      </c>
      <c r="AK41" s="465">
        <v>0</v>
      </c>
      <c r="AL41" s="465">
        <v>0</v>
      </c>
      <c r="AM41" s="465">
        <v>0</v>
      </c>
      <c r="AN41" s="465">
        <v>0</v>
      </c>
      <c r="AO41" s="465">
        <v>0</v>
      </c>
      <c r="AP41" s="465">
        <v>0</v>
      </c>
      <c r="AQ41" s="467">
        <v>0</v>
      </c>
    </row>
    <row r="42" spans="1:43" s="13" customFormat="1" ht="15" customHeight="1">
      <c r="A42" s="98"/>
      <c r="B42" s="160" t="s">
        <v>650</v>
      </c>
      <c r="C42" s="465">
        <v>71</v>
      </c>
      <c r="D42" s="465">
        <v>44</v>
      </c>
      <c r="E42" s="465">
        <v>27</v>
      </c>
      <c r="F42" s="465">
        <v>0</v>
      </c>
      <c r="G42" s="465">
        <v>0</v>
      </c>
      <c r="H42" s="465">
        <v>0</v>
      </c>
      <c r="I42" s="465">
        <v>0</v>
      </c>
      <c r="J42" s="465">
        <v>0</v>
      </c>
      <c r="K42" s="465">
        <v>0</v>
      </c>
      <c r="L42" s="465">
        <v>0</v>
      </c>
      <c r="M42" s="465">
        <v>0</v>
      </c>
      <c r="N42" s="465">
        <v>6</v>
      </c>
      <c r="O42" s="465">
        <v>5</v>
      </c>
      <c r="P42" s="465">
        <v>24</v>
      </c>
      <c r="Q42" s="465">
        <v>4</v>
      </c>
      <c r="R42" s="465">
        <v>0</v>
      </c>
      <c r="S42" s="465">
        <v>0</v>
      </c>
      <c r="T42" s="465">
        <v>0</v>
      </c>
      <c r="U42" s="465">
        <v>0</v>
      </c>
      <c r="V42" s="465">
        <v>0</v>
      </c>
      <c r="W42" s="465">
        <v>0</v>
      </c>
      <c r="X42" s="465">
        <v>12</v>
      </c>
      <c r="Y42" s="465">
        <v>5</v>
      </c>
      <c r="Z42" s="465">
        <v>1</v>
      </c>
      <c r="AA42" s="465">
        <v>0</v>
      </c>
      <c r="AB42" s="465">
        <v>0</v>
      </c>
      <c r="AC42" s="465">
        <v>0</v>
      </c>
      <c r="AD42" s="465">
        <v>14</v>
      </c>
      <c r="AE42" s="465">
        <v>3</v>
      </c>
      <c r="AF42" s="465">
        <v>1</v>
      </c>
      <c r="AG42" s="465">
        <v>1</v>
      </c>
      <c r="AH42" s="465">
        <v>0</v>
      </c>
      <c r="AI42" s="465">
        <v>0</v>
      </c>
      <c r="AJ42" s="465">
        <v>11</v>
      </c>
      <c r="AK42" s="465">
        <v>7</v>
      </c>
      <c r="AL42" s="465">
        <v>0</v>
      </c>
      <c r="AM42" s="465">
        <v>0</v>
      </c>
      <c r="AN42" s="465">
        <v>2</v>
      </c>
      <c r="AO42" s="465">
        <v>2</v>
      </c>
      <c r="AP42" s="465">
        <v>0</v>
      </c>
      <c r="AQ42" s="467">
        <v>0</v>
      </c>
    </row>
    <row r="43" spans="1:43" s="13" customFormat="1" ht="15" customHeight="1" thickBot="1">
      <c r="A43" s="161"/>
      <c r="B43" s="162" t="s">
        <v>463</v>
      </c>
      <c r="C43" s="473">
        <v>26</v>
      </c>
      <c r="D43" s="473">
        <v>22</v>
      </c>
      <c r="E43" s="473">
        <v>4</v>
      </c>
      <c r="F43" s="473">
        <v>1</v>
      </c>
      <c r="G43" s="473">
        <v>0</v>
      </c>
      <c r="H43" s="473">
        <v>0</v>
      </c>
      <c r="I43" s="473">
        <v>0</v>
      </c>
      <c r="J43" s="473">
        <v>0</v>
      </c>
      <c r="K43" s="473">
        <v>0</v>
      </c>
      <c r="L43" s="473">
        <v>0</v>
      </c>
      <c r="M43" s="473">
        <v>0</v>
      </c>
      <c r="N43" s="473">
        <v>2</v>
      </c>
      <c r="O43" s="473">
        <v>0</v>
      </c>
      <c r="P43" s="473">
        <v>6</v>
      </c>
      <c r="Q43" s="473">
        <v>1</v>
      </c>
      <c r="R43" s="473">
        <v>0</v>
      </c>
      <c r="S43" s="473">
        <v>0</v>
      </c>
      <c r="T43" s="473">
        <v>0</v>
      </c>
      <c r="U43" s="473">
        <v>0</v>
      </c>
      <c r="V43" s="473">
        <v>0</v>
      </c>
      <c r="W43" s="473">
        <v>0</v>
      </c>
      <c r="X43" s="473">
        <v>4</v>
      </c>
      <c r="Y43" s="473">
        <v>1</v>
      </c>
      <c r="Z43" s="473">
        <v>0</v>
      </c>
      <c r="AA43" s="473">
        <v>0</v>
      </c>
      <c r="AB43" s="473">
        <v>0</v>
      </c>
      <c r="AC43" s="473">
        <v>0</v>
      </c>
      <c r="AD43" s="473">
        <v>5</v>
      </c>
      <c r="AE43" s="473">
        <v>1</v>
      </c>
      <c r="AF43" s="473">
        <v>0</v>
      </c>
      <c r="AG43" s="473">
        <v>0</v>
      </c>
      <c r="AH43" s="473">
        <v>0</v>
      </c>
      <c r="AI43" s="473">
        <v>0</v>
      </c>
      <c r="AJ43" s="473">
        <v>0</v>
      </c>
      <c r="AK43" s="473">
        <v>0</v>
      </c>
      <c r="AL43" s="473">
        <v>5</v>
      </c>
      <c r="AM43" s="473">
        <v>0</v>
      </c>
      <c r="AN43" s="473">
        <v>3</v>
      </c>
      <c r="AO43" s="473">
        <v>1</v>
      </c>
      <c r="AP43" s="473">
        <v>0</v>
      </c>
      <c r="AQ43" s="474">
        <v>0</v>
      </c>
    </row>
    <row r="44" s="13" customFormat="1" ht="15" customHeight="1">
      <c r="B44" s="98" t="s">
        <v>464</v>
      </c>
    </row>
    <row r="45" s="13" customFormat="1" ht="15" customHeight="1"/>
    <row r="46" s="13" customFormat="1" ht="15" customHeight="1">
      <c r="B46" s="98"/>
    </row>
  </sheetData>
  <mergeCells count="21">
    <mergeCell ref="AN3:AO4"/>
    <mergeCell ref="AH3:AI4"/>
    <mergeCell ref="AJ3:AK4"/>
    <mergeCell ref="V3:W4"/>
    <mergeCell ref="R3:S4"/>
    <mergeCell ref="X3:Y4"/>
    <mergeCell ref="AL3:AM4"/>
    <mergeCell ref="AB3:AC4"/>
    <mergeCell ref="Z3:AA4"/>
    <mergeCell ref="AD3:AE4"/>
    <mergeCell ref="AF3:AG4"/>
    <mergeCell ref="AP3:AQ4"/>
    <mergeCell ref="A3:B5"/>
    <mergeCell ref="C3:E4"/>
    <mergeCell ref="F3:G4"/>
    <mergeCell ref="H3:I4"/>
    <mergeCell ref="J3:K4"/>
    <mergeCell ref="L3:M4"/>
    <mergeCell ref="N3:O4"/>
    <mergeCell ref="P3:Q4"/>
    <mergeCell ref="T3:U4"/>
  </mergeCells>
  <printOptions/>
  <pageMargins left="0.5905511811023623" right="0.1968503937007874" top="0.984251968503937" bottom="0.7086614173228347" header="0.5118110236220472" footer="0.5118110236220472"/>
  <pageSetup horizontalDpi="600" verticalDpi="600" orientation="portrait" paperSize="9" scale="90" r:id="rId1"/>
  <headerFooter alignWithMargins="0">
    <oddHeader>&amp;R&amp;D&amp;T</oddHeader>
  </headerFooter>
</worksheet>
</file>

<file path=xl/worksheets/sheet22.xml><?xml version="1.0" encoding="utf-8"?>
<worksheet xmlns="http://schemas.openxmlformats.org/spreadsheetml/2006/main" xmlns:r="http://schemas.openxmlformats.org/officeDocument/2006/relationships">
  <dimension ref="A1:N30"/>
  <sheetViews>
    <sheetView workbookViewId="0" topLeftCell="A1">
      <selection activeCell="A1" sqref="A1"/>
    </sheetView>
  </sheetViews>
  <sheetFormatPr defaultColWidth="9.00390625" defaultRowHeight="13.5"/>
  <cols>
    <col min="1" max="1" width="9.625" style="476" customWidth="1"/>
    <col min="2" max="6" width="7.625" style="476" customWidth="1"/>
    <col min="7" max="7" width="9.625" style="476" customWidth="1"/>
    <col min="8" max="12" width="7.625" style="476" customWidth="1"/>
    <col min="13" max="16384" width="9.00390625" style="476" customWidth="1"/>
  </cols>
  <sheetData>
    <row r="1" ht="14.25">
      <c r="A1" s="475" t="s">
        <v>947</v>
      </c>
    </row>
    <row r="2" spans="1:12" ht="15" customHeight="1" thickBot="1">
      <c r="A2" s="477"/>
      <c r="B2" s="477"/>
      <c r="C2" s="477"/>
      <c r="D2" s="477"/>
      <c r="E2" s="477"/>
      <c r="F2" s="477"/>
      <c r="G2" s="477"/>
      <c r="H2" s="477"/>
      <c r="I2" s="477"/>
      <c r="J2" s="477"/>
      <c r="K2" s="477"/>
      <c r="L2" s="478" t="s">
        <v>636</v>
      </c>
    </row>
    <row r="3" spans="1:14" ht="27.75" customHeight="1" thickTop="1">
      <c r="A3" s="479"/>
      <c r="B3" s="480" t="s">
        <v>656</v>
      </c>
      <c r="C3" s="481" t="s">
        <v>651</v>
      </c>
      <c r="D3" s="481" t="s">
        <v>652</v>
      </c>
      <c r="E3" s="481" t="s">
        <v>653</v>
      </c>
      <c r="F3" s="481" t="s">
        <v>272</v>
      </c>
      <c r="G3" s="482"/>
      <c r="H3" s="480" t="s">
        <v>656</v>
      </c>
      <c r="I3" s="481" t="s">
        <v>651</v>
      </c>
      <c r="J3" s="481" t="s">
        <v>652</v>
      </c>
      <c r="K3" s="481" t="s">
        <v>653</v>
      </c>
      <c r="L3" s="937" t="s">
        <v>272</v>
      </c>
      <c r="M3" s="483"/>
      <c r="N3" s="483"/>
    </row>
    <row r="4" spans="1:12" s="490" customFormat="1" ht="15" customHeight="1">
      <c r="A4" s="484" t="s">
        <v>526</v>
      </c>
      <c r="B4" s="15">
        <v>3948</v>
      </c>
      <c r="C4" s="442">
        <v>3931</v>
      </c>
      <c r="D4" s="442">
        <v>3877</v>
      </c>
      <c r="E4" s="442">
        <v>3688</v>
      </c>
      <c r="F4" s="442">
        <v>3740</v>
      </c>
      <c r="G4" s="485" t="s">
        <v>594</v>
      </c>
      <c r="H4" s="486">
        <v>2</v>
      </c>
      <c r="I4" s="487">
        <v>0</v>
      </c>
      <c r="J4" s="487">
        <v>0</v>
      </c>
      <c r="K4" s="488">
        <v>1</v>
      </c>
      <c r="L4" s="489">
        <v>0</v>
      </c>
    </row>
    <row r="5" spans="1:12" s="490" customFormat="1" ht="15" customHeight="1">
      <c r="A5" s="491"/>
      <c r="B5" s="492"/>
      <c r="C5" s="492"/>
      <c r="D5" s="492"/>
      <c r="E5" s="492"/>
      <c r="F5" s="492"/>
      <c r="G5" s="485"/>
      <c r="H5" s="486"/>
      <c r="I5" s="487"/>
      <c r="J5" s="487"/>
      <c r="K5" s="488"/>
      <c r="L5" s="489"/>
    </row>
    <row r="6" spans="1:12" s="490" customFormat="1" ht="15" customHeight="1">
      <c r="A6" s="484" t="s">
        <v>654</v>
      </c>
      <c r="B6" s="493">
        <v>3165</v>
      </c>
      <c r="C6" s="493">
        <v>3152</v>
      </c>
      <c r="D6" s="493">
        <v>3118</v>
      </c>
      <c r="E6" s="493">
        <v>2924</v>
      </c>
      <c r="F6" s="493">
        <v>2823</v>
      </c>
      <c r="G6" s="485" t="s">
        <v>595</v>
      </c>
      <c r="H6" s="486">
        <v>0</v>
      </c>
      <c r="I6" s="487">
        <v>1</v>
      </c>
      <c r="J6" s="487">
        <v>0</v>
      </c>
      <c r="K6" s="488">
        <v>1</v>
      </c>
      <c r="L6" s="489">
        <v>1</v>
      </c>
    </row>
    <row r="7" spans="1:12" s="490" customFormat="1" ht="15" customHeight="1">
      <c r="A7" s="484" t="s">
        <v>655</v>
      </c>
      <c r="B7" s="493">
        <v>783</v>
      </c>
      <c r="C7" s="493">
        <v>779</v>
      </c>
      <c r="D7" s="493">
        <v>759</v>
      </c>
      <c r="E7" s="493">
        <v>764</v>
      </c>
      <c r="F7" s="493">
        <v>917</v>
      </c>
      <c r="G7" s="485" t="s">
        <v>596</v>
      </c>
      <c r="H7" s="486">
        <v>6</v>
      </c>
      <c r="I7" s="487">
        <v>7</v>
      </c>
      <c r="J7" s="487">
        <v>4</v>
      </c>
      <c r="K7" s="488">
        <v>6</v>
      </c>
      <c r="L7" s="489">
        <v>4</v>
      </c>
    </row>
    <row r="8" spans="1:12" s="490" customFormat="1" ht="15" customHeight="1">
      <c r="A8" s="491"/>
      <c r="B8" s="486"/>
      <c r="C8" s="486"/>
      <c r="D8" s="486"/>
      <c r="E8" s="486"/>
      <c r="F8" s="486"/>
      <c r="G8" s="485" t="s">
        <v>597</v>
      </c>
      <c r="H8" s="486">
        <v>5</v>
      </c>
      <c r="I8" s="487">
        <v>9</v>
      </c>
      <c r="J8" s="487">
        <v>13</v>
      </c>
      <c r="K8" s="488">
        <v>17</v>
      </c>
      <c r="L8" s="489">
        <v>8</v>
      </c>
    </row>
    <row r="9" spans="1:12" s="490" customFormat="1" ht="15" customHeight="1">
      <c r="A9" s="494" t="s">
        <v>575</v>
      </c>
      <c r="B9" s="486">
        <v>4</v>
      </c>
      <c r="C9" s="486">
        <v>5</v>
      </c>
      <c r="D9" s="486">
        <v>5</v>
      </c>
      <c r="E9" s="486">
        <v>0</v>
      </c>
      <c r="F9" s="486">
        <v>2</v>
      </c>
      <c r="G9" s="485" t="s">
        <v>598</v>
      </c>
      <c r="H9" s="486">
        <v>3</v>
      </c>
      <c r="I9" s="487">
        <v>8</v>
      </c>
      <c r="J9" s="487">
        <v>2</v>
      </c>
      <c r="K9" s="488">
        <v>2</v>
      </c>
      <c r="L9" s="489">
        <v>0</v>
      </c>
    </row>
    <row r="10" spans="1:12" s="490" customFormat="1" ht="15" customHeight="1">
      <c r="A10" s="494" t="s">
        <v>576</v>
      </c>
      <c r="B10" s="486">
        <v>4</v>
      </c>
      <c r="C10" s="486">
        <v>1</v>
      </c>
      <c r="D10" s="486">
        <v>1</v>
      </c>
      <c r="E10" s="486">
        <v>4</v>
      </c>
      <c r="F10" s="486">
        <v>2</v>
      </c>
      <c r="G10" s="485"/>
      <c r="H10" s="486"/>
      <c r="I10" s="487"/>
      <c r="J10" s="487"/>
      <c r="K10" s="488"/>
      <c r="L10" s="489"/>
    </row>
    <row r="11" spans="1:12" s="490" customFormat="1" ht="15" customHeight="1">
      <c r="A11" s="494" t="s">
        <v>577</v>
      </c>
      <c r="B11" s="495" t="s">
        <v>370</v>
      </c>
      <c r="C11" s="486">
        <v>2</v>
      </c>
      <c r="D11" s="495">
        <v>2</v>
      </c>
      <c r="E11" s="495">
        <v>2</v>
      </c>
      <c r="F11" s="495">
        <v>0</v>
      </c>
      <c r="G11" s="485" t="s">
        <v>599</v>
      </c>
      <c r="H11" s="486">
        <v>0</v>
      </c>
      <c r="I11" s="487">
        <v>0</v>
      </c>
      <c r="J11" s="487">
        <v>1</v>
      </c>
      <c r="K11" s="488">
        <v>0</v>
      </c>
      <c r="L11" s="489">
        <v>3</v>
      </c>
    </row>
    <row r="12" spans="1:12" s="490" customFormat="1" ht="15" customHeight="1">
      <c r="A12" s="494" t="s">
        <v>578</v>
      </c>
      <c r="B12" s="486">
        <v>113</v>
      </c>
      <c r="C12" s="486">
        <v>107</v>
      </c>
      <c r="D12" s="486">
        <v>90</v>
      </c>
      <c r="E12" s="486">
        <v>110</v>
      </c>
      <c r="F12" s="486">
        <v>140</v>
      </c>
      <c r="G12" s="485" t="s">
        <v>600</v>
      </c>
      <c r="H12" s="486">
        <v>4</v>
      </c>
      <c r="I12" s="487">
        <v>4</v>
      </c>
      <c r="J12" s="487">
        <v>8</v>
      </c>
      <c r="K12" s="488">
        <v>7</v>
      </c>
      <c r="L12" s="489">
        <v>6</v>
      </c>
    </row>
    <row r="13" spans="1:12" s="490" customFormat="1" ht="15" customHeight="1">
      <c r="A13" s="494" t="s">
        <v>579</v>
      </c>
      <c r="B13" s="486">
        <v>11</v>
      </c>
      <c r="C13" s="486">
        <v>11</v>
      </c>
      <c r="D13" s="486">
        <v>17</v>
      </c>
      <c r="E13" s="486">
        <v>16</v>
      </c>
      <c r="F13" s="486">
        <v>13</v>
      </c>
      <c r="G13" s="485" t="s">
        <v>601</v>
      </c>
      <c r="H13" s="486">
        <v>1</v>
      </c>
      <c r="I13" s="487">
        <v>4</v>
      </c>
      <c r="J13" s="487">
        <v>6</v>
      </c>
      <c r="K13" s="488">
        <v>6</v>
      </c>
      <c r="L13" s="489">
        <v>7</v>
      </c>
    </row>
    <row r="14" spans="1:12" s="490" customFormat="1" ht="15" customHeight="1">
      <c r="A14" s="494" t="s">
        <v>581</v>
      </c>
      <c r="B14" s="486">
        <v>16</v>
      </c>
      <c r="C14" s="486">
        <v>18</v>
      </c>
      <c r="D14" s="486">
        <v>15</v>
      </c>
      <c r="E14" s="486">
        <v>19</v>
      </c>
      <c r="F14" s="486">
        <v>17</v>
      </c>
      <c r="G14" s="485" t="s">
        <v>602</v>
      </c>
      <c r="H14" s="486">
        <v>0</v>
      </c>
      <c r="I14" s="487">
        <v>0</v>
      </c>
      <c r="J14" s="487">
        <v>2</v>
      </c>
      <c r="K14" s="488">
        <v>1</v>
      </c>
      <c r="L14" s="489">
        <v>3</v>
      </c>
    </row>
    <row r="15" spans="1:12" s="490" customFormat="1" ht="15" customHeight="1">
      <c r="A15" s="494"/>
      <c r="B15" s="486"/>
      <c r="C15" s="486"/>
      <c r="D15" s="486"/>
      <c r="E15" s="486"/>
      <c r="F15" s="486"/>
      <c r="G15" s="485" t="s">
        <v>603</v>
      </c>
      <c r="H15" s="486">
        <v>1</v>
      </c>
      <c r="I15" s="487">
        <v>0</v>
      </c>
      <c r="J15" s="487">
        <v>1</v>
      </c>
      <c r="K15" s="488">
        <v>0</v>
      </c>
      <c r="L15" s="489">
        <v>1</v>
      </c>
    </row>
    <row r="16" spans="1:12" s="490" customFormat="1" ht="15" customHeight="1">
      <c r="A16" s="494" t="s">
        <v>582</v>
      </c>
      <c r="B16" s="486">
        <v>8</v>
      </c>
      <c r="C16" s="486">
        <v>6</v>
      </c>
      <c r="D16" s="486">
        <v>8</v>
      </c>
      <c r="E16" s="486">
        <v>10</v>
      </c>
      <c r="F16" s="486">
        <v>12</v>
      </c>
      <c r="G16" s="485" t="s">
        <v>604</v>
      </c>
      <c r="H16" s="486">
        <v>0</v>
      </c>
      <c r="I16" s="487">
        <v>1</v>
      </c>
      <c r="J16" s="487">
        <v>0</v>
      </c>
      <c r="K16" s="488">
        <v>0</v>
      </c>
      <c r="L16" s="489">
        <v>0</v>
      </c>
    </row>
    <row r="17" spans="1:12" s="490" customFormat="1" ht="15" customHeight="1">
      <c r="A17" s="494" t="s">
        <v>583</v>
      </c>
      <c r="B17" s="486">
        <v>21</v>
      </c>
      <c r="C17" s="486">
        <v>21</v>
      </c>
      <c r="D17" s="486">
        <v>14</v>
      </c>
      <c r="E17" s="486">
        <v>11</v>
      </c>
      <c r="F17" s="486">
        <v>21</v>
      </c>
      <c r="G17" s="485"/>
      <c r="H17" s="486"/>
      <c r="I17" s="487"/>
      <c r="J17" s="487"/>
      <c r="K17" s="488"/>
      <c r="L17" s="489"/>
    </row>
    <row r="18" spans="1:12" s="490" customFormat="1" ht="15" customHeight="1">
      <c r="A18" s="494" t="s">
        <v>584</v>
      </c>
      <c r="B18" s="486">
        <v>9</v>
      </c>
      <c r="C18" s="486">
        <v>22</v>
      </c>
      <c r="D18" s="486">
        <v>12</v>
      </c>
      <c r="E18" s="486">
        <v>8</v>
      </c>
      <c r="F18" s="486">
        <v>11</v>
      </c>
      <c r="G18" s="485" t="s">
        <v>657</v>
      </c>
      <c r="H18" s="486">
        <v>0</v>
      </c>
      <c r="I18" s="487">
        <v>1</v>
      </c>
      <c r="J18" s="487">
        <v>0</v>
      </c>
      <c r="K18" s="488">
        <v>0</v>
      </c>
      <c r="L18" s="489">
        <v>0</v>
      </c>
    </row>
    <row r="19" spans="1:12" s="490" customFormat="1" ht="15" customHeight="1">
      <c r="A19" s="494" t="s">
        <v>585</v>
      </c>
      <c r="B19" s="486">
        <v>61</v>
      </c>
      <c r="C19" s="486">
        <v>69</v>
      </c>
      <c r="D19" s="486">
        <v>76</v>
      </c>
      <c r="E19" s="486">
        <v>90</v>
      </c>
      <c r="F19" s="486">
        <v>105</v>
      </c>
      <c r="G19" s="485" t="s">
        <v>607</v>
      </c>
      <c r="H19" s="486">
        <v>0</v>
      </c>
      <c r="I19" s="487">
        <v>0</v>
      </c>
      <c r="J19" s="487">
        <v>1</v>
      </c>
      <c r="K19" s="488">
        <v>0</v>
      </c>
      <c r="L19" s="489">
        <v>0</v>
      </c>
    </row>
    <row r="20" spans="1:12" s="490" customFormat="1" ht="15" customHeight="1">
      <c r="A20" s="494" t="s">
        <v>586</v>
      </c>
      <c r="B20" s="486">
        <v>31</v>
      </c>
      <c r="C20" s="486">
        <v>29</v>
      </c>
      <c r="D20" s="486">
        <v>33</v>
      </c>
      <c r="E20" s="486">
        <v>37</v>
      </c>
      <c r="F20" s="486">
        <v>53</v>
      </c>
      <c r="G20" s="485" t="s">
        <v>608</v>
      </c>
      <c r="H20" s="486">
        <v>0</v>
      </c>
      <c r="I20" s="487">
        <v>0</v>
      </c>
      <c r="J20" s="487">
        <v>0</v>
      </c>
      <c r="K20" s="488">
        <v>0</v>
      </c>
      <c r="L20" s="489">
        <v>1</v>
      </c>
    </row>
    <row r="21" spans="1:12" s="490" customFormat="1" ht="15" customHeight="1">
      <c r="A21" s="494" t="s">
        <v>587</v>
      </c>
      <c r="B21" s="486">
        <v>363</v>
      </c>
      <c r="C21" s="486">
        <v>345</v>
      </c>
      <c r="D21" s="486">
        <v>341</v>
      </c>
      <c r="E21" s="486">
        <v>316</v>
      </c>
      <c r="F21" s="486">
        <v>377</v>
      </c>
      <c r="G21" s="485" t="s">
        <v>609</v>
      </c>
      <c r="H21" s="486">
        <v>1</v>
      </c>
      <c r="I21" s="487">
        <v>3</v>
      </c>
      <c r="J21" s="487">
        <v>0</v>
      </c>
      <c r="K21" s="488">
        <v>5</v>
      </c>
      <c r="L21" s="489">
        <v>2</v>
      </c>
    </row>
    <row r="22" spans="1:13" s="490" customFormat="1" ht="15" customHeight="1">
      <c r="A22" s="494" t="s">
        <v>588</v>
      </c>
      <c r="B22" s="486">
        <v>89</v>
      </c>
      <c r="C22" s="486">
        <v>83</v>
      </c>
      <c r="D22" s="486">
        <v>83</v>
      </c>
      <c r="E22" s="486">
        <v>63</v>
      </c>
      <c r="F22" s="486">
        <v>89</v>
      </c>
      <c r="G22" s="485" t="s">
        <v>611</v>
      </c>
      <c r="H22" s="495" t="s">
        <v>370</v>
      </c>
      <c r="I22" s="488">
        <v>0</v>
      </c>
      <c r="J22" s="488">
        <v>0</v>
      </c>
      <c r="K22" s="488">
        <v>0</v>
      </c>
      <c r="L22" s="489">
        <v>0</v>
      </c>
      <c r="M22" s="496"/>
    </row>
    <row r="23" spans="1:13" s="490" customFormat="1" ht="15" customHeight="1">
      <c r="A23" s="494"/>
      <c r="B23" s="486"/>
      <c r="C23" s="486"/>
      <c r="D23" s="486"/>
      <c r="E23" s="486"/>
      <c r="F23" s="486"/>
      <c r="G23" s="485" t="s">
        <v>612</v>
      </c>
      <c r="H23" s="486">
        <v>0</v>
      </c>
      <c r="I23" s="487">
        <v>1</v>
      </c>
      <c r="J23" s="487">
        <v>0</v>
      </c>
      <c r="K23" s="488">
        <v>0</v>
      </c>
      <c r="L23" s="489">
        <v>0</v>
      </c>
      <c r="M23" s="496"/>
    </row>
    <row r="24" spans="1:12" s="490" customFormat="1" ht="15" customHeight="1">
      <c r="A24" s="494" t="s">
        <v>589</v>
      </c>
      <c r="B24" s="486">
        <v>17</v>
      </c>
      <c r="C24" s="486">
        <v>13</v>
      </c>
      <c r="D24" s="486">
        <v>9</v>
      </c>
      <c r="E24" s="486">
        <v>12</v>
      </c>
      <c r="F24" s="486">
        <v>20</v>
      </c>
      <c r="G24" s="485" t="s">
        <v>614</v>
      </c>
      <c r="H24" s="486">
        <v>0</v>
      </c>
      <c r="I24" s="487">
        <v>0</v>
      </c>
      <c r="J24" s="487">
        <v>0</v>
      </c>
      <c r="K24" s="488">
        <v>0</v>
      </c>
      <c r="L24" s="489">
        <v>1</v>
      </c>
    </row>
    <row r="25" spans="1:12" s="490" customFormat="1" ht="15" customHeight="1">
      <c r="A25" s="494" t="s">
        <v>590</v>
      </c>
      <c r="B25" s="486">
        <v>1</v>
      </c>
      <c r="C25" s="486">
        <v>0</v>
      </c>
      <c r="D25" s="486">
        <v>6</v>
      </c>
      <c r="E25" s="486">
        <v>4</v>
      </c>
      <c r="F25" s="486">
        <v>2</v>
      </c>
      <c r="G25" s="485" t="s">
        <v>620</v>
      </c>
      <c r="H25" s="486">
        <v>0</v>
      </c>
      <c r="I25" s="487">
        <v>0</v>
      </c>
      <c r="J25" s="487">
        <v>0</v>
      </c>
      <c r="K25" s="488">
        <v>0</v>
      </c>
      <c r="L25" s="489">
        <v>0</v>
      </c>
    </row>
    <row r="26" spans="1:12" s="490" customFormat="1" ht="15" customHeight="1">
      <c r="A26" s="494" t="s">
        <v>591</v>
      </c>
      <c r="B26" s="486">
        <v>1</v>
      </c>
      <c r="C26" s="486">
        <v>3</v>
      </c>
      <c r="D26" s="486">
        <v>5</v>
      </c>
      <c r="E26" s="486">
        <v>5</v>
      </c>
      <c r="F26" s="486">
        <v>3</v>
      </c>
      <c r="G26" s="485" t="s">
        <v>658</v>
      </c>
      <c r="H26" s="486">
        <v>0</v>
      </c>
      <c r="I26" s="487">
        <v>0</v>
      </c>
      <c r="J26" s="487">
        <v>1</v>
      </c>
      <c r="K26" s="488">
        <v>0</v>
      </c>
      <c r="L26" s="489">
        <v>0</v>
      </c>
    </row>
    <row r="27" spans="1:12" s="490" customFormat="1" ht="15" customHeight="1" thickBot="1">
      <c r="A27" s="958" t="s">
        <v>593</v>
      </c>
      <c r="B27" s="498">
        <v>0</v>
      </c>
      <c r="C27" s="498">
        <v>0</v>
      </c>
      <c r="D27" s="498">
        <v>2</v>
      </c>
      <c r="E27" s="959">
        <v>1</v>
      </c>
      <c r="F27" s="959">
        <v>2</v>
      </c>
      <c r="G27" s="497" t="s">
        <v>489</v>
      </c>
      <c r="H27" s="498">
        <v>11</v>
      </c>
      <c r="I27" s="499">
        <v>5</v>
      </c>
      <c r="J27" s="499">
        <v>1</v>
      </c>
      <c r="K27" s="500">
        <v>10</v>
      </c>
      <c r="L27" s="501">
        <v>11</v>
      </c>
    </row>
    <row r="28" spans="1:14" s="490" customFormat="1" ht="15" customHeight="1">
      <c r="A28" s="490" t="s">
        <v>273</v>
      </c>
      <c r="N28" s="502"/>
    </row>
    <row r="29" s="490" customFormat="1" ht="15" customHeight="1">
      <c r="A29" s="490" t="s">
        <v>659</v>
      </c>
    </row>
    <row r="30" spans="1:12" s="490" customFormat="1" ht="15" customHeight="1">
      <c r="A30" s="476"/>
      <c r="B30" s="476"/>
      <c r="C30" s="476"/>
      <c r="D30" s="476"/>
      <c r="E30" s="476"/>
      <c r="F30" s="476"/>
      <c r="G30" s="476"/>
      <c r="H30" s="476"/>
      <c r="I30" s="476"/>
      <c r="J30" s="476"/>
      <c r="K30" s="476"/>
      <c r="L30" s="476"/>
    </row>
  </sheetData>
  <printOptions/>
  <pageMargins left="0.5511811023622047" right="0.15748031496062992"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3.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00390625" defaultRowHeight="15" customHeight="1"/>
  <cols>
    <col min="1" max="1" width="2.625" style="529" customWidth="1"/>
    <col min="2" max="2" width="30.75390625" style="529" customWidth="1"/>
    <col min="3" max="16384" width="9.00390625" style="529" customWidth="1"/>
  </cols>
  <sheetData>
    <row r="1" spans="1:5" s="504" customFormat="1" ht="18" customHeight="1">
      <c r="A1" s="1" t="s">
        <v>921</v>
      </c>
      <c r="B1" s="503"/>
      <c r="C1" s="503"/>
      <c r="D1" s="503"/>
      <c r="E1" s="503"/>
    </row>
    <row r="2" spans="1:8" s="506" customFormat="1" ht="15" customHeight="1" thickBot="1">
      <c r="A2" s="505"/>
      <c r="B2" s="505"/>
      <c r="C2" s="505"/>
      <c r="D2" s="505"/>
      <c r="E2" s="505"/>
      <c r="H2" s="419" t="s">
        <v>661</v>
      </c>
    </row>
    <row r="3" spans="1:8" s="506" customFormat="1" ht="15" customHeight="1" thickTop="1">
      <c r="A3" s="1271"/>
      <c r="B3" s="1272"/>
      <c r="C3" s="1275" t="s">
        <v>261</v>
      </c>
      <c r="D3" s="1275"/>
      <c r="E3" s="1275"/>
      <c r="F3" s="1275" t="s">
        <v>262</v>
      </c>
      <c r="G3" s="1275"/>
      <c r="H3" s="1276"/>
    </row>
    <row r="4" spans="1:8" s="506" customFormat="1" ht="15" customHeight="1">
      <c r="A4" s="1273"/>
      <c r="B4" s="1274"/>
      <c r="C4" s="507" t="s">
        <v>418</v>
      </c>
      <c r="D4" s="507" t="s">
        <v>382</v>
      </c>
      <c r="E4" s="507" t="s">
        <v>367</v>
      </c>
      <c r="F4" s="507" t="s">
        <v>418</v>
      </c>
      <c r="G4" s="507" t="s">
        <v>382</v>
      </c>
      <c r="H4" s="508" t="s">
        <v>367</v>
      </c>
    </row>
    <row r="5" spans="1:8" s="511" customFormat="1" ht="18" customHeight="1">
      <c r="A5" s="1277" t="s">
        <v>263</v>
      </c>
      <c r="B5" s="1278"/>
      <c r="C5" s="509">
        <v>3688</v>
      </c>
      <c r="D5" s="509">
        <v>2195</v>
      </c>
      <c r="E5" s="509">
        <v>1493</v>
      </c>
      <c r="F5" s="509">
        <v>3740</v>
      </c>
      <c r="G5" s="509">
        <v>2219</v>
      </c>
      <c r="H5" s="510">
        <v>1521</v>
      </c>
    </row>
    <row r="6" spans="1:8" s="515" customFormat="1" ht="18" customHeight="1">
      <c r="A6" s="1269" t="s">
        <v>264</v>
      </c>
      <c r="B6" s="1270"/>
      <c r="C6" s="512">
        <v>154</v>
      </c>
      <c r="D6" s="513">
        <v>83</v>
      </c>
      <c r="E6" s="513">
        <v>71</v>
      </c>
      <c r="F6" s="512">
        <v>180</v>
      </c>
      <c r="G6" s="513">
        <v>119</v>
      </c>
      <c r="H6" s="514">
        <v>61</v>
      </c>
    </row>
    <row r="7" spans="1:8" s="515" customFormat="1" ht="18" customHeight="1">
      <c r="A7" s="1262" t="s">
        <v>265</v>
      </c>
      <c r="B7" s="1263"/>
      <c r="C7" s="516">
        <v>265</v>
      </c>
      <c r="D7" s="517">
        <v>49</v>
      </c>
      <c r="E7" s="517">
        <v>216</v>
      </c>
      <c r="F7" s="516">
        <v>320</v>
      </c>
      <c r="G7" s="517">
        <v>76</v>
      </c>
      <c r="H7" s="518">
        <v>244</v>
      </c>
    </row>
    <row r="8" spans="1:8" s="515" customFormat="1" ht="18" customHeight="1">
      <c r="A8" s="1262" t="s">
        <v>266</v>
      </c>
      <c r="B8" s="1263"/>
      <c r="C8" s="516">
        <v>397</v>
      </c>
      <c r="D8" s="517">
        <v>179</v>
      </c>
      <c r="E8" s="517">
        <v>218</v>
      </c>
      <c r="F8" s="516">
        <v>347</v>
      </c>
      <c r="G8" s="517">
        <v>151</v>
      </c>
      <c r="H8" s="518">
        <v>196</v>
      </c>
    </row>
    <row r="9" spans="1:8" s="515" customFormat="1" ht="18" customHeight="1">
      <c r="A9" s="1262" t="s">
        <v>660</v>
      </c>
      <c r="B9" s="1263"/>
      <c r="C9" s="516">
        <v>648</v>
      </c>
      <c r="D9" s="517">
        <v>220</v>
      </c>
      <c r="E9" s="517">
        <v>428</v>
      </c>
      <c r="F9" s="516">
        <v>639</v>
      </c>
      <c r="G9" s="517">
        <v>215</v>
      </c>
      <c r="H9" s="518">
        <v>424</v>
      </c>
    </row>
    <row r="10" spans="1:8" s="515" customFormat="1" ht="18" customHeight="1">
      <c r="A10" s="1262" t="s">
        <v>267</v>
      </c>
      <c r="B10" s="1263"/>
      <c r="C10" s="516">
        <v>173</v>
      </c>
      <c r="D10" s="517">
        <v>160</v>
      </c>
      <c r="E10" s="517">
        <v>13</v>
      </c>
      <c r="F10" s="516">
        <v>166</v>
      </c>
      <c r="G10" s="517">
        <v>145</v>
      </c>
      <c r="H10" s="518">
        <v>21</v>
      </c>
    </row>
    <row r="11" spans="1:8" s="515" customFormat="1" ht="18" customHeight="1">
      <c r="A11" s="1262" t="s">
        <v>268</v>
      </c>
      <c r="B11" s="1263"/>
      <c r="C11" s="516">
        <v>27</v>
      </c>
      <c r="D11" s="517">
        <v>18</v>
      </c>
      <c r="E11" s="517">
        <v>9</v>
      </c>
      <c r="F11" s="516">
        <v>25</v>
      </c>
      <c r="G11" s="517">
        <v>20</v>
      </c>
      <c r="H11" s="518">
        <v>5</v>
      </c>
    </row>
    <row r="12" spans="1:8" s="515" customFormat="1" ht="18" customHeight="1">
      <c r="A12" s="1262" t="s">
        <v>269</v>
      </c>
      <c r="B12" s="1263"/>
      <c r="C12" s="516">
        <v>4</v>
      </c>
      <c r="D12" s="517">
        <v>4</v>
      </c>
      <c r="E12" s="517">
        <v>0</v>
      </c>
      <c r="F12" s="516">
        <v>4</v>
      </c>
      <c r="G12" s="517">
        <v>4</v>
      </c>
      <c r="H12" s="518">
        <v>0</v>
      </c>
    </row>
    <row r="13" spans="1:8" s="515" customFormat="1" ht="18" customHeight="1">
      <c r="A13" s="1262" t="s">
        <v>270</v>
      </c>
      <c r="B13" s="1263"/>
      <c r="C13" s="516">
        <v>84</v>
      </c>
      <c r="D13" s="517">
        <v>71</v>
      </c>
      <c r="E13" s="517">
        <v>13</v>
      </c>
      <c r="F13" s="516">
        <v>72</v>
      </c>
      <c r="G13" s="517">
        <v>61</v>
      </c>
      <c r="H13" s="518">
        <v>11</v>
      </c>
    </row>
    <row r="14" spans="1:8" s="515" customFormat="1" ht="18" customHeight="1">
      <c r="A14" s="1262" t="s">
        <v>662</v>
      </c>
      <c r="B14" s="1263"/>
      <c r="C14" s="516">
        <v>1888</v>
      </c>
      <c r="D14" s="517">
        <v>1378</v>
      </c>
      <c r="E14" s="517">
        <v>510</v>
      </c>
      <c r="F14" s="516">
        <v>1931</v>
      </c>
      <c r="G14" s="517">
        <v>1386</v>
      </c>
      <c r="H14" s="518">
        <v>545</v>
      </c>
    </row>
    <row r="15" spans="1:8" s="515" customFormat="1" ht="18" customHeight="1">
      <c r="A15" s="1264" t="s">
        <v>271</v>
      </c>
      <c r="B15" s="1265"/>
      <c r="C15" s="519">
        <v>48</v>
      </c>
      <c r="D15" s="520">
        <v>33</v>
      </c>
      <c r="E15" s="520">
        <v>15</v>
      </c>
      <c r="F15" s="519">
        <v>56</v>
      </c>
      <c r="G15" s="520">
        <v>42</v>
      </c>
      <c r="H15" s="521">
        <v>14</v>
      </c>
    </row>
    <row r="16" spans="1:8" s="515" customFormat="1" ht="18" customHeight="1">
      <c r="A16" s="1266" t="s">
        <v>663</v>
      </c>
      <c r="B16" s="522" t="s">
        <v>664</v>
      </c>
      <c r="C16" s="516">
        <v>1584</v>
      </c>
      <c r="D16" s="517">
        <v>1084</v>
      </c>
      <c r="E16" s="517">
        <v>500</v>
      </c>
      <c r="F16" s="516">
        <v>1646</v>
      </c>
      <c r="G16" s="517">
        <v>1129</v>
      </c>
      <c r="H16" s="518">
        <v>517</v>
      </c>
    </row>
    <row r="17" spans="1:8" s="515" customFormat="1" ht="18" customHeight="1">
      <c r="A17" s="1267"/>
      <c r="B17" s="523" t="s">
        <v>665</v>
      </c>
      <c r="C17" s="516">
        <v>95</v>
      </c>
      <c r="D17" s="517">
        <v>92</v>
      </c>
      <c r="E17" s="517">
        <v>3</v>
      </c>
      <c r="F17" s="516">
        <v>91</v>
      </c>
      <c r="G17" s="517">
        <v>89</v>
      </c>
      <c r="H17" s="518">
        <v>2</v>
      </c>
    </row>
    <row r="18" spans="1:8" s="515" customFormat="1" ht="18" customHeight="1" thickBot="1">
      <c r="A18" s="1268"/>
      <c r="B18" s="524" t="s">
        <v>666</v>
      </c>
      <c r="C18" s="525">
        <v>209</v>
      </c>
      <c r="D18" s="526">
        <v>202</v>
      </c>
      <c r="E18" s="526">
        <v>7</v>
      </c>
      <c r="F18" s="525">
        <v>194</v>
      </c>
      <c r="G18" s="526">
        <v>168</v>
      </c>
      <c r="H18" s="527">
        <v>26</v>
      </c>
    </row>
    <row r="19" s="515" customFormat="1" ht="15" customHeight="1">
      <c r="A19" s="528" t="s">
        <v>498</v>
      </c>
    </row>
  </sheetData>
  <mergeCells count="15">
    <mergeCell ref="A3:B4"/>
    <mergeCell ref="C3:E3"/>
    <mergeCell ref="F3:H3"/>
    <mergeCell ref="A5:B5"/>
    <mergeCell ref="A6:B6"/>
    <mergeCell ref="A7:B7"/>
    <mergeCell ref="A8:B8"/>
    <mergeCell ref="A9:B9"/>
    <mergeCell ref="A14:B14"/>
    <mergeCell ref="A15:B15"/>
    <mergeCell ref="A16:A18"/>
    <mergeCell ref="A10:B10"/>
    <mergeCell ref="A11:B11"/>
    <mergeCell ref="A12:B12"/>
    <mergeCell ref="A13:B13"/>
  </mergeCells>
  <printOptions/>
  <pageMargins left="0.7874015748031497" right="0.2362204724409449"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4.xml><?xml version="1.0" encoding="utf-8"?>
<worksheet xmlns="http://schemas.openxmlformats.org/spreadsheetml/2006/main" xmlns:r="http://schemas.openxmlformats.org/officeDocument/2006/relationships">
  <dimension ref="A2:L58"/>
  <sheetViews>
    <sheetView workbookViewId="0" topLeftCell="A1">
      <selection activeCell="A1" sqref="A1"/>
    </sheetView>
  </sheetViews>
  <sheetFormatPr defaultColWidth="9.00390625" defaultRowHeight="13.5"/>
  <cols>
    <col min="1" max="1" width="1.37890625" style="530" customWidth="1"/>
    <col min="2" max="2" width="2.625" style="530" customWidth="1"/>
    <col min="3" max="3" width="32.125" style="530" bestFit="1" customWidth="1"/>
    <col min="4" max="5" width="13.125" style="530" bestFit="1" customWidth="1"/>
    <col min="6" max="6" width="11.25390625" style="530" bestFit="1" customWidth="1"/>
    <col min="7" max="9" width="12.25390625" style="530" bestFit="1" customWidth="1"/>
    <col min="10" max="16384" width="9.00390625" style="530" customWidth="1"/>
  </cols>
  <sheetData>
    <row r="2" spans="2:3" ht="14.25">
      <c r="B2" s="145" t="s">
        <v>922</v>
      </c>
      <c r="C2" s="145"/>
    </row>
    <row r="3" spans="2:9" ht="15.75" customHeight="1" thickBot="1">
      <c r="B3" s="148" t="s">
        <v>257</v>
      </c>
      <c r="C3" s="148"/>
      <c r="D3" s="531"/>
      <c r="E3" s="531"/>
      <c r="F3" s="531"/>
      <c r="G3" s="531"/>
      <c r="H3" s="531"/>
      <c r="I3" s="532" t="s">
        <v>667</v>
      </c>
    </row>
    <row r="4" spans="1:9" ht="15" customHeight="1" thickTop="1">
      <c r="A4" s="531"/>
      <c r="B4" s="1281" t="s">
        <v>698</v>
      </c>
      <c r="C4" s="1282"/>
      <c r="D4" s="1282" t="s">
        <v>699</v>
      </c>
      <c r="E4" s="533" t="s">
        <v>668</v>
      </c>
      <c r="F4" s="533"/>
      <c r="G4" s="533"/>
      <c r="H4" s="533"/>
      <c r="I4" s="534"/>
    </row>
    <row r="5" spans="1:9" ht="24">
      <c r="A5" s="531"/>
      <c r="B5" s="1283"/>
      <c r="C5" s="1284"/>
      <c r="D5" s="1284"/>
      <c r="E5" s="535" t="s">
        <v>669</v>
      </c>
      <c r="F5" s="535" t="s">
        <v>368</v>
      </c>
      <c r="G5" s="535" t="s">
        <v>377</v>
      </c>
      <c r="H5" s="535" t="s">
        <v>378</v>
      </c>
      <c r="I5" s="536" t="s">
        <v>670</v>
      </c>
    </row>
    <row r="6" spans="1:9" ht="12">
      <c r="A6" s="531"/>
      <c r="B6" s="537" t="s">
        <v>671</v>
      </c>
      <c r="C6" s="538"/>
      <c r="D6" s="545">
        <v>219386678</v>
      </c>
      <c r="E6" s="545">
        <v>170165814</v>
      </c>
      <c r="F6" s="545">
        <v>1061188</v>
      </c>
      <c r="G6" s="545">
        <v>76983416</v>
      </c>
      <c r="H6" s="545">
        <v>41386801</v>
      </c>
      <c r="I6" s="546">
        <v>7852449</v>
      </c>
    </row>
    <row r="7" spans="1:9" ht="12">
      <c r="A7" s="531"/>
      <c r="B7" s="537" t="s">
        <v>672</v>
      </c>
      <c r="C7" s="538"/>
      <c r="D7" s="545">
        <v>215489897</v>
      </c>
      <c r="E7" s="545">
        <v>170999296</v>
      </c>
      <c r="F7" s="545">
        <v>1022573</v>
      </c>
      <c r="G7" s="545">
        <v>79325933</v>
      </c>
      <c r="H7" s="545">
        <v>40203105</v>
      </c>
      <c r="I7" s="546">
        <v>7904278</v>
      </c>
    </row>
    <row r="8" spans="1:9" ht="12">
      <c r="A8" s="531"/>
      <c r="B8" s="537" t="s">
        <v>673</v>
      </c>
      <c r="C8" s="538"/>
      <c r="D8" s="545">
        <v>208336631</v>
      </c>
      <c r="E8" s="545">
        <v>167900170</v>
      </c>
      <c r="F8" s="545">
        <v>976542</v>
      </c>
      <c r="G8" s="545">
        <v>78437112</v>
      </c>
      <c r="H8" s="545">
        <v>39497505</v>
      </c>
      <c r="I8" s="546">
        <v>8173792</v>
      </c>
    </row>
    <row r="9" spans="1:9" s="541" customFormat="1" ht="12">
      <c r="A9" s="539"/>
      <c r="B9" s="537" t="s">
        <v>674</v>
      </c>
      <c r="C9" s="540"/>
      <c r="D9" s="545">
        <v>192152711</v>
      </c>
      <c r="E9" s="545">
        <v>154726460</v>
      </c>
      <c r="F9" s="545">
        <v>944504</v>
      </c>
      <c r="G9" s="545">
        <v>72826493</v>
      </c>
      <c r="H9" s="545">
        <v>37575326</v>
      </c>
      <c r="I9" s="546">
        <v>7598726</v>
      </c>
    </row>
    <row r="10" spans="1:9" s="541" customFormat="1" ht="12">
      <c r="A10" s="539"/>
      <c r="B10" s="537" t="s">
        <v>258</v>
      </c>
      <c r="C10" s="540"/>
      <c r="D10" s="932">
        <v>185705118</v>
      </c>
      <c r="E10" s="932">
        <v>150739685</v>
      </c>
      <c r="F10" s="932">
        <v>968929</v>
      </c>
      <c r="G10" s="932">
        <v>71898327</v>
      </c>
      <c r="H10" s="932">
        <v>36388019</v>
      </c>
      <c r="I10" s="933">
        <v>7680151</v>
      </c>
    </row>
    <row r="11" spans="1:9" ht="12">
      <c r="A11" s="531"/>
      <c r="B11" s="531"/>
      <c r="C11" s="537"/>
      <c r="D11" s="545"/>
      <c r="E11" s="545"/>
      <c r="F11" s="545"/>
      <c r="G11" s="545"/>
      <c r="H11" s="545"/>
      <c r="I11" s="546"/>
    </row>
    <row r="12" spans="1:9" ht="12">
      <c r="A12" s="531"/>
      <c r="B12" s="531" t="s">
        <v>675</v>
      </c>
      <c r="C12" s="537"/>
      <c r="D12" s="545"/>
      <c r="E12" s="545"/>
      <c r="F12" s="545"/>
      <c r="G12" s="545"/>
      <c r="H12" s="545"/>
      <c r="I12" s="546"/>
    </row>
    <row r="13" spans="1:9" ht="12">
      <c r="A13" s="531"/>
      <c r="B13" s="542"/>
      <c r="C13" s="543" t="s">
        <v>676</v>
      </c>
      <c r="D13" s="545">
        <f aca="true" t="shared" si="0" ref="D13:D21">SUM(F13:I13,D39:I39)</f>
        <v>185071712</v>
      </c>
      <c r="E13" s="934">
        <f>SUM(E14:E18)</f>
        <v>150106279</v>
      </c>
      <c r="F13" s="934">
        <f>SUM(F14:F18)</f>
        <v>967161</v>
      </c>
      <c r="G13" s="934">
        <f>SUM(G14:G18)</f>
        <v>71726148</v>
      </c>
      <c r="H13" s="934">
        <f>SUM(H14:H18)</f>
        <v>36194255</v>
      </c>
      <c r="I13" s="935">
        <f>SUM(I14:I18)</f>
        <v>7676993</v>
      </c>
    </row>
    <row r="14" spans="1:9" ht="12">
      <c r="A14" s="531"/>
      <c r="B14" s="542"/>
      <c r="C14" s="543" t="s">
        <v>677</v>
      </c>
      <c r="D14" s="545">
        <f t="shared" si="0"/>
        <v>25413421</v>
      </c>
      <c r="E14" s="545">
        <v>24960014</v>
      </c>
      <c r="F14" s="389">
        <v>5962</v>
      </c>
      <c r="G14" s="545">
        <v>15295993</v>
      </c>
      <c r="H14" s="545">
        <v>8328016</v>
      </c>
      <c r="I14" s="546">
        <v>1315654</v>
      </c>
    </row>
    <row r="15" spans="1:9" ht="12">
      <c r="A15" s="531"/>
      <c r="B15" s="542"/>
      <c r="C15" s="543" t="s">
        <v>678</v>
      </c>
      <c r="D15" s="545">
        <f t="shared" si="0"/>
        <v>94027749</v>
      </c>
      <c r="E15" s="545">
        <v>88104786</v>
      </c>
      <c r="F15" s="545">
        <v>0</v>
      </c>
      <c r="G15" s="545">
        <v>33778320</v>
      </c>
      <c r="H15" s="545">
        <v>17059053</v>
      </c>
      <c r="I15" s="546">
        <v>6356339</v>
      </c>
    </row>
    <row r="16" spans="1:9" ht="12">
      <c r="A16" s="531"/>
      <c r="B16" s="542"/>
      <c r="C16" s="543" t="s">
        <v>679</v>
      </c>
      <c r="D16" s="545">
        <f t="shared" si="0"/>
        <v>60775528</v>
      </c>
      <c r="E16" s="545">
        <v>33441692</v>
      </c>
      <c r="F16" s="545">
        <v>942687</v>
      </c>
      <c r="G16" s="545">
        <v>20814706</v>
      </c>
      <c r="H16" s="545">
        <v>10265040</v>
      </c>
      <c r="I16" s="390">
        <v>0</v>
      </c>
    </row>
    <row r="17" spans="1:9" ht="12">
      <c r="A17" s="531"/>
      <c r="B17" s="542"/>
      <c r="C17" s="543" t="s">
        <v>680</v>
      </c>
      <c r="D17" s="545">
        <f t="shared" si="0"/>
        <v>4824600</v>
      </c>
      <c r="E17" s="545">
        <v>3590840</v>
      </c>
      <c r="F17" s="389">
        <v>18482</v>
      </c>
      <c r="G17" s="545">
        <v>1830395</v>
      </c>
      <c r="H17" s="545">
        <v>539963</v>
      </c>
      <c r="I17" s="546">
        <v>5000</v>
      </c>
    </row>
    <row r="18" spans="1:9" ht="12">
      <c r="A18" s="531"/>
      <c r="B18" s="542"/>
      <c r="C18" s="543" t="s">
        <v>681</v>
      </c>
      <c r="D18" s="545">
        <f t="shared" si="0"/>
        <v>30414</v>
      </c>
      <c r="E18" s="545">
        <v>8947</v>
      </c>
      <c r="F18" s="389">
        <v>30</v>
      </c>
      <c r="G18" s="545">
        <v>6734</v>
      </c>
      <c r="H18" s="389">
        <v>2183</v>
      </c>
      <c r="I18" s="390">
        <v>0</v>
      </c>
    </row>
    <row r="19" spans="1:10" ht="12">
      <c r="A19" s="531"/>
      <c r="B19" s="542"/>
      <c r="C19" s="543" t="s">
        <v>682</v>
      </c>
      <c r="D19" s="545">
        <f t="shared" si="0"/>
        <v>633406</v>
      </c>
      <c r="E19" s="545">
        <f>SUM(E20:E21)</f>
        <v>633406</v>
      </c>
      <c r="F19" s="389">
        <f>SUM(F20:F21)</f>
        <v>1768</v>
      </c>
      <c r="G19" s="389">
        <f>SUM(G20:G21)</f>
        <v>172179</v>
      </c>
      <c r="H19" s="545">
        <f>SUM(H20:H21)</f>
        <v>193764</v>
      </c>
      <c r="I19" s="390">
        <f>SUM(I20:I21)</f>
        <v>3158</v>
      </c>
      <c r="J19" s="531"/>
    </row>
    <row r="20" spans="1:9" ht="12">
      <c r="A20" s="531"/>
      <c r="B20" s="542"/>
      <c r="C20" s="543" t="s">
        <v>683</v>
      </c>
      <c r="D20" s="545">
        <f t="shared" si="0"/>
        <v>221912</v>
      </c>
      <c r="E20" s="545">
        <v>221912</v>
      </c>
      <c r="F20" s="545">
        <v>1166</v>
      </c>
      <c r="G20" s="545">
        <v>69424</v>
      </c>
      <c r="H20" s="545">
        <v>46145</v>
      </c>
      <c r="I20" s="546">
        <v>1415</v>
      </c>
    </row>
    <row r="21" spans="1:9" ht="12">
      <c r="A21" s="531"/>
      <c r="B21" s="542"/>
      <c r="C21" s="543" t="s">
        <v>684</v>
      </c>
      <c r="D21" s="545">
        <f t="shared" si="0"/>
        <v>411494</v>
      </c>
      <c r="E21" s="545">
        <v>411494</v>
      </c>
      <c r="F21" s="545">
        <v>602</v>
      </c>
      <c r="G21" s="545">
        <v>102755</v>
      </c>
      <c r="H21" s="545">
        <v>147619</v>
      </c>
      <c r="I21" s="546">
        <v>1743</v>
      </c>
    </row>
    <row r="22" spans="1:9" ht="12">
      <c r="A22" s="531"/>
      <c r="B22" s="531"/>
      <c r="C22" s="537"/>
      <c r="D22" s="545"/>
      <c r="E22" s="545"/>
      <c r="F22" s="545"/>
      <c r="G22" s="545"/>
      <c r="H22" s="545"/>
      <c r="I22" s="546"/>
    </row>
    <row r="23" spans="1:9" ht="12">
      <c r="A23" s="531"/>
      <c r="B23" s="531" t="s">
        <v>685</v>
      </c>
      <c r="C23" s="537"/>
      <c r="D23" s="545"/>
      <c r="E23" s="545"/>
      <c r="F23" s="545"/>
      <c r="G23" s="545"/>
      <c r="H23" s="545"/>
      <c r="I23" s="546"/>
    </row>
    <row r="24" spans="1:9" ht="12">
      <c r="A24" s="531"/>
      <c r="B24" s="542"/>
      <c r="C24" s="543" t="s">
        <v>686</v>
      </c>
      <c r="D24" s="545">
        <f>SUM(F24:I24,D50:I50)</f>
        <v>155607020</v>
      </c>
      <c r="E24" s="545">
        <v>129861129</v>
      </c>
      <c r="F24" s="545">
        <v>881794</v>
      </c>
      <c r="G24" s="545">
        <v>61422816</v>
      </c>
      <c r="H24" s="545">
        <v>31241726</v>
      </c>
      <c r="I24" s="546">
        <v>7532848</v>
      </c>
    </row>
    <row r="25" spans="1:9" ht="12">
      <c r="A25" s="531"/>
      <c r="B25" s="542"/>
      <c r="C25" s="543" t="s">
        <v>687</v>
      </c>
      <c r="D25" s="545">
        <f>SUM(F25:I25,D51:I51)</f>
        <v>10156651</v>
      </c>
      <c r="E25" s="545">
        <v>7545791</v>
      </c>
      <c r="F25" s="545">
        <v>32942</v>
      </c>
      <c r="G25" s="545">
        <v>4168039</v>
      </c>
      <c r="H25" s="545">
        <v>1489240</v>
      </c>
      <c r="I25" s="546">
        <v>101287</v>
      </c>
    </row>
    <row r="26" spans="1:9" ht="12">
      <c r="A26" s="531"/>
      <c r="B26" s="542"/>
      <c r="C26" s="543" t="s">
        <v>688</v>
      </c>
      <c r="D26" s="545">
        <f>SUM(F26:I26,D52:I52)</f>
        <v>19941447</v>
      </c>
      <c r="E26" s="545">
        <v>13332765</v>
      </c>
      <c r="F26" s="545">
        <v>54193</v>
      </c>
      <c r="G26" s="545">
        <v>6307472</v>
      </c>
      <c r="H26" s="545">
        <v>3657053</v>
      </c>
      <c r="I26" s="546">
        <v>46016</v>
      </c>
    </row>
    <row r="27" spans="1:9" ht="12">
      <c r="A27" s="531"/>
      <c r="B27" s="542"/>
      <c r="C27" s="544" t="s">
        <v>259</v>
      </c>
      <c r="D27" s="389">
        <v>0</v>
      </c>
      <c r="E27" s="389">
        <v>0</v>
      </c>
      <c r="F27" s="545">
        <v>796162</v>
      </c>
      <c r="G27" s="545">
        <v>1052885</v>
      </c>
      <c r="H27" s="545">
        <v>987973</v>
      </c>
      <c r="I27" s="546">
        <v>10118776</v>
      </c>
    </row>
    <row r="28" spans="1:9" ht="12">
      <c r="A28" s="531"/>
      <c r="B28" s="531"/>
      <c r="C28" s="537"/>
      <c r="D28" s="545"/>
      <c r="E28" s="545"/>
      <c r="F28" s="545"/>
      <c r="G28" s="545"/>
      <c r="H28" s="545"/>
      <c r="I28" s="546"/>
    </row>
    <row r="29" spans="2:12" ht="3.75" customHeight="1">
      <c r="B29" s="547"/>
      <c r="C29" s="547"/>
      <c r="D29" s="548"/>
      <c r="E29" s="548"/>
      <c r="F29" s="548"/>
      <c r="G29" s="548"/>
      <c r="H29" s="548"/>
      <c r="I29" s="548"/>
      <c r="J29" s="531"/>
      <c r="K29" s="531"/>
      <c r="L29" s="531"/>
    </row>
    <row r="30" spans="1:12" ht="13.5" customHeight="1">
      <c r="A30" s="531"/>
      <c r="B30" s="1285" t="s">
        <v>689</v>
      </c>
      <c r="C30" s="1286"/>
      <c r="D30" s="549" t="s">
        <v>690</v>
      </c>
      <c r="E30" s="549"/>
      <c r="F30" s="549"/>
      <c r="G30" s="549"/>
      <c r="H30" s="1287" t="s">
        <v>691</v>
      </c>
      <c r="I30" s="1279" t="s">
        <v>692</v>
      </c>
      <c r="J30" s="531"/>
      <c r="K30" s="531"/>
      <c r="L30" s="531"/>
    </row>
    <row r="31" spans="1:12" ht="24">
      <c r="A31" s="531"/>
      <c r="B31" s="1283"/>
      <c r="C31" s="1284"/>
      <c r="D31" s="550" t="s">
        <v>693</v>
      </c>
      <c r="E31" s="550" t="s">
        <v>694</v>
      </c>
      <c r="F31" s="550" t="s">
        <v>695</v>
      </c>
      <c r="G31" s="550" t="s">
        <v>383</v>
      </c>
      <c r="H31" s="1288"/>
      <c r="I31" s="1280"/>
      <c r="J31" s="531"/>
      <c r="K31" s="531"/>
      <c r="L31" s="531"/>
    </row>
    <row r="32" spans="1:9" s="146" customFormat="1" ht="12">
      <c r="A32" s="148"/>
      <c r="B32" s="531" t="s">
        <v>671</v>
      </c>
      <c r="C32" s="551"/>
      <c r="D32" s="934">
        <v>40649505</v>
      </c>
      <c r="E32" s="934">
        <v>1391306</v>
      </c>
      <c r="F32" s="934">
        <v>691300</v>
      </c>
      <c r="G32" s="934">
        <v>149849</v>
      </c>
      <c r="H32" s="934">
        <v>31806383</v>
      </c>
      <c r="I32" s="935">
        <v>17414481</v>
      </c>
    </row>
    <row r="33" spans="1:9" ht="12">
      <c r="A33" s="531"/>
      <c r="B33" s="531" t="s">
        <v>672</v>
      </c>
      <c r="C33" s="537"/>
      <c r="D33" s="545">
        <v>40184756</v>
      </c>
      <c r="E33" s="545">
        <v>1455669</v>
      </c>
      <c r="F33" s="545">
        <v>713657</v>
      </c>
      <c r="G33" s="545">
        <v>189325</v>
      </c>
      <c r="H33" s="545">
        <v>27721903</v>
      </c>
      <c r="I33" s="546">
        <v>16768698</v>
      </c>
    </row>
    <row r="34" spans="1:9" ht="12">
      <c r="A34" s="531"/>
      <c r="B34" s="531" t="s">
        <v>673</v>
      </c>
      <c r="C34" s="537"/>
      <c r="D34" s="545">
        <v>38288265</v>
      </c>
      <c r="E34" s="545">
        <v>1595037</v>
      </c>
      <c r="F34" s="545">
        <v>659274</v>
      </c>
      <c r="G34" s="545">
        <v>272643</v>
      </c>
      <c r="H34" s="545">
        <v>26863845</v>
      </c>
      <c r="I34" s="546">
        <v>13572616</v>
      </c>
    </row>
    <row r="35" spans="1:9" s="541" customFormat="1" ht="12">
      <c r="A35" s="539"/>
      <c r="B35" s="531" t="s">
        <v>674</v>
      </c>
      <c r="C35" s="537"/>
      <c r="D35" s="545">
        <v>33515245</v>
      </c>
      <c r="E35" s="545">
        <v>1448339</v>
      </c>
      <c r="F35" s="545">
        <v>667075</v>
      </c>
      <c r="G35" s="545">
        <v>150752</v>
      </c>
      <c r="H35" s="545">
        <v>24411079</v>
      </c>
      <c r="I35" s="546">
        <v>13015172</v>
      </c>
    </row>
    <row r="36" spans="1:9" s="541" customFormat="1" ht="12">
      <c r="A36" s="539"/>
      <c r="B36" s="531" t="s">
        <v>258</v>
      </c>
      <c r="C36" s="552"/>
      <c r="D36" s="932">
        <v>31602618</v>
      </c>
      <c r="E36" s="932">
        <v>1416178</v>
      </c>
      <c r="F36" s="932">
        <v>632984</v>
      </c>
      <c r="G36" s="932">
        <v>152479</v>
      </c>
      <c r="H36" s="932">
        <v>23431649</v>
      </c>
      <c r="I36" s="933">
        <v>11533784</v>
      </c>
    </row>
    <row r="37" spans="1:9" ht="12">
      <c r="A37" s="531"/>
      <c r="B37" s="531"/>
      <c r="C37" s="537"/>
      <c r="D37" s="545"/>
      <c r="E37" s="545"/>
      <c r="F37" s="545"/>
      <c r="G37" s="545"/>
      <c r="H37" s="545"/>
      <c r="I37" s="546"/>
    </row>
    <row r="38" spans="1:9" ht="12">
      <c r="A38" s="531"/>
      <c r="B38" s="531" t="s">
        <v>675</v>
      </c>
      <c r="C38" s="537"/>
      <c r="D38" s="545"/>
      <c r="E38" s="545"/>
      <c r="F38" s="545"/>
      <c r="G38" s="545"/>
      <c r="H38" s="545"/>
      <c r="I38" s="546"/>
    </row>
    <row r="39" spans="1:9" ht="12">
      <c r="A39" s="531"/>
      <c r="B39" s="542"/>
      <c r="C39" s="543" t="s">
        <v>676</v>
      </c>
      <c r="D39" s="934">
        <f aca="true" t="shared" si="1" ref="D39:I39">SUM(D40:D44)</f>
        <v>31349032</v>
      </c>
      <c r="E39" s="934">
        <f t="shared" si="1"/>
        <v>1411135</v>
      </c>
      <c r="F39" s="934">
        <f t="shared" si="1"/>
        <v>629076</v>
      </c>
      <c r="G39" s="934">
        <f t="shared" si="1"/>
        <v>152479</v>
      </c>
      <c r="H39" s="934">
        <f t="shared" si="1"/>
        <v>23431649</v>
      </c>
      <c r="I39" s="935">
        <f t="shared" si="1"/>
        <v>11533784</v>
      </c>
    </row>
    <row r="40" spans="1:9" ht="12">
      <c r="A40" s="531"/>
      <c r="B40" s="542"/>
      <c r="C40" s="543" t="s">
        <v>677</v>
      </c>
      <c r="D40" s="545">
        <v>14389</v>
      </c>
      <c r="E40" s="545">
        <v>0</v>
      </c>
      <c r="F40" s="934">
        <v>0</v>
      </c>
      <c r="G40" s="10">
        <v>0</v>
      </c>
      <c r="H40" s="545">
        <v>307104</v>
      </c>
      <c r="I40" s="546">
        <v>146303</v>
      </c>
    </row>
    <row r="41" spans="1:9" ht="12">
      <c r="A41" s="531"/>
      <c r="B41" s="542"/>
      <c r="C41" s="543" t="s">
        <v>678</v>
      </c>
      <c r="D41" s="545">
        <v>28870863</v>
      </c>
      <c r="E41" s="545">
        <v>1411135</v>
      </c>
      <c r="F41" s="934">
        <v>629076</v>
      </c>
      <c r="G41" s="934">
        <v>0</v>
      </c>
      <c r="H41" s="545">
        <v>2295357</v>
      </c>
      <c r="I41" s="546">
        <v>3627606</v>
      </c>
    </row>
    <row r="42" spans="1:9" ht="12">
      <c r="A42" s="531"/>
      <c r="B42" s="542"/>
      <c r="C42" s="543" t="s">
        <v>679</v>
      </c>
      <c r="D42" s="545">
        <v>1266780</v>
      </c>
      <c r="E42" s="389">
        <v>0</v>
      </c>
      <c r="F42" s="10">
        <v>0</v>
      </c>
      <c r="G42" s="934">
        <v>152479</v>
      </c>
      <c r="H42" s="545">
        <v>19585232</v>
      </c>
      <c r="I42" s="546">
        <v>7748604</v>
      </c>
    </row>
    <row r="43" spans="1:9" ht="12">
      <c r="A43" s="531"/>
      <c r="B43" s="542"/>
      <c r="C43" s="543" t="s">
        <v>680</v>
      </c>
      <c r="D43" s="545">
        <v>1197000</v>
      </c>
      <c r="E43" s="545">
        <v>0</v>
      </c>
      <c r="F43" s="10">
        <v>0</v>
      </c>
      <c r="G43" s="10">
        <v>0</v>
      </c>
      <c r="H43" s="545">
        <v>1233760</v>
      </c>
      <c r="I43" s="546">
        <v>0</v>
      </c>
    </row>
    <row r="44" spans="1:9" ht="12">
      <c r="A44" s="531"/>
      <c r="B44" s="542"/>
      <c r="C44" s="543" t="s">
        <v>681</v>
      </c>
      <c r="D44" s="389">
        <v>0</v>
      </c>
      <c r="E44" s="389">
        <v>0</v>
      </c>
      <c r="F44" s="10">
        <v>0</v>
      </c>
      <c r="G44" s="10">
        <v>0</v>
      </c>
      <c r="H44" s="545">
        <v>10196</v>
      </c>
      <c r="I44" s="546">
        <v>11271</v>
      </c>
    </row>
    <row r="45" spans="1:9" ht="12">
      <c r="A45" s="531"/>
      <c r="B45" s="542"/>
      <c r="C45" s="543" t="s">
        <v>682</v>
      </c>
      <c r="D45" s="389">
        <f aca="true" t="shared" si="2" ref="D45:I45">SUM(D46:D47)</f>
        <v>253586</v>
      </c>
      <c r="E45" s="389">
        <f t="shared" si="2"/>
        <v>5043</v>
      </c>
      <c r="F45" s="10">
        <f t="shared" si="2"/>
        <v>3908</v>
      </c>
      <c r="G45" s="10">
        <f t="shared" si="2"/>
        <v>0</v>
      </c>
      <c r="H45" s="389">
        <f t="shared" si="2"/>
        <v>0</v>
      </c>
      <c r="I45" s="390">
        <f t="shared" si="2"/>
        <v>0</v>
      </c>
    </row>
    <row r="46" spans="1:9" ht="12">
      <c r="A46" s="531"/>
      <c r="B46" s="542"/>
      <c r="C46" s="543" t="s">
        <v>683</v>
      </c>
      <c r="D46" s="545">
        <v>96626</v>
      </c>
      <c r="E46" s="545">
        <v>4194</v>
      </c>
      <c r="F46" s="934">
        <v>2942</v>
      </c>
      <c r="G46" s="934">
        <v>0</v>
      </c>
      <c r="H46" s="936">
        <v>0</v>
      </c>
      <c r="I46" s="390">
        <v>0</v>
      </c>
    </row>
    <row r="47" spans="1:9" ht="12">
      <c r="A47" s="531"/>
      <c r="B47" s="542"/>
      <c r="C47" s="543" t="s">
        <v>696</v>
      </c>
      <c r="D47" s="545">
        <v>156960</v>
      </c>
      <c r="E47" s="545">
        <v>849</v>
      </c>
      <c r="F47" s="934">
        <v>966</v>
      </c>
      <c r="G47" s="10">
        <v>0</v>
      </c>
      <c r="H47" s="936">
        <v>0</v>
      </c>
      <c r="I47" s="390">
        <v>0</v>
      </c>
    </row>
    <row r="48" spans="1:9" ht="12">
      <c r="A48" s="531"/>
      <c r="B48" s="531"/>
      <c r="C48" s="537"/>
      <c r="D48" s="545"/>
      <c r="E48" s="545"/>
      <c r="F48" s="545"/>
      <c r="G48" s="545"/>
      <c r="H48" s="545"/>
      <c r="I48" s="546"/>
    </row>
    <row r="49" spans="1:9" ht="12">
      <c r="A49" s="531"/>
      <c r="B49" s="531" t="s">
        <v>697</v>
      </c>
      <c r="C49" s="537"/>
      <c r="D49" s="545"/>
      <c r="E49" s="545"/>
      <c r="F49" s="545"/>
      <c r="G49" s="545"/>
      <c r="H49" s="545"/>
      <c r="I49" s="546"/>
    </row>
    <row r="50" spans="1:9" ht="12">
      <c r="A50" s="531"/>
      <c r="B50" s="542"/>
      <c r="C50" s="543" t="s">
        <v>686</v>
      </c>
      <c r="D50" s="545">
        <v>26605885</v>
      </c>
      <c r="E50" s="545">
        <v>1395380</v>
      </c>
      <c r="F50" s="934">
        <v>631626</v>
      </c>
      <c r="G50" s="545">
        <v>149054</v>
      </c>
      <c r="H50" s="545">
        <v>14255721</v>
      </c>
      <c r="I50" s="546">
        <v>11490170</v>
      </c>
    </row>
    <row r="51" spans="1:9" ht="12">
      <c r="A51" s="531"/>
      <c r="B51" s="542"/>
      <c r="C51" s="543" t="s">
        <v>687</v>
      </c>
      <c r="D51" s="545">
        <v>1744971</v>
      </c>
      <c r="E51" s="545">
        <v>4529</v>
      </c>
      <c r="F51" s="934">
        <v>1358</v>
      </c>
      <c r="G51" s="545">
        <v>3425</v>
      </c>
      <c r="H51" s="545">
        <v>2600938</v>
      </c>
      <c r="I51" s="546">
        <v>9922</v>
      </c>
    </row>
    <row r="52" spans="1:9" ht="12">
      <c r="A52" s="531"/>
      <c r="B52" s="542"/>
      <c r="C52" s="543" t="s">
        <v>688</v>
      </c>
      <c r="D52" s="545">
        <v>3251762</v>
      </c>
      <c r="E52" s="545">
        <v>16269</v>
      </c>
      <c r="F52" s="934">
        <v>0</v>
      </c>
      <c r="G52" s="545">
        <v>0</v>
      </c>
      <c r="H52" s="545">
        <v>6574990</v>
      </c>
      <c r="I52" s="546">
        <v>33692</v>
      </c>
    </row>
    <row r="53" spans="1:9" ht="12">
      <c r="A53" s="531"/>
      <c r="B53" s="542"/>
      <c r="C53" s="544" t="s">
        <v>259</v>
      </c>
      <c r="D53" s="545">
        <v>1145437</v>
      </c>
      <c r="E53" s="545">
        <v>2424962</v>
      </c>
      <c r="F53" s="545">
        <v>321312</v>
      </c>
      <c r="G53" s="545">
        <v>1016527</v>
      </c>
      <c r="H53" s="545">
        <v>19224</v>
      </c>
      <c r="I53" s="546">
        <v>9463</v>
      </c>
    </row>
    <row r="54" spans="1:9" ht="12.75" thickBot="1">
      <c r="A54" s="531"/>
      <c r="B54" s="553"/>
      <c r="C54" s="554"/>
      <c r="D54" s="555"/>
      <c r="E54" s="555"/>
      <c r="F54" s="555"/>
      <c r="G54" s="555"/>
      <c r="H54" s="555"/>
      <c r="I54" s="556"/>
    </row>
    <row r="55" ht="12">
      <c r="B55" s="530" t="s">
        <v>260</v>
      </c>
    </row>
    <row r="58" spans="2:3" ht="12">
      <c r="B58" s="557"/>
      <c r="C58" s="557"/>
    </row>
  </sheetData>
  <mergeCells count="5">
    <mergeCell ref="I30:I31"/>
    <mergeCell ref="B4:C5"/>
    <mergeCell ref="D4:D5"/>
    <mergeCell ref="B30:C31"/>
    <mergeCell ref="H30:H31"/>
  </mergeCells>
  <printOptions/>
  <pageMargins left="0.1968503937007874" right="0.1968503937007874" top="0.984251968503937" bottom="0.984251968503937" header="0.5118110236220472" footer="0.5118110236220472"/>
  <pageSetup horizontalDpi="600" verticalDpi="600" orientation="portrait" paperSize="9" scale="88"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dimension ref="A2:K46"/>
  <sheetViews>
    <sheetView workbookViewId="0" topLeftCell="A1">
      <pane xSplit="2" ySplit="6" topLeftCell="C7"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00390625" defaultRowHeight="13.5"/>
  <cols>
    <col min="1" max="1" width="2.125" style="558" customWidth="1"/>
    <col min="2" max="2" width="18.125" style="558" customWidth="1"/>
    <col min="3" max="5" width="10.00390625" style="558" customWidth="1"/>
    <col min="6" max="7" width="7.625" style="558" customWidth="1"/>
    <col min="8" max="8" width="8.625" style="558" customWidth="1"/>
    <col min="9" max="9" width="10.625" style="558" customWidth="1"/>
    <col min="10" max="10" width="11.75390625" style="558" bestFit="1" customWidth="1"/>
    <col min="11" max="11" width="7.625" style="558" customWidth="1"/>
    <col min="12" max="16384" width="9.00390625" style="558" customWidth="1"/>
  </cols>
  <sheetData>
    <row r="2" spans="2:11" ht="15" customHeight="1">
      <c r="B2" s="559" t="s">
        <v>255</v>
      </c>
      <c r="C2" s="560"/>
      <c r="D2" s="561"/>
      <c r="E2" s="561"/>
      <c r="F2" s="561"/>
      <c r="G2" s="561"/>
      <c r="H2" s="561"/>
      <c r="I2" s="561"/>
      <c r="J2" s="561"/>
      <c r="K2" s="562" t="s">
        <v>667</v>
      </c>
    </row>
    <row r="3" spans="1:11" ht="15" customHeight="1">
      <c r="A3" s="563"/>
      <c r="B3" s="564"/>
      <c r="C3" s="565" t="s">
        <v>700</v>
      </c>
      <c r="D3" s="566"/>
      <c r="E3" s="566"/>
      <c r="F3" s="566"/>
      <c r="G3" s="566"/>
      <c r="H3" s="566"/>
      <c r="I3" s="566"/>
      <c r="J3" s="566"/>
      <c r="K3" s="566"/>
    </row>
    <row r="4" spans="1:11" ht="15" customHeight="1">
      <c r="A4" s="563"/>
      <c r="B4" s="567" t="s">
        <v>701</v>
      </c>
      <c r="C4" s="568"/>
      <c r="D4" s="566" t="s">
        <v>702</v>
      </c>
      <c r="E4" s="566"/>
      <c r="F4" s="566"/>
      <c r="G4" s="566"/>
      <c r="H4" s="569" t="s">
        <v>703</v>
      </c>
      <c r="I4" s="566"/>
      <c r="J4" s="566"/>
      <c r="K4" s="566"/>
    </row>
    <row r="5" spans="1:11" ht="30" customHeight="1">
      <c r="A5" s="563"/>
      <c r="B5" s="570"/>
      <c r="C5" s="571" t="s">
        <v>379</v>
      </c>
      <c r="D5" s="572" t="s">
        <v>526</v>
      </c>
      <c r="E5" s="573" t="s">
        <v>704</v>
      </c>
      <c r="F5" s="574" t="s">
        <v>705</v>
      </c>
      <c r="G5" s="573" t="s">
        <v>706</v>
      </c>
      <c r="H5" s="573" t="s">
        <v>526</v>
      </c>
      <c r="I5" s="573" t="s">
        <v>707</v>
      </c>
      <c r="J5" s="574" t="s">
        <v>705</v>
      </c>
      <c r="K5" s="575" t="s">
        <v>706</v>
      </c>
    </row>
    <row r="6" spans="1:11" ht="9.75" customHeight="1">
      <c r="A6" s="563"/>
      <c r="B6" s="576"/>
      <c r="C6" s="577"/>
      <c r="D6" s="577"/>
      <c r="E6" s="577"/>
      <c r="F6" s="577"/>
      <c r="G6" s="577"/>
      <c r="H6" s="577"/>
      <c r="I6" s="577"/>
      <c r="J6" s="577"/>
      <c r="K6" s="578"/>
    </row>
    <row r="7" spans="1:11" ht="19.5" customHeight="1">
      <c r="A7" s="563"/>
      <c r="B7" s="579" t="s">
        <v>708</v>
      </c>
      <c r="C7" s="580">
        <f>SUM(C9:C20)</f>
        <v>13521130</v>
      </c>
      <c r="D7" s="581">
        <f>SUM(E7:G7)</f>
        <v>9653930</v>
      </c>
      <c r="E7" s="581">
        <f>SUM(E9:E20)</f>
        <v>9572351</v>
      </c>
      <c r="F7" s="580">
        <f>SUM(F9:F20)</f>
        <v>48503</v>
      </c>
      <c r="G7" s="580">
        <f>SUM(G9:G20)</f>
        <v>33076</v>
      </c>
      <c r="H7" s="580">
        <f>SUM(I7:K7)</f>
        <v>2895233</v>
      </c>
      <c r="I7" s="580">
        <f>SUM(I9:I20)</f>
        <v>1337911</v>
      </c>
      <c r="J7" s="580">
        <f>SUM(J9:J20)</f>
        <v>1026549</v>
      </c>
      <c r="K7" s="582">
        <f>SUM(K9:K20)</f>
        <v>530773</v>
      </c>
    </row>
    <row r="8" spans="1:11" ht="9.75" customHeight="1">
      <c r="A8" s="563"/>
      <c r="B8" s="576"/>
      <c r="C8" s="583"/>
      <c r="D8" s="584"/>
      <c r="E8" s="584"/>
      <c r="F8" s="583"/>
      <c r="G8" s="583"/>
      <c r="H8" s="583"/>
      <c r="I8" s="583"/>
      <c r="J8" s="583"/>
      <c r="K8" s="585"/>
    </row>
    <row r="9" spans="1:11" ht="15" customHeight="1">
      <c r="A9" s="563"/>
      <c r="B9" s="586" t="s">
        <v>709</v>
      </c>
      <c r="C9" s="583">
        <v>7539001</v>
      </c>
      <c r="D9" s="584">
        <f>SUM(E9:G9)</f>
        <v>4511449</v>
      </c>
      <c r="E9" s="584">
        <v>4450773</v>
      </c>
      <c r="F9" s="583">
        <v>36120</v>
      </c>
      <c r="G9" s="583">
        <v>24556</v>
      </c>
      <c r="H9" s="583">
        <f>SUM(I9:K9)</f>
        <v>1434710</v>
      </c>
      <c r="I9" s="583">
        <v>645874</v>
      </c>
      <c r="J9" s="583">
        <v>578079</v>
      </c>
      <c r="K9" s="585">
        <v>210757</v>
      </c>
    </row>
    <row r="10" spans="1:11" ht="15" customHeight="1">
      <c r="A10" s="563"/>
      <c r="B10" s="586" t="s">
        <v>710</v>
      </c>
      <c r="C10" s="583">
        <v>1867128</v>
      </c>
      <c r="D10" s="584">
        <f>SUM(E10:G10)</f>
        <v>1583680</v>
      </c>
      <c r="E10" s="584">
        <v>1563718</v>
      </c>
      <c r="F10" s="583">
        <v>10408</v>
      </c>
      <c r="G10" s="583">
        <v>9554</v>
      </c>
      <c r="H10" s="583">
        <f>SUM(I10:K10)</f>
        <v>487125</v>
      </c>
      <c r="I10" s="583">
        <v>250920</v>
      </c>
      <c r="J10" s="583">
        <v>231949</v>
      </c>
      <c r="K10" s="585">
        <v>4256</v>
      </c>
    </row>
    <row r="11" spans="1:11" ht="9.75" customHeight="1">
      <c r="A11" s="563"/>
      <c r="B11" s="586"/>
      <c r="C11" s="583"/>
      <c r="D11" s="584"/>
      <c r="E11" s="584"/>
      <c r="F11" s="583"/>
      <c r="G11" s="583"/>
      <c r="H11" s="583"/>
      <c r="I11" s="583"/>
      <c r="J11" s="583"/>
      <c r="K11" s="585"/>
    </row>
    <row r="12" spans="1:11" ht="15" customHeight="1">
      <c r="A12" s="563"/>
      <c r="B12" s="586" t="s">
        <v>711</v>
      </c>
      <c r="C12" s="583">
        <v>239877</v>
      </c>
      <c r="D12" s="584">
        <f>SUM(E12:G12)</f>
        <v>404855</v>
      </c>
      <c r="E12" s="584">
        <v>404220</v>
      </c>
      <c r="F12" s="583">
        <v>635</v>
      </c>
      <c r="G12" s="587" t="s">
        <v>256</v>
      </c>
      <c r="H12" s="583">
        <f>SUM(I12:K12)</f>
        <v>259284</v>
      </c>
      <c r="I12" s="583">
        <v>2821</v>
      </c>
      <c r="J12" s="583">
        <v>256319</v>
      </c>
      <c r="K12" s="585">
        <v>144</v>
      </c>
    </row>
    <row r="13" spans="1:11" ht="15" customHeight="1">
      <c r="A13" s="563"/>
      <c r="B13" s="586" t="s">
        <v>712</v>
      </c>
      <c r="C13" s="583">
        <v>102788</v>
      </c>
      <c r="D13" s="584">
        <f>SUM(E13:G13)</f>
        <v>193125</v>
      </c>
      <c r="E13" s="584">
        <v>154496</v>
      </c>
      <c r="F13" s="583">
        <v>38344</v>
      </c>
      <c r="G13" s="583">
        <v>285</v>
      </c>
      <c r="H13" s="583">
        <f>SUM(I13:K13)</f>
        <v>40144</v>
      </c>
      <c r="I13" s="583">
        <v>2698</v>
      </c>
      <c r="J13" s="583">
        <v>37386</v>
      </c>
      <c r="K13" s="585">
        <v>60</v>
      </c>
    </row>
    <row r="14" spans="1:11" ht="15" customHeight="1">
      <c r="A14" s="563"/>
      <c r="B14" s="586" t="s">
        <v>688</v>
      </c>
      <c r="C14" s="583">
        <v>1119279</v>
      </c>
      <c r="D14" s="584">
        <f>SUM(E14:G14)</f>
        <v>436855</v>
      </c>
      <c r="E14" s="584">
        <v>436855</v>
      </c>
      <c r="F14" s="587" t="s">
        <v>256</v>
      </c>
      <c r="G14" s="587" t="s">
        <v>256</v>
      </c>
      <c r="H14" s="583">
        <f>SUM(I14:K14)</f>
        <v>283392</v>
      </c>
      <c r="I14" s="583">
        <v>248045</v>
      </c>
      <c r="J14" s="583">
        <v>34467</v>
      </c>
      <c r="K14" s="585">
        <v>880</v>
      </c>
    </row>
    <row r="15" spans="1:11" ht="9.75" customHeight="1">
      <c r="A15" s="563"/>
      <c r="B15" s="586"/>
      <c r="C15" s="583"/>
      <c r="D15" s="584"/>
      <c r="E15" s="584"/>
      <c r="F15" s="583"/>
      <c r="G15" s="583"/>
      <c r="H15" s="583"/>
      <c r="I15" s="583"/>
      <c r="J15" s="583"/>
      <c r="K15" s="585"/>
    </row>
    <row r="16" spans="1:11" ht="15" customHeight="1">
      <c r="A16" s="563"/>
      <c r="B16" s="586" t="s">
        <v>713</v>
      </c>
      <c r="C16" s="583">
        <v>139240</v>
      </c>
      <c r="D16" s="584">
        <f>SUM(E16:G16)</f>
        <v>270117</v>
      </c>
      <c r="E16" s="584">
        <v>270117</v>
      </c>
      <c r="F16" s="587" t="s">
        <v>256</v>
      </c>
      <c r="G16" s="587" t="s">
        <v>256</v>
      </c>
      <c r="H16" s="583">
        <f>SUM(I16:K16)</f>
        <v>101139</v>
      </c>
      <c r="I16" s="583">
        <v>75139</v>
      </c>
      <c r="J16" s="587">
        <v>26000</v>
      </c>
      <c r="K16" s="588" t="s">
        <v>256</v>
      </c>
    </row>
    <row r="17" spans="1:11" ht="15" customHeight="1">
      <c r="A17" s="563"/>
      <c r="B17" s="586" t="s">
        <v>714</v>
      </c>
      <c r="C17" s="583">
        <v>1420688</v>
      </c>
      <c r="D17" s="584">
        <f>SUM(E17:G17)</f>
        <v>483495</v>
      </c>
      <c r="E17" s="584">
        <v>482727</v>
      </c>
      <c r="F17" s="587" t="s">
        <v>256</v>
      </c>
      <c r="G17" s="587">
        <v>768</v>
      </c>
      <c r="H17" s="583">
        <f>SUM(I17:K17)</f>
        <v>19277</v>
      </c>
      <c r="I17" s="583">
        <v>12461</v>
      </c>
      <c r="J17" s="587">
        <v>6816</v>
      </c>
      <c r="K17" s="588" t="s">
        <v>256</v>
      </c>
    </row>
    <row r="18" spans="1:11" ht="15" customHeight="1">
      <c r="A18" s="563"/>
      <c r="B18" s="586" t="s">
        <v>715</v>
      </c>
      <c r="C18" s="589">
        <v>-560822</v>
      </c>
      <c r="D18" s="590">
        <f>SUM(E18:G18)</f>
        <v>-127085</v>
      </c>
      <c r="E18" s="590">
        <v>-127085</v>
      </c>
      <c r="F18" s="591" t="s">
        <v>256</v>
      </c>
      <c r="G18" s="587" t="s">
        <v>256</v>
      </c>
      <c r="H18" s="589">
        <f>SUM(I18:K18)</f>
        <v>-21442</v>
      </c>
      <c r="I18" s="589">
        <v>-21442</v>
      </c>
      <c r="J18" s="591" t="s">
        <v>256</v>
      </c>
      <c r="K18" s="588" t="s">
        <v>256</v>
      </c>
    </row>
    <row r="19" spans="1:11" ht="15" customHeight="1">
      <c r="A19" s="563"/>
      <c r="B19" s="586" t="s">
        <v>716</v>
      </c>
      <c r="C19" s="587">
        <v>340033</v>
      </c>
      <c r="D19" s="590">
        <f>SUM(E19:G19)</f>
        <v>681616</v>
      </c>
      <c r="E19" s="592">
        <v>720707</v>
      </c>
      <c r="F19" s="590">
        <v>-37004</v>
      </c>
      <c r="G19" s="589">
        <v>-2087</v>
      </c>
      <c r="H19" s="593">
        <f>SUM(I19:K19)</f>
        <v>213334</v>
      </c>
      <c r="I19" s="589">
        <v>43127</v>
      </c>
      <c r="J19" s="589">
        <v>-144469</v>
      </c>
      <c r="K19" s="588">
        <v>314676</v>
      </c>
    </row>
    <row r="20" spans="1:11" ht="15" customHeight="1">
      <c r="A20" s="563"/>
      <c r="B20" s="586" t="s">
        <v>717</v>
      </c>
      <c r="C20" s="583">
        <v>1313918</v>
      </c>
      <c r="D20" s="584">
        <f>SUM(E20:G20)</f>
        <v>1215823</v>
      </c>
      <c r="E20" s="584">
        <v>1215823</v>
      </c>
      <c r="F20" s="587" t="s">
        <v>256</v>
      </c>
      <c r="G20" s="587" t="s">
        <v>256</v>
      </c>
      <c r="H20" s="583">
        <f>SUM(I20:K20)</f>
        <v>78270</v>
      </c>
      <c r="I20" s="583">
        <v>78268</v>
      </c>
      <c r="J20" s="587">
        <v>2</v>
      </c>
      <c r="K20" s="588" t="s">
        <v>256</v>
      </c>
    </row>
    <row r="21" spans="1:11" ht="9.75" customHeight="1">
      <c r="A21" s="563"/>
      <c r="B21" s="594"/>
      <c r="C21" s="595"/>
      <c r="D21" s="596"/>
      <c r="E21" s="596"/>
      <c r="F21" s="597"/>
      <c r="G21" s="597"/>
      <c r="H21" s="598"/>
      <c r="I21" s="598"/>
      <c r="J21" s="597"/>
      <c r="K21" s="599"/>
    </row>
    <row r="22" spans="1:11" ht="9.75" customHeight="1">
      <c r="A22" s="563"/>
      <c r="B22" s="561"/>
      <c r="C22" s="561"/>
      <c r="D22" s="600"/>
      <c r="E22" s="600"/>
      <c r="F22" s="561"/>
      <c r="G22" s="561"/>
      <c r="H22" s="561"/>
      <c r="I22" s="561"/>
      <c r="J22" s="561"/>
      <c r="K22" s="561"/>
    </row>
    <row r="23" spans="1:11" ht="15" customHeight="1">
      <c r="A23" s="563"/>
      <c r="B23" s="564"/>
      <c r="C23" s="565" t="s">
        <v>718</v>
      </c>
      <c r="D23" s="601"/>
      <c r="E23" s="601"/>
      <c r="F23" s="566"/>
      <c r="G23" s="566"/>
      <c r="H23" s="566"/>
      <c r="I23" s="566"/>
      <c r="J23" s="566"/>
      <c r="K23" s="566"/>
    </row>
    <row r="24" spans="1:11" ht="15" customHeight="1">
      <c r="A24" s="563"/>
      <c r="B24" s="576"/>
      <c r="C24" s="602"/>
      <c r="D24" s="603" t="s">
        <v>702</v>
      </c>
      <c r="E24" s="601"/>
      <c r="F24" s="566"/>
      <c r="G24" s="566"/>
      <c r="H24" s="569" t="s">
        <v>703</v>
      </c>
      <c r="I24" s="566"/>
      <c r="J24" s="566"/>
      <c r="K24" s="566"/>
    </row>
    <row r="25" spans="1:11" ht="30" customHeight="1">
      <c r="A25" s="563"/>
      <c r="B25" s="570" t="s">
        <v>719</v>
      </c>
      <c r="C25" s="604" t="s">
        <v>379</v>
      </c>
      <c r="D25" s="605" t="s">
        <v>526</v>
      </c>
      <c r="E25" s="606" t="s">
        <v>704</v>
      </c>
      <c r="F25" s="574" t="s">
        <v>705</v>
      </c>
      <c r="G25" s="573" t="s">
        <v>706</v>
      </c>
      <c r="H25" s="573" t="s">
        <v>526</v>
      </c>
      <c r="I25" s="573" t="s">
        <v>707</v>
      </c>
      <c r="J25" s="574" t="s">
        <v>705</v>
      </c>
      <c r="K25" s="575" t="s">
        <v>706</v>
      </c>
    </row>
    <row r="26" spans="1:11" ht="9.75" customHeight="1">
      <c r="A26" s="563"/>
      <c r="B26" s="576"/>
      <c r="C26" s="578"/>
      <c r="D26" s="607"/>
      <c r="E26" s="608"/>
      <c r="F26" s="609"/>
      <c r="G26" s="609"/>
      <c r="H26" s="609"/>
      <c r="I26" s="609"/>
      <c r="J26" s="609"/>
      <c r="K26" s="610"/>
    </row>
    <row r="27" spans="1:11" ht="19.5" customHeight="1">
      <c r="A27" s="563"/>
      <c r="B27" s="579" t="s">
        <v>708</v>
      </c>
      <c r="C27" s="611">
        <f>SUM(C29:C42)</f>
        <v>13950680</v>
      </c>
      <c r="D27" s="582">
        <f>SUM(E27:G27)</f>
        <v>9733476</v>
      </c>
      <c r="E27" s="581">
        <f>SUM(E29:E42)</f>
        <v>9651897</v>
      </c>
      <c r="F27" s="580">
        <f>SUM(F29:F42)</f>
        <v>48503</v>
      </c>
      <c r="G27" s="580">
        <f>SUM(G29:G42)</f>
        <v>33076</v>
      </c>
      <c r="H27" s="580">
        <f>SUM(I27:K27)</f>
        <v>2947772</v>
      </c>
      <c r="I27" s="580">
        <f>SUM(I29:I42)</f>
        <v>1390450</v>
      </c>
      <c r="J27" s="580">
        <f>SUM(J29:J42)</f>
        <v>1026549</v>
      </c>
      <c r="K27" s="612">
        <f>SUM(K29:K42)</f>
        <v>530773</v>
      </c>
    </row>
    <row r="28" spans="1:11" ht="9.75" customHeight="1">
      <c r="A28" s="563"/>
      <c r="B28" s="576"/>
      <c r="C28" s="107"/>
      <c r="D28" s="613"/>
      <c r="E28" s="584"/>
      <c r="F28" s="583"/>
      <c r="G28" s="583"/>
      <c r="H28" s="583"/>
      <c r="I28" s="583"/>
      <c r="J28" s="583"/>
      <c r="K28" s="585"/>
    </row>
    <row r="29" spans="1:11" ht="15" customHeight="1">
      <c r="A29" s="563"/>
      <c r="B29" s="586" t="s">
        <v>720</v>
      </c>
      <c r="C29" s="107">
        <v>5433030</v>
      </c>
      <c r="D29" s="613">
        <f aca="true" t="shared" si="0" ref="D29:D36">SUM(E29:G29)</f>
        <v>2947341</v>
      </c>
      <c r="E29" s="614">
        <v>2895325</v>
      </c>
      <c r="F29" s="587">
        <v>30048</v>
      </c>
      <c r="G29" s="587">
        <v>21968</v>
      </c>
      <c r="H29" s="583">
        <f aca="true" t="shared" si="1" ref="H29:H36">SUM(I29:K29)</f>
        <v>2244080</v>
      </c>
      <c r="I29" s="583">
        <v>1079120</v>
      </c>
      <c r="J29" s="583">
        <v>641202</v>
      </c>
      <c r="K29" s="585">
        <v>523758</v>
      </c>
    </row>
    <row r="30" spans="1:11" ht="15" customHeight="1">
      <c r="A30" s="563"/>
      <c r="B30" s="586" t="s">
        <v>721</v>
      </c>
      <c r="C30" s="107">
        <v>232056</v>
      </c>
      <c r="D30" s="613">
        <f t="shared" si="0"/>
        <v>10327</v>
      </c>
      <c r="E30" s="614">
        <v>10252</v>
      </c>
      <c r="F30" s="587">
        <v>24</v>
      </c>
      <c r="G30" s="587">
        <v>51</v>
      </c>
      <c r="H30" s="583">
        <f t="shared" si="1"/>
        <v>30150</v>
      </c>
      <c r="I30" s="583">
        <v>11688</v>
      </c>
      <c r="J30" s="583">
        <v>18377</v>
      </c>
      <c r="K30" s="585">
        <v>85</v>
      </c>
    </row>
    <row r="31" spans="1:11" ht="15" customHeight="1">
      <c r="A31" s="563"/>
      <c r="B31" s="586" t="s">
        <v>722</v>
      </c>
      <c r="C31" s="107">
        <v>304549</v>
      </c>
      <c r="D31" s="613">
        <f t="shared" si="0"/>
        <v>97555</v>
      </c>
      <c r="E31" s="614">
        <v>93519</v>
      </c>
      <c r="F31" s="587">
        <v>4036</v>
      </c>
      <c r="G31" s="587" t="s">
        <v>256</v>
      </c>
      <c r="H31" s="583">
        <f t="shared" si="1"/>
        <v>79381</v>
      </c>
      <c r="I31" s="583">
        <v>8111</v>
      </c>
      <c r="J31" s="583">
        <v>71270</v>
      </c>
      <c r="K31" s="588" t="s">
        <v>256</v>
      </c>
    </row>
    <row r="32" spans="1:11" ht="15" customHeight="1">
      <c r="A32" s="563"/>
      <c r="B32" s="586" t="s">
        <v>723</v>
      </c>
      <c r="C32" s="107">
        <v>3636466</v>
      </c>
      <c r="D32" s="613">
        <f t="shared" si="0"/>
        <v>2917140</v>
      </c>
      <c r="E32" s="614">
        <v>2899493</v>
      </c>
      <c r="F32" s="587">
        <v>7740</v>
      </c>
      <c r="G32" s="587">
        <v>9907</v>
      </c>
      <c r="H32" s="583">
        <f t="shared" si="1"/>
        <v>177401</v>
      </c>
      <c r="I32" s="583">
        <v>48618</v>
      </c>
      <c r="J32" s="583">
        <v>128248</v>
      </c>
      <c r="K32" s="585">
        <v>535</v>
      </c>
    </row>
    <row r="33" spans="1:11" ht="15" customHeight="1">
      <c r="A33" s="563"/>
      <c r="B33" s="586" t="s">
        <v>724</v>
      </c>
      <c r="C33" s="107">
        <v>24963</v>
      </c>
      <c r="D33" s="613">
        <f t="shared" si="0"/>
        <v>74655</v>
      </c>
      <c r="E33" s="614">
        <v>74639</v>
      </c>
      <c r="F33" s="587">
        <v>11</v>
      </c>
      <c r="G33" s="587">
        <v>5</v>
      </c>
      <c r="H33" s="583">
        <f t="shared" si="1"/>
        <v>6833</v>
      </c>
      <c r="I33" s="583">
        <v>2784</v>
      </c>
      <c r="J33" s="583">
        <v>3916</v>
      </c>
      <c r="K33" s="585">
        <v>133</v>
      </c>
    </row>
    <row r="34" spans="1:11" ht="15" customHeight="1">
      <c r="A34" s="563"/>
      <c r="B34" s="586" t="s">
        <v>725</v>
      </c>
      <c r="C34" s="107">
        <v>11163</v>
      </c>
      <c r="D34" s="613">
        <f t="shared" si="0"/>
        <v>230120</v>
      </c>
      <c r="E34" s="614">
        <v>230120</v>
      </c>
      <c r="F34" s="587" t="s">
        <v>256</v>
      </c>
      <c r="G34" s="587" t="s">
        <v>256</v>
      </c>
      <c r="H34" s="583">
        <f t="shared" si="1"/>
        <v>45189</v>
      </c>
      <c r="I34" s="583">
        <v>45189</v>
      </c>
      <c r="J34" s="587" t="s">
        <v>256</v>
      </c>
      <c r="K34" s="588" t="s">
        <v>256</v>
      </c>
    </row>
    <row r="35" spans="1:11" ht="15" customHeight="1">
      <c r="A35" s="563"/>
      <c r="B35" s="586" t="s">
        <v>726</v>
      </c>
      <c r="C35" s="107">
        <v>289486</v>
      </c>
      <c r="D35" s="613">
        <f t="shared" si="0"/>
        <v>911619</v>
      </c>
      <c r="E35" s="614">
        <v>905505</v>
      </c>
      <c r="F35" s="587">
        <v>5068</v>
      </c>
      <c r="G35" s="587">
        <v>1046</v>
      </c>
      <c r="H35" s="583">
        <f t="shared" si="1"/>
        <v>81261</v>
      </c>
      <c r="I35" s="583">
        <v>42367</v>
      </c>
      <c r="J35" s="583">
        <v>34846</v>
      </c>
      <c r="K35" s="585">
        <v>4048</v>
      </c>
    </row>
    <row r="36" spans="1:11" ht="15" customHeight="1">
      <c r="A36" s="563"/>
      <c r="B36" s="586" t="s">
        <v>727</v>
      </c>
      <c r="C36" s="107">
        <v>938560</v>
      </c>
      <c r="D36" s="613">
        <f t="shared" si="0"/>
        <v>248405</v>
      </c>
      <c r="E36" s="614">
        <v>247904</v>
      </c>
      <c r="F36" s="587">
        <v>402</v>
      </c>
      <c r="G36" s="587">
        <v>99</v>
      </c>
      <c r="H36" s="583">
        <f t="shared" si="1"/>
        <v>47660</v>
      </c>
      <c r="I36" s="583">
        <v>40318</v>
      </c>
      <c r="J36" s="583">
        <v>5128</v>
      </c>
      <c r="K36" s="585">
        <v>2214</v>
      </c>
    </row>
    <row r="37" spans="1:11" ht="9.75" customHeight="1">
      <c r="A37" s="563"/>
      <c r="B37" s="586"/>
      <c r="C37" s="107"/>
      <c r="D37" s="613"/>
      <c r="E37" s="614"/>
      <c r="F37" s="587"/>
      <c r="G37" s="587"/>
      <c r="H37" s="583"/>
      <c r="I37" s="583"/>
      <c r="J37" s="583"/>
      <c r="K37" s="585"/>
    </row>
    <row r="38" spans="1:11" ht="15" customHeight="1">
      <c r="A38" s="563"/>
      <c r="B38" s="586" t="s">
        <v>728</v>
      </c>
      <c r="C38" s="107">
        <v>351630</v>
      </c>
      <c r="D38" s="613">
        <f>SUM(E38:G38)</f>
        <v>464973</v>
      </c>
      <c r="E38" s="614">
        <v>463819</v>
      </c>
      <c r="F38" s="587">
        <v>1154</v>
      </c>
      <c r="G38" s="587" t="s">
        <v>256</v>
      </c>
      <c r="H38" s="583">
        <f>SUM(I38:K38)</f>
        <v>170000</v>
      </c>
      <c r="I38" s="583">
        <v>50000</v>
      </c>
      <c r="J38" s="587">
        <v>120000</v>
      </c>
      <c r="K38" s="588" t="s">
        <v>256</v>
      </c>
    </row>
    <row r="39" spans="1:11" ht="15" customHeight="1">
      <c r="A39" s="563"/>
      <c r="B39" s="586" t="s">
        <v>729</v>
      </c>
      <c r="C39" s="107">
        <v>488315</v>
      </c>
      <c r="D39" s="613">
        <f>SUM(E39:G39)</f>
        <v>57065</v>
      </c>
      <c r="E39" s="614">
        <v>57065</v>
      </c>
      <c r="F39" s="587" t="s">
        <v>256</v>
      </c>
      <c r="G39" s="587" t="s">
        <v>256</v>
      </c>
      <c r="H39" s="583">
        <f>SUM(I39:K39)</f>
        <v>29068</v>
      </c>
      <c r="I39" s="583">
        <v>25668</v>
      </c>
      <c r="J39" s="587">
        <v>3400</v>
      </c>
      <c r="K39" s="588" t="s">
        <v>256</v>
      </c>
    </row>
    <row r="40" spans="1:11" ht="15" customHeight="1">
      <c r="A40" s="563"/>
      <c r="B40" s="586" t="s">
        <v>730</v>
      </c>
      <c r="C40" s="107">
        <v>1307187</v>
      </c>
      <c r="D40" s="613">
        <f>SUM(E40:G40)</f>
        <v>738418</v>
      </c>
      <c r="E40" s="614">
        <v>738418</v>
      </c>
      <c r="F40" s="587" t="s">
        <v>256</v>
      </c>
      <c r="G40" s="587" t="s">
        <v>256</v>
      </c>
      <c r="H40" s="583">
        <f>SUM(I40:K40)</f>
        <v>44029</v>
      </c>
      <c r="I40" s="583">
        <v>43867</v>
      </c>
      <c r="J40" s="587">
        <v>162</v>
      </c>
      <c r="K40" s="588" t="s">
        <v>256</v>
      </c>
    </row>
    <row r="41" spans="1:11" ht="15" customHeight="1">
      <c r="A41" s="563"/>
      <c r="B41" s="586" t="s">
        <v>731</v>
      </c>
      <c r="C41" s="615">
        <v>-941737</v>
      </c>
      <c r="D41" s="616">
        <f>SUM(E41:G41)</f>
        <v>-174645</v>
      </c>
      <c r="E41" s="617">
        <v>-174645</v>
      </c>
      <c r="F41" s="591" t="s">
        <v>256</v>
      </c>
      <c r="G41" s="587" t="s">
        <v>256</v>
      </c>
      <c r="H41" s="589">
        <f>SUM(I41:K41)</f>
        <v>-80276</v>
      </c>
      <c r="I41" s="589">
        <v>-75676</v>
      </c>
      <c r="J41" s="591">
        <v>-4600</v>
      </c>
      <c r="K41" s="588" t="s">
        <v>256</v>
      </c>
    </row>
    <row r="42" spans="1:11" ht="15" customHeight="1">
      <c r="A42" s="563"/>
      <c r="B42" s="586" t="s">
        <v>732</v>
      </c>
      <c r="C42" s="107">
        <v>1875012</v>
      </c>
      <c r="D42" s="613">
        <f>SUM(E42:G42)</f>
        <v>1210503</v>
      </c>
      <c r="E42" s="614">
        <v>1210483</v>
      </c>
      <c r="F42" s="587">
        <v>20</v>
      </c>
      <c r="G42" s="587" t="s">
        <v>256</v>
      </c>
      <c r="H42" s="583">
        <f>SUM(I42:K42)</f>
        <v>72996</v>
      </c>
      <c r="I42" s="583">
        <v>68396</v>
      </c>
      <c r="J42" s="587">
        <v>4600</v>
      </c>
      <c r="K42" s="588" t="s">
        <v>256</v>
      </c>
    </row>
    <row r="43" spans="1:11" ht="7.5" customHeight="1">
      <c r="A43" s="563"/>
      <c r="B43" s="570"/>
      <c r="C43" s="561"/>
      <c r="D43" s="618"/>
      <c r="E43" s="619"/>
      <c r="F43" s="619"/>
      <c r="G43" s="619"/>
      <c r="H43" s="619"/>
      <c r="I43" s="619"/>
      <c r="J43" s="619"/>
      <c r="K43" s="618"/>
    </row>
    <row r="44" ht="11.25">
      <c r="B44" s="558" t="s">
        <v>733</v>
      </c>
    </row>
    <row r="45" ht="11.25">
      <c r="B45" s="558" t="s">
        <v>734</v>
      </c>
    </row>
    <row r="46" ht="11.25">
      <c r="B46" s="558" t="s">
        <v>735</v>
      </c>
    </row>
  </sheetData>
  <printOptions/>
  <pageMargins left="0.32" right="0.17" top="1" bottom="1" header="0.512" footer="0.512"/>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W43"/>
  <sheetViews>
    <sheetView workbookViewId="0" topLeftCell="A1">
      <selection activeCell="A1" sqref="A1"/>
    </sheetView>
  </sheetViews>
  <sheetFormatPr defaultColWidth="9.00390625" defaultRowHeight="13.5"/>
  <cols>
    <col min="1" max="1" width="5.125" style="621" customWidth="1"/>
    <col min="2" max="2" width="4.125" style="621" customWidth="1"/>
    <col min="3" max="20" width="5.125" style="621" customWidth="1"/>
    <col min="21" max="21" width="0.5" style="621" customWidth="1"/>
    <col min="22" max="16384" width="9.00390625" style="621" customWidth="1"/>
  </cols>
  <sheetData>
    <row r="1" spans="1:2" ht="18" customHeight="1">
      <c r="A1" s="620" t="s">
        <v>948</v>
      </c>
      <c r="B1" s="620"/>
    </row>
    <row r="2" spans="1:2" ht="15" customHeight="1">
      <c r="A2" s="622" t="s">
        <v>231</v>
      </c>
      <c r="B2" s="620"/>
    </row>
    <row r="3" spans="1:20" ht="15" customHeight="1" thickBot="1">
      <c r="A3" s="623"/>
      <c r="B3" s="624"/>
      <c r="C3" s="624"/>
      <c r="D3" s="624"/>
      <c r="E3" s="624"/>
      <c r="F3" s="624"/>
      <c r="G3" s="624"/>
      <c r="H3" s="624"/>
      <c r="I3" s="624"/>
      <c r="J3" s="624"/>
      <c r="K3" s="624"/>
      <c r="L3" s="624"/>
      <c r="M3" s="624"/>
      <c r="N3" s="624"/>
      <c r="O3" s="624"/>
      <c r="P3" s="624"/>
      <c r="Q3" s="624"/>
      <c r="R3" s="624"/>
      <c r="S3" s="623"/>
      <c r="T3" s="625" t="s">
        <v>232</v>
      </c>
    </row>
    <row r="4" spans="1:22" s="628" customFormat="1" ht="15" customHeight="1" thickTop="1">
      <c r="A4" s="1289" t="s">
        <v>742</v>
      </c>
      <c r="B4" s="1290"/>
      <c r="C4" s="626" t="s">
        <v>233</v>
      </c>
      <c r="D4" s="626"/>
      <c r="E4" s="626"/>
      <c r="F4" s="626"/>
      <c r="G4" s="626"/>
      <c r="H4" s="626"/>
      <c r="I4" s="626"/>
      <c r="J4" s="626"/>
      <c r="K4" s="626"/>
      <c r="L4" s="627" t="s">
        <v>234</v>
      </c>
      <c r="M4" s="626"/>
      <c r="N4" s="626"/>
      <c r="O4" s="626"/>
      <c r="P4" s="626"/>
      <c r="Q4" s="626"/>
      <c r="R4" s="626"/>
      <c r="S4" s="626"/>
      <c r="T4" s="626"/>
      <c r="U4" s="622"/>
      <c r="V4" s="622"/>
    </row>
    <row r="5" spans="1:22" s="628" customFormat="1" ht="15" customHeight="1">
      <c r="A5" s="1291"/>
      <c r="B5" s="1292"/>
      <c r="C5" s="629" t="s">
        <v>235</v>
      </c>
      <c r="D5" s="629"/>
      <c r="E5" s="629"/>
      <c r="F5" s="629" t="s">
        <v>236</v>
      </c>
      <c r="G5" s="629"/>
      <c r="H5" s="629"/>
      <c r="I5" s="629" t="s">
        <v>237</v>
      </c>
      <c r="J5" s="629"/>
      <c r="K5" s="629"/>
      <c r="L5" s="629" t="s">
        <v>235</v>
      </c>
      <c r="M5" s="629"/>
      <c r="N5" s="629"/>
      <c r="O5" s="629" t="s">
        <v>236</v>
      </c>
      <c r="P5" s="629"/>
      <c r="Q5" s="629"/>
      <c r="R5" s="629" t="s">
        <v>237</v>
      </c>
      <c r="S5" s="629"/>
      <c r="T5" s="630"/>
      <c r="U5" s="622"/>
      <c r="V5" s="622"/>
    </row>
    <row r="6" spans="1:22" ht="30" customHeight="1">
      <c r="A6" s="1291"/>
      <c r="B6" s="1292"/>
      <c r="C6" s="631" t="s">
        <v>238</v>
      </c>
      <c r="D6" s="631" t="s">
        <v>736</v>
      </c>
      <c r="E6" s="632" t="s">
        <v>737</v>
      </c>
      <c r="F6" s="631" t="s">
        <v>238</v>
      </c>
      <c r="G6" s="631" t="s">
        <v>736</v>
      </c>
      <c r="H6" s="632" t="s">
        <v>737</v>
      </c>
      <c r="I6" s="631" t="s">
        <v>238</v>
      </c>
      <c r="J6" s="631" t="s">
        <v>736</v>
      </c>
      <c r="K6" s="632" t="s">
        <v>737</v>
      </c>
      <c r="L6" s="631" t="s">
        <v>238</v>
      </c>
      <c r="M6" s="631" t="s">
        <v>736</v>
      </c>
      <c r="N6" s="632" t="s">
        <v>737</v>
      </c>
      <c r="O6" s="631" t="s">
        <v>238</v>
      </c>
      <c r="P6" s="631" t="s">
        <v>736</v>
      </c>
      <c r="Q6" s="632" t="s">
        <v>737</v>
      </c>
      <c r="R6" s="631" t="s">
        <v>238</v>
      </c>
      <c r="S6" s="631" t="s">
        <v>736</v>
      </c>
      <c r="T6" s="633" t="s">
        <v>737</v>
      </c>
      <c r="U6" s="624"/>
      <c r="V6" s="624"/>
    </row>
    <row r="7" spans="1:22" ht="12" customHeight="1">
      <c r="A7" s="1293"/>
      <c r="B7" s="1294"/>
      <c r="C7" s="634" t="s">
        <v>738</v>
      </c>
      <c r="D7" s="634" t="s">
        <v>239</v>
      </c>
      <c r="E7" s="634" t="s">
        <v>240</v>
      </c>
      <c r="F7" s="634" t="s">
        <v>738</v>
      </c>
      <c r="G7" s="634" t="s">
        <v>239</v>
      </c>
      <c r="H7" s="634" t="s">
        <v>739</v>
      </c>
      <c r="I7" s="634" t="s">
        <v>738</v>
      </c>
      <c r="J7" s="634" t="s">
        <v>239</v>
      </c>
      <c r="K7" s="634" t="s">
        <v>739</v>
      </c>
      <c r="L7" s="634" t="s">
        <v>738</v>
      </c>
      <c r="M7" s="634" t="s">
        <v>239</v>
      </c>
      <c r="N7" s="634" t="s">
        <v>739</v>
      </c>
      <c r="O7" s="634" t="s">
        <v>738</v>
      </c>
      <c r="P7" s="634" t="s">
        <v>239</v>
      </c>
      <c r="Q7" s="634" t="s">
        <v>739</v>
      </c>
      <c r="R7" s="634" t="s">
        <v>738</v>
      </c>
      <c r="S7" s="634" t="s">
        <v>239</v>
      </c>
      <c r="T7" s="635" t="s">
        <v>739</v>
      </c>
      <c r="U7" s="624"/>
      <c r="V7" s="624"/>
    </row>
    <row r="8" spans="1:22" s="642" customFormat="1" ht="19.5" customHeight="1">
      <c r="A8" s="636" t="s">
        <v>241</v>
      </c>
      <c r="B8" s="637" t="s">
        <v>242</v>
      </c>
      <c r="C8" s="638">
        <v>111.3</v>
      </c>
      <c r="D8" s="638">
        <v>110.9</v>
      </c>
      <c r="E8" s="639">
        <v>0.4</v>
      </c>
      <c r="F8" s="638">
        <v>19.4</v>
      </c>
      <c r="G8" s="638">
        <v>19.4</v>
      </c>
      <c r="H8" s="639">
        <v>0</v>
      </c>
      <c r="I8" s="638">
        <v>62.7</v>
      </c>
      <c r="J8" s="638">
        <v>62.4</v>
      </c>
      <c r="K8" s="639">
        <v>0.3</v>
      </c>
      <c r="L8" s="638">
        <v>110.5</v>
      </c>
      <c r="M8" s="638">
        <v>110.1</v>
      </c>
      <c r="N8" s="639">
        <v>0.4</v>
      </c>
      <c r="O8" s="638">
        <v>19</v>
      </c>
      <c r="P8" s="638">
        <v>19</v>
      </c>
      <c r="Q8" s="639">
        <v>0</v>
      </c>
      <c r="R8" s="638">
        <v>62</v>
      </c>
      <c r="S8" s="638">
        <v>61.9</v>
      </c>
      <c r="T8" s="640">
        <v>0.1</v>
      </c>
      <c r="U8" s="641"/>
      <c r="V8" s="641"/>
    </row>
    <row r="9" spans="1:22" s="642" customFormat="1" ht="19.5" customHeight="1">
      <c r="A9" s="1299" t="s">
        <v>743</v>
      </c>
      <c r="B9" s="637" t="s">
        <v>243</v>
      </c>
      <c r="C9" s="638">
        <v>117.1</v>
      </c>
      <c r="D9" s="638">
        <v>117</v>
      </c>
      <c r="E9" s="639">
        <v>0.1</v>
      </c>
      <c r="F9" s="638">
        <v>22.1</v>
      </c>
      <c r="G9" s="638">
        <v>22.2</v>
      </c>
      <c r="H9" s="639">
        <v>-0.1</v>
      </c>
      <c r="I9" s="638">
        <v>65.2</v>
      </c>
      <c r="J9" s="638">
        <v>65.1</v>
      </c>
      <c r="K9" s="639">
        <v>0.1</v>
      </c>
      <c r="L9" s="638">
        <v>116.1</v>
      </c>
      <c r="M9" s="638">
        <v>115.9</v>
      </c>
      <c r="N9" s="639">
        <v>0.2</v>
      </c>
      <c r="O9" s="638">
        <v>21.6</v>
      </c>
      <c r="P9" s="638">
        <v>21.3</v>
      </c>
      <c r="Q9" s="639">
        <v>0.3</v>
      </c>
      <c r="R9" s="638">
        <v>64.8</v>
      </c>
      <c r="S9" s="638">
        <v>64.7</v>
      </c>
      <c r="T9" s="640">
        <v>0.1</v>
      </c>
      <c r="U9" s="641"/>
      <c r="V9" s="641"/>
    </row>
    <row r="10" spans="1:22" s="642" customFormat="1" ht="19.5" customHeight="1">
      <c r="A10" s="1300"/>
      <c r="B10" s="643" t="s">
        <v>244</v>
      </c>
      <c r="C10" s="644">
        <v>123.1</v>
      </c>
      <c r="D10" s="644">
        <v>123.2</v>
      </c>
      <c r="E10" s="645">
        <v>-0.1</v>
      </c>
      <c r="F10" s="644">
        <v>25.1</v>
      </c>
      <c r="G10" s="644">
        <v>25.1</v>
      </c>
      <c r="H10" s="645">
        <v>0</v>
      </c>
      <c r="I10" s="644">
        <v>68.2</v>
      </c>
      <c r="J10" s="644">
        <v>67.9</v>
      </c>
      <c r="K10" s="645">
        <v>0.3</v>
      </c>
      <c r="L10" s="644">
        <v>122.1</v>
      </c>
      <c r="M10" s="644">
        <v>122.5</v>
      </c>
      <c r="N10" s="645">
        <v>-0.4</v>
      </c>
      <c r="O10" s="644">
        <v>24.1</v>
      </c>
      <c r="P10" s="644">
        <v>24.3</v>
      </c>
      <c r="Q10" s="645">
        <v>-0.2</v>
      </c>
      <c r="R10" s="644">
        <v>67.7</v>
      </c>
      <c r="S10" s="644">
        <v>67.7</v>
      </c>
      <c r="T10" s="646">
        <v>0</v>
      </c>
      <c r="U10" s="641"/>
      <c r="V10" s="641"/>
    </row>
    <row r="11" spans="1:22" s="642" customFormat="1" ht="19.5" customHeight="1">
      <c r="A11" s="1300"/>
      <c r="B11" s="643" t="s">
        <v>245</v>
      </c>
      <c r="C11" s="644">
        <v>128.5</v>
      </c>
      <c r="D11" s="644">
        <v>128.6</v>
      </c>
      <c r="E11" s="645">
        <v>-0.1</v>
      </c>
      <c r="F11" s="644">
        <v>28.2</v>
      </c>
      <c r="G11" s="644">
        <v>27.9</v>
      </c>
      <c r="H11" s="645">
        <v>0.3</v>
      </c>
      <c r="I11" s="644">
        <v>70.6</v>
      </c>
      <c r="J11" s="644">
        <v>70.3</v>
      </c>
      <c r="K11" s="645">
        <v>0.3</v>
      </c>
      <c r="L11" s="644">
        <v>128.3</v>
      </c>
      <c r="M11" s="644">
        <v>127.8</v>
      </c>
      <c r="N11" s="645">
        <v>0.5</v>
      </c>
      <c r="O11" s="644">
        <v>27.7</v>
      </c>
      <c r="P11" s="644">
        <v>27.4</v>
      </c>
      <c r="Q11" s="645">
        <v>0.3</v>
      </c>
      <c r="R11" s="644">
        <v>70.7</v>
      </c>
      <c r="S11" s="644">
        <v>70.2</v>
      </c>
      <c r="T11" s="646">
        <v>0.5</v>
      </c>
      <c r="U11" s="641"/>
      <c r="V11" s="641"/>
    </row>
    <row r="12" spans="1:22" s="642" customFormat="1" ht="19.5" customHeight="1">
      <c r="A12" s="1300"/>
      <c r="B12" s="643" t="s">
        <v>246</v>
      </c>
      <c r="C12" s="644">
        <v>134.5</v>
      </c>
      <c r="D12" s="644">
        <v>134.1</v>
      </c>
      <c r="E12" s="645">
        <v>0.4</v>
      </c>
      <c r="F12" s="644">
        <v>31.9</v>
      </c>
      <c r="G12" s="644">
        <v>31.4</v>
      </c>
      <c r="H12" s="645">
        <v>0.5</v>
      </c>
      <c r="I12" s="644">
        <v>73.2</v>
      </c>
      <c r="J12" s="644">
        <v>72.8</v>
      </c>
      <c r="K12" s="645">
        <v>0.4</v>
      </c>
      <c r="L12" s="644">
        <v>134.3</v>
      </c>
      <c r="M12" s="644">
        <v>134</v>
      </c>
      <c r="N12" s="645">
        <v>0.3</v>
      </c>
      <c r="O12" s="644">
        <v>30.8</v>
      </c>
      <c r="P12" s="644">
        <v>31</v>
      </c>
      <c r="Q12" s="645">
        <v>-0.2</v>
      </c>
      <c r="R12" s="644">
        <v>73.2</v>
      </c>
      <c r="S12" s="644">
        <v>73.1</v>
      </c>
      <c r="T12" s="646">
        <v>0.1</v>
      </c>
      <c r="U12" s="641"/>
      <c r="V12" s="641"/>
    </row>
    <row r="13" spans="1:22" s="642" customFormat="1" ht="19.5" customHeight="1">
      <c r="A13" s="1300"/>
      <c r="B13" s="643" t="s">
        <v>247</v>
      </c>
      <c r="C13" s="644">
        <v>139.7</v>
      </c>
      <c r="D13" s="644">
        <v>139.6</v>
      </c>
      <c r="E13" s="645">
        <v>0.1</v>
      </c>
      <c r="F13" s="644">
        <v>35.9</v>
      </c>
      <c r="G13" s="644">
        <v>35.3</v>
      </c>
      <c r="H13" s="645">
        <v>0.6</v>
      </c>
      <c r="I13" s="644">
        <v>75.5</v>
      </c>
      <c r="J13" s="644">
        <v>75.3</v>
      </c>
      <c r="K13" s="645">
        <v>0.2</v>
      </c>
      <c r="L13" s="644">
        <v>140.3</v>
      </c>
      <c r="M13" s="644">
        <v>141</v>
      </c>
      <c r="N13" s="645">
        <v>-0.7</v>
      </c>
      <c r="O13" s="644">
        <v>34.8</v>
      </c>
      <c r="P13" s="644">
        <v>35.1</v>
      </c>
      <c r="Q13" s="645">
        <v>-0.3</v>
      </c>
      <c r="R13" s="644">
        <v>76.2</v>
      </c>
      <c r="S13" s="644">
        <v>76.3</v>
      </c>
      <c r="T13" s="646">
        <v>-0.1</v>
      </c>
      <c r="U13" s="641"/>
      <c r="V13" s="641"/>
    </row>
    <row r="14" spans="1:22" s="642" customFormat="1" ht="19.5" customHeight="1">
      <c r="A14" s="1301"/>
      <c r="B14" s="647" t="s">
        <v>248</v>
      </c>
      <c r="C14" s="648">
        <v>145.5</v>
      </c>
      <c r="D14" s="648">
        <v>145.6</v>
      </c>
      <c r="E14" s="649">
        <v>-0.1</v>
      </c>
      <c r="F14" s="648">
        <v>39.6</v>
      </c>
      <c r="G14" s="648">
        <v>39.8</v>
      </c>
      <c r="H14" s="649">
        <v>-0.2</v>
      </c>
      <c r="I14" s="648">
        <v>78.1</v>
      </c>
      <c r="J14" s="648">
        <v>78</v>
      </c>
      <c r="K14" s="649">
        <v>0.1</v>
      </c>
      <c r="L14" s="648">
        <v>148</v>
      </c>
      <c r="M14" s="648">
        <v>147.2</v>
      </c>
      <c r="N14" s="649">
        <v>0.8</v>
      </c>
      <c r="O14" s="648">
        <v>40.6</v>
      </c>
      <c r="P14" s="648">
        <v>39.9</v>
      </c>
      <c r="Q14" s="649">
        <v>0.7</v>
      </c>
      <c r="R14" s="648">
        <v>79.9</v>
      </c>
      <c r="S14" s="648">
        <v>79.3</v>
      </c>
      <c r="T14" s="650">
        <v>0.6</v>
      </c>
      <c r="U14" s="641"/>
      <c r="V14" s="641"/>
    </row>
    <row r="15" spans="1:22" s="642" customFormat="1" ht="19.5" customHeight="1">
      <c r="A15" s="1295" t="s">
        <v>744</v>
      </c>
      <c r="B15" s="643" t="s">
        <v>249</v>
      </c>
      <c r="C15" s="644">
        <v>153.4</v>
      </c>
      <c r="D15" s="644">
        <v>153.5</v>
      </c>
      <c r="E15" s="645">
        <v>-0.1</v>
      </c>
      <c r="F15" s="644">
        <v>46</v>
      </c>
      <c r="G15" s="644">
        <v>46.1</v>
      </c>
      <c r="H15" s="645">
        <v>-0.1</v>
      </c>
      <c r="I15" s="644">
        <v>81.9</v>
      </c>
      <c r="J15" s="644">
        <v>81.8</v>
      </c>
      <c r="K15" s="645">
        <v>0.1</v>
      </c>
      <c r="L15" s="644">
        <v>152.9</v>
      </c>
      <c r="M15" s="644">
        <v>152.6</v>
      </c>
      <c r="N15" s="645">
        <v>0.3</v>
      </c>
      <c r="O15" s="644">
        <v>45.1</v>
      </c>
      <c r="P15" s="644">
        <v>45.4</v>
      </c>
      <c r="Q15" s="645">
        <v>-0.3</v>
      </c>
      <c r="R15" s="644">
        <v>82.7</v>
      </c>
      <c r="S15" s="644">
        <v>82.6</v>
      </c>
      <c r="T15" s="646">
        <v>0.1</v>
      </c>
      <c r="U15" s="641"/>
      <c r="V15" s="641"/>
    </row>
    <row r="16" spans="1:22" s="642" customFormat="1" ht="19.5" customHeight="1">
      <c r="A16" s="1296"/>
      <c r="B16" s="643" t="s">
        <v>250</v>
      </c>
      <c r="C16" s="644">
        <v>160.7</v>
      </c>
      <c r="D16" s="644">
        <v>160.6</v>
      </c>
      <c r="E16" s="645">
        <v>0.1</v>
      </c>
      <c r="F16" s="644">
        <v>51.4</v>
      </c>
      <c r="G16" s="644">
        <v>50.9</v>
      </c>
      <c r="H16" s="645">
        <v>0.5</v>
      </c>
      <c r="I16" s="644">
        <v>85.5</v>
      </c>
      <c r="J16" s="644">
        <v>85.4</v>
      </c>
      <c r="K16" s="645">
        <v>0.1</v>
      </c>
      <c r="L16" s="644">
        <v>155.8</v>
      </c>
      <c r="M16" s="644">
        <v>155.6</v>
      </c>
      <c r="N16" s="645">
        <v>0.2</v>
      </c>
      <c r="O16" s="644">
        <v>48.9</v>
      </c>
      <c r="P16" s="644">
        <v>49.1</v>
      </c>
      <c r="Q16" s="645">
        <v>-0.2</v>
      </c>
      <c r="R16" s="644">
        <v>84.3</v>
      </c>
      <c r="S16" s="644">
        <v>84.1</v>
      </c>
      <c r="T16" s="646">
        <v>0.2</v>
      </c>
      <c r="U16" s="641"/>
      <c r="V16" s="641"/>
    </row>
    <row r="17" spans="1:22" s="642" customFormat="1" ht="19.5" customHeight="1">
      <c r="A17" s="1296"/>
      <c r="B17" s="643" t="s">
        <v>251</v>
      </c>
      <c r="C17" s="644">
        <v>165.9</v>
      </c>
      <c r="D17" s="644">
        <v>166.1</v>
      </c>
      <c r="E17" s="645">
        <v>-0.2</v>
      </c>
      <c r="F17" s="644">
        <v>55.8</v>
      </c>
      <c r="G17" s="644">
        <v>56.8</v>
      </c>
      <c r="H17" s="645">
        <v>-1</v>
      </c>
      <c r="I17" s="644">
        <v>88.4</v>
      </c>
      <c r="J17" s="644">
        <v>88.5</v>
      </c>
      <c r="K17" s="645">
        <v>-0.1</v>
      </c>
      <c r="L17" s="644">
        <v>157.3</v>
      </c>
      <c r="M17" s="644">
        <v>157.7</v>
      </c>
      <c r="N17" s="645">
        <v>-0.4</v>
      </c>
      <c r="O17" s="644">
        <v>51.8</v>
      </c>
      <c r="P17" s="644">
        <v>52.1</v>
      </c>
      <c r="Q17" s="645">
        <v>-0.3</v>
      </c>
      <c r="R17" s="644">
        <v>85.3</v>
      </c>
      <c r="S17" s="644">
        <v>85.2</v>
      </c>
      <c r="T17" s="646">
        <v>0.1</v>
      </c>
      <c r="U17" s="641"/>
      <c r="V17" s="641"/>
    </row>
    <row r="18" spans="1:22" s="642" customFormat="1" ht="19.5" customHeight="1">
      <c r="A18" s="1297" t="s">
        <v>745</v>
      </c>
      <c r="B18" s="637" t="s">
        <v>746</v>
      </c>
      <c r="C18" s="638">
        <v>169</v>
      </c>
      <c r="D18" s="638">
        <v>169.2</v>
      </c>
      <c r="E18" s="639">
        <v>-0.2</v>
      </c>
      <c r="F18" s="638">
        <v>61.9</v>
      </c>
      <c r="G18" s="638">
        <v>62.2</v>
      </c>
      <c r="H18" s="639">
        <v>-0.3</v>
      </c>
      <c r="I18" s="638">
        <v>90.8</v>
      </c>
      <c r="J18" s="638">
        <v>90.8</v>
      </c>
      <c r="K18" s="639">
        <v>0</v>
      </c>
      <c r="L18" s="638">
        <v>157.7</v>
      </c>
      <c r="M18" s="638">
        <v>158.2</v>
      </c>
      <c r="N18" s="639">
        <v>-0.5</v>
      </c>
      <c r="O18" s="638">
        <v>53.8</v>
      </c>
      <c r="P18" s="638">
        <v>54</v>
      </c>
      <c r="Q18" s="639">
        <v>-0.2</v>
      </c>
      <c r="R18" s="638">
        <v>86</v>
      </c>
      <c r="S18" s="638">
        <v>86</v>
      </c>
      <c r="T18" s="640">
        <v>0</v>
      </c>
      <c r="U18" s="641"/>
      <c r="V18" s="641"/>
    </row>
    <row r="19" spans="1:22" s="642" customFormat="1" ht="19.5" customHeight="1">
      <c r="A19" s="1296"/>
      <c r="B19" s="643" t="s">
        <v>747</v>
      </c>
      <c r="C19" s="644">
        <v>170.9</v>
      </c>
      <c r="D19" s="644">
        <v>170.6</v>
      </c>
      <c r="E19" s="645">
        <v>0.3</v>
      </c>
      <c r="F19" s="644">
        <v>63.9</v>
      </c>
      <c r="G19" s="644">
        <v>63.9</v>
      </c>
      <c r="H19" s="645">
        <v>0</v>
      </c>
      <c r="I19" s="644">
        <v>91.8</v>
      </c>
      <c r="J19" s="644">
        <v>91.6</v>
      </c>
      <c r="K19" s="645">
        <v>0.2</v>
      </c>
      <c r="L19" s="644">
        <v>158.5</v>
      </c>
      <c r="M19" s="644">
        <v>158.2</v>
      </c>
      <c r="N19" s="645">
        <v>0.3</v>
      </c>
      <c r="O19" s="644">
        <v>54.3</v>
      </c>
      <c r="P19" s="644">
        <v>55.2</v>
      </c>
      <c r="Q19" s="645">
        <v>-0.9</v>
      </c>
      <c r="R19" s="644">
        <v>85.9</v>
      </c>
      <c r="S19" s="644">
        <v>86</v>
      </c>
      <c r="T19" s="646">
        <v>-0.1</v>
      </c>
      <c r="U19" s="641"/>
      <c r="V19" s="641"/>
    </row>
    <row r="20" spans="1:22" s="642" customFormat="1" ht="19.5" customHeight="1" thickBot="1">
      <c r="A20" s="1298"/>
      <c r="B20" s="651" t="s">
        <v>748</v>
      </c>
      <c r="C20" s="652">
        <v>171.8</v>
      </c>
      <c r="D20" s="652">
        <v>171</v>
      </c>
      <c r="E20" s="653">
        <v>0.8</v>
      </c>
      <c r="F20" s="652">
        <v>65.5</v>
      </c>
      <c r="G20" s="652">
        <v>64.8</v>
      </c>
      <c r="H20" s="653">
        <v>0.7</v>
      </c>
      <c r="I20" s="652">
        <v>92.1</v>
      </c>
      <c r="J20" s="652">
        <v>92.1</v>
      </c>
      <c r="K20" s="653">
        <v>0</v>
      </c>
      <c r="L20" s="652">
        <v>158.9</v>
      </c>
      <c r="M20" s="652">
        <v>158.6</v>
      </c>
      <c r="N20" s="653">
        <v>0.3</v>
      </c>
      <c r="O20" s="652">
        <v>56</v>
      </c>
      <c r="P20" s="652">
        <v>55.2</v>
      </c>
      <c r="Q20" s="653">
        <v>0.8</v>
      </c>
      <c r="R20" s="652">
        <v>86.3</v>
      </c>
      <c r="S20" s="652">
        <v>86.1</v>
      </c>
      <c r="T20" s="654">
        <v>0.2</v>
      </c>
      <c r="U20" s="641"/>
      <c r="V20" s="641"/>
    </row>
    <row r="21" spans="1:20" s="642" customFormat="1" ht="14.25" customHeight="1">
      <c r="A21" s="655" t="s">
        <v>749</v>
      </c>
      <c r="B21" s="641"/>
      <c r="C21" s="641"/>
      <c r="D21" s="641"/>
      <c r="E21" s="641"/>
      <c r="F21" s="641"/>
      <c r="G21" s="641"/>
      <c r="H21" s="641"/>
      <c r="I21" s="641"/>
      <c r="J21" s="641"/>
      <c r="K21" s="641"/>
      <c r="L21" s="641"/>
      <c r="M21" s="641"/>
      <c r="N21" s="641"/>
      <c r="O21" s="641"/>
      <c r="P21" s="641"/>
      <c r="Q21" s="641"/>
      <c r="R21" s="641"/>
      <c r="S21" s="641"/>
      <c r="T21" s="641"/>
    </row>
    <row r="22" ht="18" customHeight="1">
      <c r="A22" s="656"/>
    </row>
    <row r="23" ht="18" customHeight="1"/>
    <row r="24" spans="1:2" ht="15" customHeight="1">
      <c r="A24" s="622" t="s">
        <v>252</v>
      </c>
      <c r="B24" s="620"/>
    </row>
    <row r="25" spans="1:20" ht="15" customHeight="1" thickBot="1">
      <c r="A25" s="623"/>
      <c r="B25" s="624"/>
      <c r="C25" s="624"/>
      <c r="D25" s="624"/>
      <c r="E25" s="624"/>
      <c r="F25" s="624"/>
      <c r="G25" s="624"/>
      <c r="H25" s="624"/>
      <c r="I25" s="624"/>
      <c r="J25" s="624"/>
      <c r="K25" s="624"/>
      <c r="L25" s="624"/>
      <c r="M25" s="624"/>
      <c r="N25" s="624"/>
      <c r="O25" s="624"/>
      <c r="P25" s="624"/>
      <c r="Q25" s="624"/>
      <c r="R25" s="624"/>
      <c r="S25" s="623"/>
      <c r="T25" s="625" t="s">
        <v>232</v>
      </c>
    </row>
    <row r="26" spans="1:21" ht="15" customHeight="1" thickTop="1">
      <c r="A26" s="1289" t="s">
        <v>742</v>
      </c>
      <c r="B26" s="1290"/>
      <c r="C26" s="657" t="s">
        <v>233</v>
      </c>
      <c r="D26" s="657"/>
      <c r="E26" s="657"/>
      <c r="F26" s="657"/>
      <c r="G26" s="657"/>
      <c r="H26" s="657"/>
      <c r="I26" s="657"/>
      <c r="J26" s="657"/>
      <c r="K26" s="657"/>
      <c r="L26" s="657" t="s">
        <v>234</v>
      </c>
      <c r="M26" s="657"/>
      <c r="N26" s="657"/>
      <c r="O26" s="657"/>
      <c r="P26" s="657"/>
      <c r="Q26" s="657"/>
      <c r="R26" s="657"/>
      <c r="S26" s="657"/>
      <c r="T26" s="627"/>
      <c r="U26" s="624"/>
    </row>
    <row r="27" spans="1:21" ht="15" customHeight="1">
      <c r="A27" s="1291"/>
      <c r="B27" s="1292"/>
      <c r="C27" s="658" t="s">
        <v>235</v>
      </c>
      <c r="D27" s="658"/>
      <c r="E27" s="658"/>
      <c r="F27" s="658" t="s">
        <v>236</v>
      </c>
      <c r="G27" s="658"/>
      <c r="H27" s="658"/>
      <c r="I27" s="658" t="s">
        <v>237</v>
      </c>
      <c r="J27" s="658"/>
      <c r="K27" s="658"/>
      <c r="L27" s="658" t="s">
        <v>235</v>
      </c>
      <c r="M27" s="658"/>
      <c r="N27" s="658"/>
      <c r="O27" s="658" t="s">
        <v>236</v>
      </c>
      <c r="P27" s="658"/>
      <c r="Q27" s="658"/>
      <c r="R27" s="658" t="s">
        <v>237</v>
      </c>
      <c r="S27" s="658"/>
      <c r="T27" s="659"/>
      <c r="U27" s="624"/>
    </row>
    <row r="28" spans="1:21" ht="30" customHeight="1">
      <c r="A28" s="1291"/>
      <c r="B28" s="1292"/>
      <c r="C28" s="631" t="s">
        <v>750</v>
      </c>
      <c r="D28" s="631" t="s">
        <v>751</v>
      </c>
      <c r="E28" s="632" t="s">
        <v>737</v>
      </c>
      <c r="F28" s="631" t="s">
        <v>580</v>
      </c>
      <c r="G28" s="631" t="s">
        <v>740</v>
      </c>
      <c r="H28" s="632" t="s">
        <v>737</v>
      </c>
      <c r="I28" s="631" t="s">
        <v>580</v>
      </c>
      <c r="J28" s="631" t="s">
        <v>740</v>
      </c>
      <c r="K28" s="632" t="s">
        <v>737</v>
      </c>
      <c r="L28" s="631" t="s">
        <v>580</v>
      </c>
      <c r="M28" s="631" t="s">
        <v>740</v>
      </c>
      <c r="N28" s="632" t="s">
        <v>737</v>
      </c>
      <c r="O28" s="631" t="s">
        <v>580</v>
      </c>
      <c r="P28" s="631" t="s">
        <v>740</v>
      </c>
      <c r="Q28" s="632" t="s">
        <v>737</v>
      </c>
      <c r="R28" s="631" t="s">
        <v>580</v>
      </c>
      <c r="S28" s="631" t="s">
        <v>740</v>
      </c>
      <c r="T28" s="633" t="s">
        <v>737</v>
      </c>
      <c r="U28" s="624"/>
    </row>
    <row r="29" spans="1:21" ht="12" customHeight="1">
      <c r="A29" s="1293"/>
      <c r="B29" s="1294"/>
      <c r="C29" s="660" t="s">
        <v>738</v>
      </c>
      <c r="D29" s="660" t="s">
        <v>741</v>
      </c>
      <c r="E29" s="660" t="s">
        <v>739</v>
      </c>
      <c r="F29" s="660" t="s">
        <v>738</v>
      </c>
      <c r="G29" s="660" t="s">
        <v>741</v>
      </c>
      <c r="H29" s="660" t="s">
        <v>739</v>
      </c>
      <c r="I29" s="660" t="s">
        <v>738</v>
      </c>
      <c r="J29" s="660" t="s">
        <v>741</v>
      </c>
      <c r="K29" s="660" t="s">
        <v>739</v>
      </c>
      <c r="L29" s="660" t="s">
        <v>738</v>
      </c>
      <c r="M29" s="660" t="s">
        <v>741</v>
      </c>
      <c r="N29" s="660" t="s">
        <v>739</v>
      </c>
      <c r="O29" s="660" t="s">
        <v>738</v>
      </c>
      <c r="P29" s="660" t="s">
        <v>741</v>
      </c>
      <c r="Q29" s="660" t="s">
        <v>739</v>
      </c>
      <c r="R29" s="660" t="s">
        <v>738</v>
      </c>
      <c r="S29" s="660" t="s">
        <v>741</v>
      </c>
      <c r="T29" s="661" t="s">
        <v>739</v>
      </c>
      <c r="U29" s="624"/>
    </row>
    <row r="30" spans="1:21" s="642" customFormat="1" ht="20.25" customHeight="1">
      <c r="A30" s="636" t="s">
        <v>253</v>
      </c>
      <c r="B30" s="637" t="s">
        <v>254</v>
      </c>
      <c r="C30" s="638">
        <v>111.3</v>
      </c>
      <c r="D30" s="638">
        <v>110.7</v>
      </c>
      <c r="E30" s="639">
        <v>0.6</v>
      </c>
      <c r="F30" s="638">
        <v>19.4</v>
      </c>
      <c r="G30" s="638">
        <v>19.1</v>
      </c>
      <c r="H30" s="639">
        <v>0.3</v>
      </c>
      <c r="I30" s="638">
        <v>62.7</v>
      </c>
      <c r="J30" s="638">
        <v>62.1</v>
      </c>
      <c r="K30" s="639">
        <v>0.6</v>
      </c>
      <c r="L30" s="638">
        <v>110.5</v>
      </c>
      <c r="M30" s="638">
        <v>109.8</v>
      </c>
      <c r="N30" s="639">
        <v>0.7</v>
      </c>
      <c r="O30" s="638">
        <v>19</v>
      </c>
      <c r="P30" s="638">
        <v>18.7</v>
      </c>
      <c r="Q30" s="639">
        <v>0.3</v>
      </c>
      <c r="R30" s="638">
        <v>62</v>
      </c>
      <c r="S30" s="638">
        <v>61.6</v>
      </c>
      <c r="T30" s="640">
        <v>0.4</v>
      </c>
      <c r="U30" s="641"/>
    </row>
    <row r="31" spans="1:23" s="642" customFormat="1" ht="20.25" customHeight="1">
      <c r="A31" s="1299" t="s">
        <v>743</v>
      </c>
      <c r="B31" s="637" t="s">
        <v>243</v>
      </c>
      <c r="C31" s="638">
        <v>117.1</v>
      </c>
      <c r="D31" s="638">
        <v>116.6</v>
      </c>
      <c r="E31" s="639">
        <v>0.5</v>
      </c>
      <c r="F31" s="638">
        <v>22.1</v>
      </c>
      <c r="G31" s="638">
        <v>21.5</v>
      </c>
      <c r="H31" s="639">
        <v>0.6</v>
      </c>
      <c r="I31" s="638">
        <v>65.2</v>
      </c>
      <c r="J31" s="638">
        <v>64.9</v>
      </c>
      <c r="K31" s="639">
        <v>0.3</v>
      </c>
      <c r="L31" s="638">
        <v>116.1</v>
      </c>
      <c r="M31" s="638">
        <v>115.8</v>
      </c>
      <c r="N31" s="639">
        <v>0.3</v>
      </c>
      <c r="O31" s="638">
        <v>21.6</v>
      </c>
      <c r="P31" s="638">
        <v>21</v>
      </c>
      <c r="Q31" s="639">
        <v>0.6</v>
      </c>
      <c r="R31" s="638">
        <v>64.8</v>
      </c>
      <c r="S31" s="638">
        <v>64.5</v>
      </c>
      <c r="T31" s="640">
        <v>0.3</v>
      </c>
      <c r="U31" s="641"/>
      <c r="W31" s="662"/>
    </row>
    <row r="32" spans="1:21" s="642" customFormat="1" ht="20.25" customHeight="1">
      <c r="A32" s="1300"/>
      <c r="B32" s="643" t="s">
        <v>244</v>
      </c>
      <c r="C32" s="644">
        <v>123.1</v>
      </c>
      <c r="D32" s="644">
        <v>122.5</v>
      </c>
      <c r="E32" s="645">
        <v>0.6</v>
      </c>
      <c r="F32" s="644">
        <v>25.1</v>
      </c>
      <c r="G32" s="644">
        <v>24.2</v>
      </c>
      <c r="H32" s="645">
        <v>0.9</v>
      </c>
      <c r="I32" s="644">
        <v>68.2</v>
      </c>
      <c r="J32" s="644">
        <v>67.7</v>
      </c>
      <c r="K32" s="645">
        <v>0.5</v>
      </c>
      <c r="L32" s="644">
        <v>122.1</v>
      </c>
      <c r="M32" s="644">
        <v>121.7</v>
      </c>
      <c r="N32" s="645">
        <v>0.4</v>
      </c>
      <c r="O32" s="644">
        <v>24.1</v>
      </c>
      <c r="P32" s="644">
        <v>23.6</v>
      </c>
      <c r="Q32" s="645">
        <v>0.5</v>
      </c>
      <c r="R32" s="644">
        <v>67.7</v>
      </c>
      <c r="S32" s="644">
        <v>67.3</v>
      </c>
      <c r="T32" s="646">
        <v>0.4</v>
      </c>
      <c r="U32" s="641"/>
    </row>
    <row r="33" spans="1:21" s="642" customFormat="1" ht="20.25" customHeight="1">
      <c r="A33" s="1300"/>
      <c r="B33" s="643" t="s">
        <v>245</v>
      </c>
      <c r="C33" s="644">
        <v>128.5</v>
      </c>
      <c r="D33" s="644">
        <v>128.3</v>
      </c>
      <c r="E33" s="645">
        <v>0.2</v>
      </c>
      <c r="F33" s="644">
        <v>28.2</v>
      </c>
      <c r="G33" s="644">
        <v>27.4</v>
      </c>
      <c r="H33" s="645">
        <v>0.8</v>
      </c>
      <c r="I33" s="644">
        <v>70.6</v>
      </c>
      <c r="J33" s="644">
        <v>70.3</v>
      </c>
      <c r="K33" s="645">
        <v>0.3</v>
      </c>
      <c r="L33" s="644">
        <v>128.3</v>
      </c>
      <c r="M33" s="644">
        <v>127.4</v>
      </c>
      <c r="N33" s="645">
        <v>0.9</v>
      </c>
      <c r="O33" s="644">
        <v>27.7</v>
      </c>
      <c r="P33" s="644">
        <v>26.6</v>
      </c>
      <c r="Q33" s="645">
        <v>1.1</v>
      </c>
      <c r="R33" s="644">
        <v>70.7</v>
      </c>
      <c r="S33" s="644">
        <v>70</v>
      </c>
      <c r="T33" s="646">
        <v>0.7</v>
      </c>
      <c r="U33" s="641"/>
    </row>
    <row r="34" spans="1:21" s="642" customFormat="1" ht="20.25" customHeight="1">
      <c r="A34" s="1300"/>
      <c r="B34" s="643" t="s">
        <v>246</v>
      </c>
      <c r="C34" s="644">
        <v>134.5</v>
      </c>
      <c r="D34" s="644">
        <v>133.6</v>
      </c>
      <c r="E34" s="645">
        <v>0.9</v>
      </c>
      <c r="F34" s="644">
        <v>31.9</v>
      </c>
      <c r="G34" s="644">
        <v>30.9</v>
      </c>
      <c r="H34" s="645">
        <v>1</v>
      </c>
      <c r="I34" s="644">
        <v>73.2</v>
      </c>
      <c r="J34" s="644">
        <v>72.7</v>
      </c>
      <c r="K34" s="645">
        <v>0.5</v>
      </c>
      <c r="L34" s="644">
        <v>134.3</v>
      </c>
      <c r="M34" s="644">
        <v>133.5</v>
      </c>
      <c r="N34" s="645">
        <v>0.8</v>
      </c>
      <c r="O34" s="644">
        <v>30.8</v>
      </c>
      <c r="P34" s="644">
        <v>30.1</v>
      </c>
      <c r="Q34" s="645">
        <v>0.7</v>
      </c>
      <c r="R34" s="644">
        <v>73.2</v>
      </c>
      <c r="S34" s="644">
        <v>72.8</v>
      </c>
      <c r="T34" s="646">
        <v>0.4</v>
      </c>
      <c r="U34" s="641"/>
    </row>
    <row r="35" spans="1:21" s="642" customFormat="1" ht="20.25" customHeight="1">
      <c r="A35" s="1300"/>
      <c r="B35" s="643" t="s">
        <v>247</v>
      </c>
      <c r="C35" s="644">
        <v>139.7</v>
      </c>
      <c r="D35" s="644">
        <v>138.9</v>
      </c>
      <c r="E35" s="645">
        <v>0.8</v>
      </c>
      <c r="F35" s="644">
        <v>35.9</v>
      </c>
      <c r="G35" s="644">
        <v>34.5</v>
      </c>
      <c r="H35" s="645">
        <v>1.4</v>
      </c>
      <c r="I35" s="644">
        <v>75.5</v>
      </c>
      <c r="J35" s="644">
        <v>75</v>
      </c>
      <c r="K35" s="645">
        <v>0.5</v>
      </c>
      <c r="L35" s="644">
        <v>140.3</v>
      </c>
      <c r="M35" s="644">
        <v>140.2</v>
      </c>
      <c r="N35" s="645">
        <v>0.1</v>
      </c>
      <c r="O35" s="644">
        <v>34.8</v>
      </c>
      <c r="P35" s="644">
        <v>34.2</v>
      </c>
      <c r="Q35" s="645">
        <v>0.6</v>
      </c>
      <c r="R35" s="644">
        <v>76.2</v>
      </c>
      <c r="S35" s="644">
        <v>76</v>
      </c>
      <c r="T35" s="646">
        <v>0.2</v>
      </c>
      <c r="U35" s="641"/>
    </row>
    <row r="36" spans="1:21" s="642" customFormat="1" ht="20.25" customHeight="1">
      <c r="A36" s="1301"/>
      <c r="B36" s="647" t="s">
        <v>248</v>
      </c>
      <c r="C36" s="648">
        <v>145.5</v>
      </c>
      <c r="D36" s="648">
        <v>145.1</v>
      </c>
      <c r="E36" s="649">
        <v>0.4</v>
      </c>
      <c r="F36" s="648">
        <v>39.6</v>
      </c>
      <c r="G36" s="648">
        <v>38.8</v>
      </c>
      <c r="H36" s="649">
        <v>0.8</v>
      </c>
      <c r="I36" s="648">
        <v>78.1</v>
      </c>
      <c r="J36" s="648">
        <v>77.8</v>
      </c>
      <c r="K36" s="649">
        <v>0.3</v>
      </c>
      <c r="L36" s="648">
        <v>148</v>
      </c>
      <c r="M36" s="648">
        <v>147</v>
      </c>
      <c r="N36" s="649">
        <v>1</v>
      </c>
      <c r="O36" s="648">
        <v>40.6</v>
      </c>
      <c r="P36" s="648">
        <v>39.5</v>
      </c>
      <c r="Q36" s="649">
        <v>1.1</v>
      </c>
      <c r="R36" s="648">
        <v>79.9</v>
      </c>
      <c r="S36" s="648">
        <v>79.4</v>
      </c>
      <c r="T36" s="650">
        <v>0.5</v>
      </c>
      <c r="U36" s="641"/>
    </row>
    <row r="37" spans="1:21" s="642" customFormat="1" ht="20.25" customHeight="1">
      <c r="A37" s="1295" t="s">
        <v>744</v>
      </c>
      <c r="B37" s="643" t="s">
        <v>249</v>
      </c>
      <c r="C37" s="644">
        <v>153.4</v>
      </c>
      <c r="D37" s="644">
        <v>152.6</v>
      </c>
      <c r="E37" s="645">
        <v>0.8</v>
      </c>
      <c r="F37" s="644">
        <v>46</v>
      </c>
      <c r="G37" s="644">
        <v>44.9</v>
      </c>
      <c r="H37" s="645">
        <v>1.1</v>
      </c>
      <c r="I37" s="644">
        <v>81.9</v>
      </c>
      <c r="J37" s="644">
        <v>81.4</v>
      </c>
      <c r="K37" s="645">
        <v>0.5</v>
      </c>
      <c r="L37" s="644">
        <v>152.9</v>
      </c>
      <c r="M37" s="644">
        <v>152</v>
      </c>
      <c r="N37" s="645">
        <v>0.9</v>
      </c>
      <c r="O37" s="644">
        <v>45.1</v>
      </c>
      <c r="P37" s="644">
        <v>44.4</v>
      </c>
      <c r="Q37" s="645">
        <v>0.7</v>
      </c>
      <c r="R37" s="644">
        <v>82.7</v>
      </c>
      <c r="S37" s="644">
        <v>82.2</v>
      </c>
      <c r="T37" s="646">
        <v>0.5</v>
      </c>
      <c r="U37" s="641"/>
    </row>
    <row r="38" spans="1:21" s="642" customFormat="1" ht="20.25" customHeight="1">
      <c r="A38" s="1296"/>
      <c r="B38" s="643" t="s">
        <v>250</v>
      </c>
      <c r="C38" s="644">
        <v>160.7</v>
      </c>
      <c r="D38" s="644">
        <v>159.8</v>
      </c>
      <c r="E38" s="645">
        <v>0.9</v>
      </c>
      <c r="F38" s="644">
        <v>51.4</v>
      </c>
      <c r="G38" s="644">
        <v>49.9</v>
      </c>
      <c r="H38" s="645">
        <v>1.5</v>
      </c>
      <c r="I38" s="644">
        <v>85.5</v>
      </c>
      <c r="J38" s="644">
        <v>85</v>
      </c>
      <c r="K38" s="645">
        <v>0.5</v>
      </c>
      <c r="L38" s="644">
        <v>155.8</v>
      </c>
      <c r="M38" s="644">
        <v>155.2</v>
      </c>
      <c r="N38" s="645">
        <v>0.6</v>
      </c>
      <c r="O38" s="644">
        <v>48.9</v>
      </c>
      <c r="P38" s="644">
        <v>47.9</v>
      </c>
      <c r="Q38" s="645">
        <v>1</v>
      </c>
      <c r="R38" s="644">
        <v>84.3</v>
      </c>
      <c r="S38" s="644">
        <v>83.9</v>
      </c>
      <c r="T38" s="646">
        <v>0.4</v>
      </c>
      <c r="U38" s="641"/>
    </row>
    <row r="39" spans="1:21" s="642" customFormat="1" ht="20.25" customHeight="1">
      <c r="A39" s="1296"/>
      <c r="B39" s="643" t="s">
        <v>251</v>
      </c>
      <c r="C39" s="644">
        <v>165.9</v>
      </c>
      <c r="D39" s="644">
        <v>165.3</v>
      </c>
      <c r="E39" s="645">
        <v>0.6</v>
      </c>
      <c r="F39" s="644">
        <v>55.8</v>
      </c>
      <c r="G39" s="644">
        <v>55.1</v>
      </c>
      <c r="H39" s="645">
        <v>0.7</v>
      </c>
      <c r="I39" s="644">
        <v>88.4</v>
      </c>
      <c r="J39" s="644">
        <v>88</v>
      </c>
      <c r="K39" s="645">
        <v>0.4</v>
      </c>
      <c r="L39" s="644">
        <v>157.3</v>
      </c>
      <c r="M39" s="644">
        <v>156.7</v>
      </c>
      <c r="N39" s="645">
        <v>0.6</v>
      </c>
      <c r="O39" s="644">
        <v>51.8</v>
      </c>
      <c r="P39" s="644">
        <v>50.6</v>
      </c>
      <c r="Q39" s="645">
        <v>1.2</v>
      </c>
      <c r="R39" s="644">
        <v>85.3</v>
      </c>
      <c r="S39" s="644">
        <v>84.9</v>
      </c>
      <c r="T39" s="646">
        <v>0.4</v>
      </c>
      <c r="U39" s="641"/>
    </row>
    <row r="40" spans="1:21" s="642" customFormat="1" ht="20.25" customHeight="1">
      <c r="A40" s="1297" t="s">
        <v>745</v>
      </c>
      <c r="B40" s="637" t="s">
        <v>746</v>
      </c>
      <c r="C40" s="638">
        <v>169</v>
      </c>
      <c r="D40" s="638">
        <v>168.5</v>
      </c>
      <c r="E40" s="639">
        <v>0.5</v>
      </c>
      <c r="F40" s="638">
        <v>61.9</v>
      </c>
      <c r="G40" s="638">
        <v>60.1</v>
      </c>
      <c r="H40" s="639">
        <v>1.8</v>
      </c>
      <c r="I40" s="638">
        <v>90.8</v>
      </c>
      <c r="J40" s="638">
        <v>90.2</v>
      </c>
      <c r="K40" s="639">
        <v>0.6</v>
      </c>
      <c r="L40" s="638">
        <v>157.7</v>
      </c>
      <c r="M40" s="638">
        <v>157.3</v>
      </c>
      <c r="N40" s="639">
        <v>0.4</v>
      </c>
      <c r="O40" s="638">
        <v>53.8</v>
      </c>
      <c r="P40" s="638">
        <v>52.3</v>
      </c>
      <c r="Q40" s="639">
        <v>1.5</v>
      </c>
      <c r="R40" s="638">
        <v>86</v>
      </c>
      <c r="S40" s="638">
        <v>85.4</v>
      </c>
      <c r="T40" s="640">
        <v>0.6</v>
      </c>
      <c r="U40" s="641"/>
    </row>
    <row r="41" spans="1:21" s="642" customFormat="1" ht="20.25" customHeight="1">
      <c r="A41" s="1296"/>
      <c r="B41" s="643" t="s">
        <v>747</v>
      </c>
      <c r="C41" s="644">
        <v>170.9</v>
      </c>
      <c r="D41" s="644">
        <v>170</v>
      </c>
      <c r="E41" s="645">
        <v>0.9</v>
      </c>
      <c r="F41" s="644">
        <v>63.9</v>
      </c>
      <c r="G41" s="644">
        <v>62</v>
      </c>
      <c r="H41" s="645">
        <v>1.9</v>
      </c>
      <c r="I41" s="644">
        <v>91.8</v>
      </c>
      <c r="J41" s="644">
        <v>91.2</v>
      </c>
      <c r="K41" s="645">
        <v>0.6</v>
      </c>
      <c r="L41" s="644">
        <v>158.5</v>
      </c>
      <c r="M41" s="644">
        <v>157.8</v>
      </c>
      <c r="N41" s="645">
        <v>0.7</v>
      </c>
      <c r="O41" s="644">
        <v>54.3</v>
      </c>
      <c r="P41" s="644">
        <v>53.4</v>
      </c>
      <c r="Q41" s="645">
        <v>0.9</v>
      </c>
      <c r="R41" s="644">
        <v>85.9</v>
      </c>
      <c r="S41" s="644">
        <v>85.7</v>
      </c>
      <c r="T41" s="646">
        <v>0.2</v>
      </c>
      <c r="U41" s="641"/>
    </row>
    <row r="42" spans="1:21" s="642" customFormat="1" ht="20.25" customHeight="1" thickBot="1">
      <c r="A42" s="1298"/>
      <c r="B42" s="651" t="s">
        <v>748</v>
      </c>
      <c r="C42" s="652">
        <v>171.8</v>
      </c>
      <c r="D42" s="652">
        <v>170.9</v>
      </c>
      <c r="E42" s="653">
        <v>0.9</v>
      </c>
      <c r="F42" s="652">
        <v>65.5</v>
      </c>
      <c r="G42" s="652">
        <v>63.9</v>
      </c>
      <c r="H42" s="653">
        <v>1.6</v>
      </c>
      <c r="I42" s="652">
        <v>92.1</v>
      </c>
      <c r="J42" s="652">
        <v>91.8</v>
      </c>
      <c r="K42" s="653">
        <v>0.3</v>
      </c>
      <c r="L42" s="652">
        <v>158.9</v>
      </c>
      <c r="M42" s="652">
        <v>158</v>
      </c>
      <c r="N42" s="653">
        <v>0.9</v>
      </c>
      <c r="O42" s="652">
        <v>56</v>
      </c>
      <c r="P42" s="652">
        <v>53.7</v>
      </c>
      <c r="Q42" s="653">
        <v>2.3</v>
      </c>
      <c r="R42" s="652">
        <v>86.3</v>
      </c>
      <c r="S42" s="652">
        <v>85.7</v>
      </c>
      <c r="T42" s="654">
        <v>0.6</v>
      </c>
      <c r="U42" s="641"/>
    </row>
    <row r="43" s="642" customFormat="1" ht="14.25" customHeight="1">
      <c r="A43" s="663" t="s">
        <v>749</v>
      </c>
    </row>
    <row r="44" ht="20.25" customHeight="1"/>
  </sheetData>
  <mergeCells count="8">
    <mergeCell ref="A4:B7"/>
    <mergeCell ref="A26:B29"/>
    <mergeCell ref="A37:A39"/>
    <mergeCell ref="A40:A42"/>
    <mergeCell ref="A9:A14"/>
    <mergeCell ref="A15:A17"/>
    <mergeCell ref="A18:A20"/>
    <mergeCell ref="A31:A36"/>
  </mergeCells>
  <printOptions/>
  <pageMargins left="0.5905511811023623" right="0.07874015748031496" top="0.984251968503937" bottom="0.2362204724409449" header="0.5118110236220472" footer="0.15748031496062992"/>
  <pageSetup horizontalDpi="600" verticalDpi="600" orientation="portrait" paperSize="9" scale="95" r:id="rId1"/>
  <headerFooter alignWithMargins="0">
    <oddHeader>&amp;R&amp;D&amp;T</oddHeader>
  </headerFooter>
</worksheet>
</file>

<file path=xl/worksheets/sheet27.xml><?xml version="1.0" encoding="utf-8"?>
<worksheet xmlns="http://schemas.openxmlformats.org/spreadsheetml/2006/main" xmlns:r="http://schemas.openxmlformats.org/officeDocument/2006/relationships">
  <dimension ref="A1:L136"/>
  <sheetViews>
    <sheetView zoomScaleSheetLayoutView="100" workbookViewId="0" topLeftCell="A1">
      <selection activeCell="A1" sqref="A1"/>
    </sheetView>
  </sheetViews>
  <sheetFormatPr defaultColWidth="9.00390625" defaultRowHeight="13.5"/>
  <cols>
    <col min="1" max="1" width="2.625" style="410" customWidth="1"/>
    <col min="2" max="2" width="7.625" style="410" customWidth="1"/>
    <col min="3" max="3" width="7.875" style="410" customWidth="1"/>
    <col min="4" max="6" width="9.50390625" style="410" customWidth="1"/>
    <col min="7" max="7" width="9.625" style="410" customWidth="1"/>
    <col min="8" max="8" width="7.875" style="410" customWidth="1"/>
    <col min="9" max="12" width="9.50390625" style="410" customWidth="1"/>
    <col min="13" max="16384" width="9.00390625" style="410" customWidth="1"/>
  </cols>
  <sheetData>
    <row r="1" spans="1:11" s="3" customFormat="1" ht="14.25">
      <c r="A1" s="1" t="s">
        <v>924</v>
      </c>
      <c r="B1" s="664"/>
      <c r="C1" s="664"/>
      <c r="K1" s="4"/>
    </row>
    <row r="2" spans="1:12" s="3" customFormat="1" ht="12.75" thickBot="1">
      <c r="A2" s="4"/>
      <c r="B2" s="4"/>
      <c r="C2" s="4"/>
      <c r="D2" s="4"/>
      <c r="E2" s="4"/>
      <c r="F2" s="4"/>
      <c r="G2" s="4"/>
      <c r="H2" s="4"/>
      <c r="I2" s="4"/>
      <c r="J2" s="4"/>
      <c r="L2" s="5" t="s">
        <v>965</v>
      </c>
    </row>
    <row r="3" spans="1:12" s="3" customFormat="1" ht="13.5" customHeight="1" thickTop="1">
      <c r="A3" s="665"/>
      <c r="B3" s="666"/>
      <c r="C3" s="1248" t="s">
        <v>754</v>
      </c>
      <c r="D3" s="1237" t="s">
        <v>755</v>
      </c>
      <c r="E3" s="1305" t="s">
        <v>756</v>
      </c>
      <c r="F3" s="1305" t="s">
        <v>757</v>
      </c>
      <c r="G3" s="1309" t="s">
        <v>758</v>
      </c>
      <c r="H3" s="1248" t="s">
        <v>759</v>
      </c>
      <c r="I3" s="1237" t="s">
        <v>755</v>
      </c>
      <c r="J3" s="1305" t="s">
        <v>756</v>
      </c>
      <c r="K3" s="1305" t="s">
        <v>757</v>
      </c>
      <c r="L3" s="1302" t="s">
        <v>758</v>
      </c>
    </row>
    <row r="4" spans="1:12" s="3" customFormat="1" ht="13.5" customHeight="1">
      <c r="A4" s="107"/>
      <c r="B4" s="667"/>
      <c r="C4" s="1239"/>
      <c r="D4" s="1252"/>
      <c r="E4" s="1306"/>
      <c r="F4" s="1306"/>
      <c r="G4" s="1310"/>
      <c r="H4" s="1239"/>
      <c r="I4" s="1252"/>
      <c r="J4" s="1306"/>
      <c r="K4" s="1306"/>
      <c r="L4" s="1303"/>
    </row>
    <row r="5" spans="1:12" s="3" customFormat="1" ht="13.5" customHeight="1">
      <c r="A5" s="107"/>
      <c r="B5" s="667"/>
      <c r="C5" s="1239"/>
      <c r="D5" s="1252"/>
      <c r="E5" s="1306"/>
      <c r="F5" s="1306"/>
      <c r="G5" s="1310"/>
      <c r="H5" s="1239"/>
      <c r="I5" s="1252"/>
      <c r="J5" s="1306"/>
      <c r="K5" s="1306"/>
      <c r="L5" s="1303"/>
    </row>
    <row r="6" spans="1:12" s="3" customFormat="1" ht="13.5" customHeight="1">
      <c r="A6" s="595"/>
      <c r="B6" s="668"/>
      <c r="C6" s="1314"/>
      <c r="D6" s="1308"/>
      <c r="E6" s="1307"/>
      <c r="F6" s="1307"/>
      <c r="G6" s="1311"/>
      <c r="H6" s="1314"/>
      <c r="I6" s="1308"/>
      <c r="J6" s="1307"/>
      <c r="K6" s="1307"/>
      <c r="L6" s="1304"/>
    </row>
    <row r="7" spans="1:12" s="3" customFormat="1" ht="12" hidden="1">
      <c r="A7" s="107"/>
      <c r="B7" s="80" t="s">
        <v>752</v>
      </c>
      <c r="C7" s="669"/>
      <c r="D7" s="669"/>
      <c r="E7" s="669"/>
      <c r="F7" s="669"/>
      <c r="G7" s="669"/>
      <c r="H7" s="669"/>
      <c r="I7" s="669"/>
      <c r="J7" s="669"/>
      <c r="K7" s="669"/>
      <c r="L7" s="670"/>
    </row>
    <row r="8" spans="1:12" s="3" customFormat="1" ht="12">
      <c r="A8" s="107"/>
      <c r="B8" s="80"/>
      <c r="C8" s="669"/>
      <c r="D8" s="669"/>
      <c r="E8" s="669"/>
      <c r="F8" s="669"/>
      <c r="G8" s="669"/>
      <c r="H8" s="669"/>
      <c r="I8" s="669"/>
      <c r="J8" s="669"/>
      <c r="K8" s="669"/>
      <c r="L8" s="670"/>
    </row>
    <row r="9" spans="1:12" s="671" customFormat="1" ht="13.5" customHeight="1">
      <c r="A9" s="1312" t="s">
        <v>113</v>
      </c>
      <c r="B9" s="1313"/>
      <c r="C9" s="580">
        <f>SUM(C11:C14)</f>
        <v>345</v>
      </c>
      <c r="D9" s="580">
        <f>SUM(D11:D14)</f>
        <v>7290</v>
      </c>
      <c r="E9" s="916">
        <f>D9/C9</f>
        <v>21.130434782608695</v>
      </c>
      <c r="F9" s="917">
        <v>9.4</v>
      </c>
      <c r="G9" s="918">
        <v>82.9</v>
      </c>
      <c r="H9" s="580">
        <f>SUM(H11:H14)</f>
        <v>127</v>
      </c>
      <c r="I9" s="580">
        <f>SUM(I11:I14)</f>
        <v>5278</v>
      </c>
      <c r="J9" s="918">
        <f>I9/H9</f>
        <v>41.55905511811024</v>
      </c>
      <c r="K9" s="918">
        <v>7</v>
      </c>
      <c r="L9" s="919">
        <v>87.4</v>
      </c>
    </row>
    <row r="10" spans="1:12" s="3" customFormat="1" ht="9.75" customHeight="1">
      <c r="A10" s="107"/>
      <c r="B10" s="80"/>
      <c r="C10" s="920"/>
      <c r="D10" s="920"/>
      <c r="E10" s="921"/>
      <c r="F10" s="672"/>
      <c r="G10" s="672"/>
      <c r="H10" s="920"/>
      <c r="I10" s="920"/>
      <c r="J10" s="672"/>
      <c r="K10" s="672"/>
      <c r="L10" s="585"/>
    </row>
    <row r="11" spans="1:12" s="671" customFormat="1" ht="12">
      <c r="A11" s="673"/>
      <c r="B11" s="674" t="s">
        <v>422</v>
      </c>
      <c r="C11" s="580">
        <f>C16+C21+C22+C23+C25+C26+C27+SUM(C29:C35)</f>
        <v>137</v>
      </c>
      <c r="D11" s="580">
        <f>D16+D21+D22+D23+D25+D26+D27+SUM(D29:D35)</f>
        <v>2818</v>
      </c>
      <c r="E11" s="916">
        <f>D11/C11</f>
        <v>20.56934306569343</v>
      </c>
      <c r="F11" s="917">
        <f>31769/D11</f>
        <v>11.273598296664302</v>
      </c>
      <c r="G11" s="917">
        <f>116/C11*100</f>
        <v>84.67153284671532</v>
      </c>
      <c r="H11" s="580">
        <f>H16+H21+H22+H23+H25+H26+H27+SUM(H29:H35)</f>
        <v>49</v>
      </c>
      <c r="I11" s="580">
        <f>I16+I21+I22+I23+I25+I26+I27+SUM(I29:I35)</f>
        <v>2076</v>
      </c>
      <c r="J11" s="918">
        <f>I11/H11</f>
        <v>42.36734693877551</v>
      </c>
      <c r="K11" s="918">
        <f>16878/I11</f>
        <v>8.130057803468208</v>
      </c>
      <c r="L11" s="919">
        <f>46/H11*100</f>
        <v>93.87755102040816</v>
      </c>
    </row>
    <row r="12" spans="1:12" s="671" customFormat="1" ht="12">
      <c r="A12" s="673"/>
      <c r="B12" s="674" t="s">
        <v>423</v>
      </c>
      <c r="C12" s="580">
        <f>C20+SUM(C36:C42)</f>
        <v>50</v>
      </c>
      <c r="D12" s="580">
        <f>D20+SUM(D36:D42)</f>
        <v>802</v>
      </c>
      <c r="E12" s="916">
        <f>D12/C12</f>
        <v>16.04</v>
      </c>
      <c r="F12" s="917">
        <f>5135/D12</f>
        <v>6.402743142144638</v>
      </c>
      <c r="G12" s="917">
        <f>38/C12*100</f>
        <v>76</v>
      </c>
      <c r="H12" s="580">
        <f>H20+SUM(H36:H42)</f>
        <v>17</v>
      </c>
      <c r="I12" s="580">
        <f>I20+SUM(I36:I42)</f>
        <v>636</v>
      </c>
      <c r="J12" s="918">
        <f>I12/H12</f>
        <v>37.411764705882355</v>
      </c>
      <c r="K12" s="918">
        <f>3039/I12</f>
        <v>4.778301886792453</v>
      </c>
      <c r="L12" s="919">
        <f>13/H12*100</f>
        <v>76.47058823529412</v>
      </c>
    </row>
    <row r="13" spans="1:12" s="671" customFormat="1" ht="12">
      <c r="A13" s="673"/>
      <c r="B13" s="674" t="s">
        <v>424</v>
      </c>
      <c r="C13" s="580">
        <f>+C17+C24+C28+SUM(C43:C47)</f>
        <v>71</v>
      </c>
      <c r="D13" s="580">
        <f>+D17+D24+D28+SUM(D43:D47)</f>
        <v>1656</v>
      </c>
      <c r="E13" s="916">
        <f>D13/C13</f>
        <v>23.323943661971832</v>
      </c>
      <c r="F13" s="917">
        <f>13518/D13</f>
        <v>8.16304347826087</v>
      </c>
      <c r="G13" s="917">
        <f>50/C13*100</f>
        <v>70.4225352112676</v>
      </c>
      <c r="H13" s="580">
        <f>+H17+H24+H28+SUM(H43:H47)</f>
        <v>35</v>
      </c>
      <c r="I13" s="580">
        <f>+I17+I24+I28+SUM(I43:I47)</f>
        <v>1325</v>
      </c>
      <c r="J13" s="918">
        <f>I13/H13</f>
        <v>37.857142857142854</v>
      </c>
      <c r="K13" s="918">
        <f>7299/I13</f>
        <v>5.508679245283019</v>
      </c>
      <c r="L13" s="919">
        <f>27/H13*100</f>
        <v>77.14285714285715</v>
      </c>
    </row>
    <row r="14" spans="1:12" s="671" customFormat="1" ht="12">
      <c r="A14" s="611"/>
      <c r="B14" s="674" t="s">
        <v>425</v>
      </c>
      <c r="C14" s="580">
        <f>+C18+C19+SUM(C48:C50)</f>
        <v>87</v>
      </c>
      <c r="D14" s="580">
        <f>+D18+D19+SUM(D48:D50)</f>
        <v>2014</v>
      </c>
      <c r="E14" s="916">
        <f>D14/C14</f>
        <v>23.149425287356323</v>
      </c>
      <c r="F14" s="917">
        <f>17865/D14</f>
        <v>8.870407149950347</v>
      </c>
      <c r="G14" s="917">
        <f>82/C14*100</f>
        <v>94.25287356321839</v>
      </c>
      <c r="H14" s="580">
        <f>+H18+H19+SUM(H48:H50)</f>
        <v>26</v>
      </c>
      <c r="I14" s="580">
        <f>+I18+I19+SUM(I48:I50)</f>
        <v>1241</v>
      </c>
      <c r="J14" s="918">
        <f>I14/H14</f>
        <v>47.73076923076923</v>
      </c>
      <c r="K14" s="918">
        <f>9615/I14</f>
        <v>7.7477840451249</v>
      </c>
      <c r="L14" s="919">
        <f>25/H14*100</f>
        <v>96.15384615384616</v>
      </c>
    </row>
    <row r="15" spans="1:12" s="3" customFormat="1" ht="11.25" customHeight="1">
      <c r="A15" s="107"/>
      <c r="B15" s="675"/>
      <c r="C15" s="676"/>
      <c r="D15" s="676"/>
      <c r="E15" s="677"/>
      <c r="F15" s="678"/>
      <c r="G15" s="678"/>
      <c r="H15" s="679"/>
      <c r="I15" s="679"/>
      <c r="J15" s="678"/>
      <c r="K15" s="678"/>
      <c r="L15" s="670"/>
    </row>
    <row r="16" spans="1:12" s="3" customFormat="1" ht="13.5" customHeight="1">
      <c r="A16" s="107"/>
      <c r="B16" s="80" t="s">
        <v>429</v>
      </c>
      <c r="C16" s="922">
        <v>36</v>
      </c>
      <c r="D16" s="922">
        <v>715</v>
      </c>
      <c r="E16" s="923">
        <v>19.86111111111111</v>
      </c>
      <c r="F16" s="924">
        <v>19.138461538461538</v>
      </c>
      <c r="G16" s="925">
        <v>1</v>
      </c>
      <c r="H16" s="922">
        <v>15</v>
      </c>
      <c r="I16" s="922">
        <v>637</v>
      </c>
      <c r="J16" s="923">
        <v>42.46666666666667</v>
      </c>
      <c r="K16" s="924">
        <v>10.956043956043956</v>
      </c>
      <c r="L16" s="926">
        <v>1</v>
      </c>
    </row>
    <row r="17" spans="1:12" s="3" customFormat="1" ht="13.5" customHeight="1">
      <c r="A17" s="107"/>
      <c r="B17" s="80" t="s">
        <v>430</v>
      </c>
      <c r="C17" s="922">
        <v>21</v>
      </c>
      <c r="D17" s="922">
        <v>696</v>
      </c>
      <c r="E17" s="923">
        <v>33.142857142857146</v>
      </c>
      <c r="F17" s="924">
        <v>7.5344827586206895</v>
      </c>
      <c r="G17" s="925">
        <v>0.9047619047619048</v>
      </c>
      <c r="H17" s="922">
        <v>9</v>
      </c>
      <c r="I17" s="922">
        <v>463</v>
      </c>
      <c r="J17" s="923">
        <v>51.44444444444444</v>
      </c>
      <c r="K17" s="924">
        <v>6.092872570194385</v>
      </c>
      <c r="L17" s="926">
        <v>1</v>
      </c>
    </row>
    <row r="18" spans="1:12" s="3" customFormat="1" ht="13.5" customHeight="1">
      <c r="A18" s="107"/>
      <c r="B18" s="80" t="s">
        <v>431</v>
      </c>
      <c r="C18" s="922">
        <v>40</v>
      </c>
      <c r="D18" s="922">
        <v>762</v>
      </c>
      <c r="E18" s="923">
        <v>19.05</v>
      </c>
      <c r="F18" s="924">
        <v>10.84514435695538</v>
      </c>
      <c r="G18" s="925">
        <v>0.875</v>
      </c>
      <c r="H18" s="922">
        <v>11</v>
      </c>
      <c r="I18" s="922">
        <v>530</v>
      </c>
      <c r="J18" s="923">
        <v>48.18181818181818</v>
      </c>
      <c r="K18" s="924">
        <v>8.520754716981132</v>
      </c>
      <c r="L18" s="926">
        <v>0.9090909090909091</v>
      </c>
    </row>
    <row r="19" spans="1:12" s="3" customFormat="1" ht="13.5" customHeight="1">
      <c r="A19" s="107"/>
      <c r="B19" s="80" t="s">
        <v>432</v>
      </c>
      <c r="C19" s="922">
        <v>31</v>
      </c>
      <c r="D19" s="922">
        <v>798</v>
      </c>
      <c r="E19" s="923">
        <v>25.741935483870968</v>
      </c>
      <c r="F19" s="924">
        <v>8.543859649122806</v>
      </c>
      <c r="G19" s="925">
        <v>1</v>
      </c>
      <c r="H19" s="922">
        <v>11</v>
      </c>
      <c r="I19" s="922">
        <v>459</v>
      </c>
      <c r="J19" s="923">
        <v>41.72727272727273</v>
      </c>
      <c r="K19" s="924">
        <v>7.721132897603486</v>
      </c>
      <c r="L19" s="926">
        <v>1</v>
      </c>
    </row>
    <row r="20" spans="1:12" s="3" customFormat="1" ht="13.5" customHeight="1">
      <c r="A20" s="107"/>
      <c r="B20" s="80" t="s">
        <v>433</v>
      </c>
      <c r="C20" s="922">
        <v>11</v>
      </c>
      <c r="D20" s="922">
        <v>277</v>
      </c>
      <c r="E20" s="923">
        <v>25.181818181818183</v>
      </c>
      <c r="F20" s="924">
        <v>8.95667870036101</v>
      </c>
      <c r="G20" s="925">
        <v>0.9090909090909091</v>
      </c>
      <c r="H20" s="922">
        <v>5</v>
      </c>
      <c r="I20" s="922">
        <v>217</v>
      </c>
      <c r="J20" s="923">
        <v>43.4</v>
      </c>
      <c r="K20" s="924">
        <v>5.986175115207374</v>
      </c>
      <c r="L20" s="926">
        <v>0.8</v>
      </c>
    </row>
    <row r="21" spans="1:12" s="3" customFormat="1" ht="13.5" customHeight="1">
      <c r="A21" s="107"/>
      <c r="B21" s="80" t="s">
        <v>434</v>
      </c>
      <c r="C21" s="922">
        <v>11</v>
      </c>
      <c r="D21" s="922">
        <v>233</v>
      </c>
      <c r="E21" s="923">
        <v>21.181818181818183</v>
      </c>
      <c r="F21" s="924">
        <v>11.103004291845494</v>
      </c>
      <c r="G21" s="925">
        <v>0.9090909090909091</v>
      </c>
      <c r="H21" s="922">
        <v>3</v>
      </c>
      <c r="I21" s="922">
        <v>126</v>
      </c>
      <c r="J21" s="923">
        <v>42</v>
      </c>
      <c r="K21" s="924">
        <v>11.285714285714286</v>
      </c>
      <c r="L21" s="926">
        <v>1</v>
      </c>
    </row>
    <row r="22" spans="1:12" s="3" customFormat="1" ht="13.5" customHeight="1">
      <c r="A22" s="107"/>
      <c r="B22" s="80" t="s">
        <v>435</v>
      </c>
      <c r="C22" s="922">
        <v>10</v>
      </c>
      <c r="D22" s="922">
        <v>260</v>
      </c>
      <c r="E22" s="923">
        <v>26</v>
      </c>
      <c r="F22" s="924">
        <v>7.365384615384615</v>
      </c>
      <c r="G22" s="925">
        <v>0.6</v>
      </c>
      <c r="H22" s="922">
        <v>4</v>
      </c>
      <c r="I22" s="922">
        <v>210</v>
      </c>
      <c r="J22" s="923">
        <v>52.5</v>
      </c>
      <c r="K22" s="924">
        <v>5.033333333333333</v>
      </c>
      <c r="L22" s="926">
        <v>0.75</v>
      </c>
    </row>
    <row r="23" spans="1:12" s="3" customFormat="1" ht="13.5" customHeight="1">
      <c r="A23" s="107"/>
      <c r="B23" s="80" t="s">
        <v>436</v>
      </c>
      <c r="C23" s="922">
        <v>9</v>
      </c>
      <c r="D23" s="922">
        <v>170</v>
      </c>
      <c r="E23" s="923">
        <v>18.88888888888889</v>
      </c>
      <c r="F23" s="924">
        <v>9.205882352941176</v>
      </c>
      <c r="G23" s="925">
        <v>0.8888888888888888</v>
      </c>
      <c r="H23" s="922">
        <v>2</v>
      </c>
      <c r="I23" s="922">
        <v>210</v>
      </c>
      <c r="J23" s="923">
        <v>105</v>
      </c>
      <c r="K23" s="924">
        <v>4.204761904761905</v>
      </c>
      <c r="L23" s="926">
        <v>1</v>
      </c>
    </row>
    <row r="24" spans="1:12" s="3" customFormat="1" ht="13.5" customHeight="1">
      <c r="A24" s="107"/>
      <c r="B24" s="80" t="s">
        <v>437</v>
      </c>
      <c r="C24" s="922">
        <v>6</v>
      </c>
      <c r="D24" s="922">
        <v>144</v>
      </c>
      <c r="E24" s="923">
        <v>24</v>
      </c>
      <c r="F24" s="924">
        <v>12.409722222222221</v>
      </c>
      <c r="G24" s="925">
        <v>1</v>
      </c>
      <c r="H24" s="922">
        <v>2</v>
      </c>
      <c r="I24" s="922">
        <v>90</v>
      </c>
      <c r="J24" s="923">
        <v>45</v>
      </c>
      <c r="K24" s="924">
        <v>10.344444444444445</v>
      </c>
      <c r="L24" s="926">
        <v>1</v>
      </c>
    </row>
    <row r="25" spans="1:12" s="3" customFormat="1" ht="13.5" customHeight="1">
      <c r="A25" s="107"/>
      <c r="B25" s="80" t="s">
        <v>438</v>
      </c>
      <c r="C25" s="922">
        <v>13</v>
      </c>
      <c r="D25" s="922">
        <v>265</v>
      </c>
      <c r="E25" s="923">
        <v>20.384615384615383</v>
      </c>
      <c r="F25" s="924">
        <v>14.29811320754717</v>
      </c>
      <c r="G25" s="925">
        <v>0.7692307692307693</v>
      </c>
      <c r="H25" s="922">
        <v>4</v>
      </c>
      <c r="I25" s="922">
        <v>173</v>
      </c>
      <c r="J25" s="923">
        <v>43.25</v>
      </c>
      <c r="K25" s="924">
        <v>11.254335260115607</v>
      </c>
      <c r="L25" s="926">
        <v>1</v>
      </c>
    </row>
    <row r="26" spans="1:12" s="3" customFormat="1" ht="13.5" customHeight="1">
      <c r="A26" s="107"/>
      <c r="B26" s="80" t="s">
        <v>439</v>
      </c>
      <c r="C26" s="922">
        <v>8</v>
      </c>
      <c r="D26" s="922">
        <v>176</v>
      </c>
      <c r="E26" s="923">
        <v>22</v>
      </c>
      <c r="F26" s="924">
        <v>15.261363636363637</v>
      </c>
      <c r="G26" s="925">
        <v>0.75</v>
      </c>
      <c r="H26" s="922">
        <v>5</v>
      </c>
      <c r="I26" s="922">
        <v>234</v>
      </c>
      <c r="J26" s="923">
        <v>46.8</v>
      </c>
      <c r="K26" s="924">
        <v>5.752136752136752</v>
      </c>
      <c r="L26" s="926">
        <v>1</v>
      </c>
    </row>
    <row r="27" spans="1:12" s="3" customFormat="1" ht="13.5" customHeight="1">
      <c r="A27" s="107"/>
      <c r="B27" s="80" t="s">
        <v>440</v>
      </c>
      <c r="C27" s="922">
        <v>12</v>
      </c>
      <c r="D27" s="922">
        <v>171</v>
      </c>
      <c r="E27" s="923">
        <v>14.25</v>
      </c>
      <c r="F27" s="924">
        <v>6.228070175438597</v>
      </c>
      <c r="G27" s="925">
        <v>0.8333333333333334</v>
      </c>
      <c r="H27" s="922">
        <v>6</v>
      </c>
      <c r="I27" s="922">
        <v>109</v>
      </c>
      <c r="J27" s="923">
        <v>18.166666666666668</v>
      </c>
      <c r="K27" s="924">
        <v>5.73394495412844</v>
      </c>
      <c r="L27" s="926">
        <v>1</v>
      </c>
    </row>
    <row r="28" spans="1:12" s="3" customFormat="1" ht="13.5" customHeight="1">
      <c r="A28" s="107"/>
      <c r="B28" s="80" t="s">
        <v>441</v>
      </c>
      <c r="C28" s="922">
        <v>8</v>
      </c>
      <c r="D28" s="922">
        <v>270</v>
      </c>
      <c r="E28" s="923">
        <v>33.75</v>
      </c>
      <c r="F28" s="924">
        <v>7.451851851851852</v>
      </c>
      <c r="G28" s="925">
        <v>1</v>
      </c>
      <c r="H28" s="922">
        <v>7</v>
      </c>
      <c r="I28" s="922">
        <v>224</v>
      </c>
      <c r="J28" s="923">
        <v>32</v>
      </c>
      <c r="K28" s="924">
        <v>4.883928571428571</v>
      </c>
      <c r="L28" s="926">
        <v>0.8571428571428571</v>
      </c>
    </row>
    <row r="29" spans="1:12" s="3" customFormat="1" ht="13.5" customHeight="1">
      <c r="A29" s="107"/>
      <c r="B29" s="80" t="s">
        <v>442</v>
      </c>
      <c r="C29" s="922">
        <v>5</v>
      </c>
      <c r="D29" s="922">
        <v>131</v>
      </c>
      <c r="E29" s="923">
        <v>26.2</v>
      </c>
      <c r="F29" s="924">
        <v>6.3816793893129775</v>
      </c>
      <c r="G29" s="925">
        <v>0.6</v>
      </c>
      <c r="H29" s="922">
        <v>3</v>
      </c>
      <c r="I29" s="922">
        <v>72</v>
      </c>
      <c r="J29" s="923">
        <v>24</v>
      </c>
      <c r="K29" s="924">
        <v>6.777777777777778</v>
      </c>
      <c r="L29" s="926">
        <v>0.3333333333333333</v>
      </c>
    </row>
    <row r="30" spans="1:12" s="3" customFormat="1" ht="13.5" customHeight="1">
      <c r="A30" s="107"/>
      <c r="B30" s="80" t="s">
        <v>443</v>
      </c>
      <c r="C30" s="922">
        <v>2</v>
      </c>
      <c r="D30" s="922">
        <v>40</v>
      </c>
      <c r="E30" s="923">
        <v>20</v>
      </c>
      <c r="F30" s="924">
        <v>18.725</v>
      </c>
      <c r="G30" s="925">
        <v>1</v>
      </c>
      <c r="H30" s="922">
        <v>1</v>
      </c>
      <c r="I30" s="922">
        <v>41</v>
      </c>
      <c r="J30" s="923">
        <v>41</v>
      </c>
      <c r="K30" s="924">
        <v>10.585365853658537</v>
      </c>
      <c r="L30" s="926">
        <v>1</v>
      </c>
    </row>
    <row r="31" spans="1:12" s="3" customFormat="1" ht="13.5" customHeight="1">
      <c r="A31" s="107"/>
      <c r="B31" s="80" t="s">
        <v>444</v>
      </c>
      <c r="C31" s="922">
        <v>6</v>
      </c>
      <c r="D31" s="922">
        <v>209</v>
      </c>
      <c r="E31" s="923">
        <v>34.833333333333336</v>
      </c>
      <c r="F31" s="924">
        <v>5.511961722488039</v>
      </c>
      <c r="G31" s="925">
        <v>1</v>
      </c>
      <c r="H31" s="922">
        <v>1</v>
      </c>
      <c r="I31" s="922">
        <v>41</v>
      </c>
      <c r="J31" s="923">
        <v>41</v>
      </c>
      <c r="K31" s="924">
        <v>15.804878048780488</v>
      </c>
      <c r="L31" s="926">
        <v>1</v>
      </c>
    </row>
    <row r="32" spans="1:12" s="3" customFormat="1" ht="13.5" customHeight="1">
      <c r="A32" s="107"/>
      <c r="B32" s="80" t="s">
        <v>445</v>
      </c>
      <c r="C32" s="922">
        <v>8</v>
      </c>
      <c r="D32" s="922">
        <v>99</v>
      </c>
      <c r="E32" s="923">
        <v>12.375</v>
      </c>
      <c r="F32" s="924">
        <v>3.414141414141414</v>
      </c>
      <c r="G32" s="925">
        <v>0.75</v>
      </c>
      <c r="H32" s="922">
        <v>1</v>
      </c>
      <c r="I32" s="922">
        <v>60</v>
      </c>
      <c r="J32" s="923">
        <v>60</v>
      </c>
      <c r="K32" s="924">
        <v>3.4166666666666665</v>
      </c>
      <c r="L32" s="926">
        <v>1</v>
      </c>
    </row>
    <row r="33" spans="1:12" s="3" customFormat="1" ht="13.5" customHeight="1">
      <c r="A33" s="107"/>
      <c r="B33" s="80" t="s">
        <v>446</v>
      </c>
      <c r="C33" s="922">
        <v>5</v>
      </c>
      <c r="D33" s="922">
        <v>104</v>
      </c>
      <c r="E33" s="923">
        <v>20.8</v>
      </c>
      <c r="F33" s="924">
        <v>4.211538461538462</v>
      </c>
      <c r="G33" s="925">
        <v>0.6</v>
      </c>
      <c r="H33" s="922">
        <v>1</v>
      </c>
      <c r="I33" s="922">
        <v>41</v>
      </c>
      <c r="J33" s="923">
        <v>41</v>
      </c>
      <c r="K33" s="924">
        <v>5.926829268292683</v>
      </c>
      <c r="L33" s="926">
        <v>1</v>
      </c>
    </row>
    <row r="34" spans="1:12" s="3" customFormat="1" ht="13.5" customHeight="1">
      <c r="A34" s="107"/>
      <c r="B34" s="80" t="s">
        <v>447</v>
      </c>
      <c r="C34" s="922">
        <v>5</v>
      </c>
      <c r="D34" s="922">
        <v>112</v>
      </c>
      <c r="E34" s="923">
        <v>22.4</v>
      </c>
      <c r="F34" s="924">
        <v>4.696428571428571</v>
      </c>
      <c r="G34" s="925">
        <v>0.8</v>
      </c>
      <c r="H34" s="922">
        <v>1</v>
      </c>
      <c r="I34" s="922">
        <v>53</v>
      </c>
      <c r="J34" s="923">
        <v>53</v>
      </c>
      <c r="K34" s="924">
        <v>6.056603773584905</v>
      </c>
      <c r="L34" s="926">
        <v>1</v>
      </c>
    </row>
    <row r="35" spans="1:12" s="3" customFormat="1" ht="13.5" customHeight="1">
      <c r="A35" s="107"/>
      <c r="B35" s="80" t="s">
        <v>448</v>
      </c>
      <c r="C35" s="922">
        <v>7</v>
      </c>
      <c r="D35" s="922">
        <v>133</v>
      </c>
      <c r="E35" s="923">
        <v>19</v>
      </c>
      <c r="F35" s="924">
        <v>3.300751879699248</v>
      </c>
      <c r="G35" s="925">
        <v>0.8571428571428571</v>
      </c>
      <c r="H35" s="922">
        <v>2</v>
      </c>
      <c r="I35" s="922">
        <v>69</v>
      </c>
      <c r="J35" s="923">
        <v>34.5</v>
      </c>
      <c r="K35" s="924">
        <v>4.057971014492754</v>
      </c>
      <c r="L35" s="926">
        <v>1</v>
      </c>
    </row>
    <row r="36" spans="1:12" s="3" customFormat="1" ht="13.5" customHeight="1">
      <c r="A36" s="107"/>
      <c r="B36" s="80" t="s">
        <v>449</v>
      </c>
      <c r="C36" s="922">
        <v>4</v>
      </c>
      <c r="D36" s="922">
        <v>46</v>
      </c>
      <c r="E36" s="923">
        <v>11.5</v>
      </c>
      <c r="F36" s="924">
        <v>8.934782608695652</v>
      </c>
      <c r="G36" s="925">
        <v>0.75</v>
      </c>
      <c r="H36" s="922">
        <v>1</v>
      </c>
      <c r="I36" s="922">
        <v>63</v>
      </c>
      <c r="J36" s="923">
        <v>63</v>
      </c>
      <c r="K36" s="924">
        <v>3.984126984126984</v>
      </c>
      <c r="L36" s="926">
        <v>1</v>
      </c>
    </row>
    <row r="37" spans="1:12" s="3" customFormat="1" ht="13.5" customHeight="1">
      <c r="A37" s="107"/>
      <c r="B37" s="80" t="s">
        <v>450</v>
      </c>
      <c r="C37" s="922">
        <v>8</v>
      </c>
      <c r="D37" s="922">
        <v>82</v>
      </c>
      <c r="E37" s="923">
        <v>10.25</v>
      </c>
      <c r="F37" s="924">
        <v>7.2560975609756095</v>
      </c>
      <c r="G37" s="925">
        <v>0.125</v>
      </c>
      <c r="H37" s="922">
        <v>1</v>
      </c>
      <c r="I37" s="922">
        <v>42</v>
      </c>
      <c r="J37" s="923">
        <v>42</v>
      </c>
      <c r="K37" s="924">
        <v>8.666666666666666</v>
      </c>
      <c r="L37" s="926">
        <v>1</v>
      </c>
    </row>
    <row r="38" spans="1:12" s="3" customFormat="1" ht="13.5" customHeight="1">
      <c r="A38" s="107"/>
      <c r="B38" s="80" t="s">
        <v>451</v>
      </c>
      <c r="C38" s="922">
        <v>4</v>
      </c>
      <c r="D38" s="922">
        <v>49</v>
      </c>
      <c r="E38" s="923">
        <v>12.25</v>
      </c>
      <c r="F38" s="924">
        <v>6.428571428571429</v>
      </c>
      <c r="G38" s="925">
        <v>1</v>
      </c>
      <c r="H38" s="922">
        <v>1</v>
      </c>
      <c r="I38" s="922">
        <v>41</v>
      </c>
      <c r="J38" s="923">
        <v>41</v>
      </c>
      <c r="K38" s="924">
        <v>5.365853658536586</v>
      </c>
      <c r="L38" s="926">
        <v>1</v>
      </c>
    </row>
    <row r="39" spans="1:12" s="3" customFormat="1" ht="13.5" customHeight="1">
      <c r="A39" s="107"/>
      <c r="B39" s="80" t="s">
        <v>452</v>
      </c>
      <c r="C39" s="922">
        <v>9</v>
      </c>
      <c r="D39" s="922">
        <v>138</v>
      </c>
      <c r="E39" s="923">
        <v>15.333333333333334</v>
      </c>
      <c r="F39" s="924">
        <v>3.572463768115942</v>
      </c>
      <c r="G39" s="925">
        <v>1</v>
      </c>
      <c r="H39" s="922">
        <v>2</v>
      </c>
      <c r="I39" s="922">
        <v>103</v>
      </c>
      <c r="J39" s="923">
        <v>51.5</v>
      </c>
      <c r="K39" s="924">
        <v>3.495145631067961</v>
      </c>
      <c r="L39" s="926">
        <v>1</v>
      </c>
    </row>
    <row r="40" spans="1:12" s="3" customFormat="1" ht="13.5" customHeight="1">
      <c r="A40" s="107"/>
      <c r="B40" s="80" t="s">
        <v>453</v>
      </c>
      <c r="C40" s="922">
        <v>5</v>
      </c>
      <c r="D40" s="922">
        <v>47</v>
      </c>
      <c r="E40" s="923">
        <v>9.4</v>
      </c>
      <c r="F40" s="924">
        <v>4.914893617021277</v>
      </c>
      <c r="G40" s="925">
        <v>0.6</v>
      </c>
      <c r="H40" s="922">
        <v>3</v>
      </c>
      <c r="I40" s="922">
        <v>44</v>
      </c>
      <c r="J40" s="923">
        <v>14.666666666666666</v>
      </c>
      <c r="K40" s="924">
        <v>3.3863636363636362</v>
      </c>
      <c r="L40" s="926">
        <v>0.3333333333333333</v>
      </c>
    </row>
    <row r="41" spans="1:12" s="3" customFormat="1" ht="13.5" customHeight="1">
      <c r="A41" s="107"/>
      <c r="B41" s="80" t="s">
        <v>454</v>
      </c>
      <c r="C41" s="922">
        <v>5</v>
      </c>
      <c r="D41" s="922">
        <v>80</v>
      </c>
      <c r="E41" s="923">
        <v>16</v>
      </c>
      <c r="F41" s="924">
        <v>3.675</v>
      </c>
      <c r="G41" s="925">
        <v>1</v>
      </c>
      <c r="H41" s="922">
        <v>2</v>
      </c>
      <c r="I41" s="922">
        <v>74</v>
      </c>
      <c r="J41" s="923">
        <v>37</v>
      </c>
      <c r="K41" s="924">
        <v>2.3783783783783785</v>
      </c>
      <c r="L41" s="926">
        <v>1</v>
      </c>
    </row>
    <row r="42" spans="1:12" s="3" customFormat="1" ht="13.5" customHeight="1">
      <c r="A42" s="107"/>
      <c r="B42" s="80" t="s">
        <v>455</v>
      </c>
      <c r="C42" s="922">
        <v>4</v>
      </c>
      <c r="D42" s="922">
        <v>83</v>
      </c>
      <c r="E42" s="923">
        <v>20.75</v>
      </c>
      <c r="F42" s="924">
        <v>3.7951807228915664</v>
      </c>
      <c r="G42" s="925">
        <v>0.75</v>
      </c>
      <c r="H42" s="922">
        <v>2</v>
      </c>
      <c r="I42" s="922">
        <v>52</v>
      </c>
      <c r="J42" s="923">
        <v>26</v>
      </c>
      <c r="K42" s="924">
        <v>4.230769230769231</v>
      </c>
      <c r="L42" s="926">
        <v>0.5</v>
      </c>
    </row>
    <row r="43" spans="1:12" s="3" customFormat="1" ht="13.5" customHeight="1">
      <c r="A43" s="107"/>
      <c r="B43" s="80" t="s">
        <v>456</v>
      </c>
      <c r="C43" s="922">
        <v>8</v>
      </c>
      <c r="D43" s="922">
        <v>201</v>
      </c>
      <c r="E43" s="923">
        <v>25.125</v>
      </c>
      <c r="F43" s="924">
        <v>7.746268656716418</v>
      </c>
      <c r="G43" s="925">
        <v>0.5</v>
      </c>
      <c r="H43" s="922">
        <v>4</v>
      </c>
      <c r="I43" s="922">
        <v>242</v>
      </c>
      <c r="J43" s="923">
        <v>60.5</v>
      </c>
      <c r="K43" s="924">
        <v>3.446280991735537</v>
      </c>
      <c r="L43" s="926">
        <v>1</v>
      </c>
    </row>
    <row r="44" spans="1:12" s="3" customFormat="1" ht="13.5" customHeight="1">
      <c r="A44" s="107"/>
      <c r="B44" s="80" t="s">
        <v>457</v>
      </c>
      <c r="C44" s="922">
        <v>8</v>
      </c>
      <c r="D44" s="922">
        <v>114</v>
      </c>
      <c r="E44" s="923">
        <v>14.25</v>
      </c>
      <c r="F44" s="924">
        <v>8.114035087719298</v>
      </c>
      <c r="G44" s="925">
        <v>0.375</v>
      </c>
      <c r="H44" s="922">
        <v>3</v>
      </c>
      <c r="I44" s="922">
        <v>103</v>
      </c>
      <c r="J44" s="923">
        <v>34.333333333333336</v>
      </c>
      <c r="K44" s="924">
        <v>4.980582524271845</v>
      </c>
      <c r="L44" s="926">
        <v>0.6666666666666666</v>
      </c>
    </row>
    <row r="45" spans="1:12" s="3" customFormat="1" ht="13.5" customHeight="1">
      <c r="A45" s="107"/>
      <c r="B45" s="80" t="s">
        <v>458</v>
      </c>
      <c r="C45" s="922">
        <v>9</v>
      </c>
      <c r="D45" s="922">
        <v>55</v>
      </c>
      <c r="E45" s="923">
        <v>6.111111111111111</v>
      </c>
      <c r="F45" s="924">
        <v>10.345454545454546</v>
      </c>
      <c r="G45" s="925">
        <v>0</v>
      </c>
      <c r="H45" s="922">
        <v>6</v>
      </c>
      <c r="I45" s="922">
        <v>72</v>
      </c>
      <c r="J45" s="923">
        <v>12</v>
      </c>
      <c r="K45" s="924">
        <v>4.180555555555555</v>
      </c>
      <c r="L45" s="926">
        <v>0.16666666666666666</v>
      </c>
    </row>
    <row r="46" spans="1:12" s="3" customFormat="1" ht="13.5" customHeight="1">
      <c r="A46" s="107"/>
      <c r="B46" s="80" t="s">
        <v>459</v>
      </c>
      <c r="C46" s="922">
        <v>6</v>
      </c>
      <c r="D46" s="922">
        <v>102</v>
      </c>
      <c r="E46" s="923">
        <v>17</v>
      </c>
      <c r="F46" s="924">
        <v>9.313725490196079</v>
      </c>
      <c r="G46" s="925">
        <v>1</v>
      </c>
      <c r="H46" s="922">
        <v>2</v>
      </c>
      <c r="I46" s="922">
        <v>85</v>
      </c>
      <c r="J46" s="923">
        <v>42.5</v>
      </c>
      <c r="K46" s="924">
        <v>6.6117647058823525</v>
      </c>
      <c r="L46" s="926">
        <v>1</v>
      </c>
    </row>
    <row r="47" spans="1:12" s="3" customFormat="1" ht="13.5" customHeight="1">
      <c r="A47" s="107"/>
      <c r="B47" s="80" t="s">
        <v>460</v>
      </c>
      <c r="C47" s="922">
        <v>5</v>
      </c>
      <c r="D47" s="922">
        <v>74</v>
      </c>
      <c r="E47" s="923">
        <v>14.8</v>
      </c>
      <c r="F47" s="924">
        <v>6.405405405405405</v>
      </c>
      <c r="G47" s="925">
        <v>0.8</v>
      </c>
      <c r="H47" s="922">
        <v>2</v>
      </c>
      <c r="I47" s="922">
        <v>46</v>
      </c>
      <c r="J47" s="923">
        <v>23</v>
      </c>
      <c r="K47" s="924">
        <v>5.282608695652174</v>
      </c>
      <c r="L47" s="926">
        <v>0.5</v>
      </c>
    </row>
    <row r="48" spans="1:12" s="3" customFormat="1" ht="13.5" customHeight="1">
      <c r="A48" s="107"/>
      <c r="B48" s="80" t="s">
        <v>753</v>
      </c>
      <c r="C48" s="922">
        <v>3</v>
      </c>
      <c r="D48" s="922">
        <v>96</v>
      </c>
      <c r="E48" s="923">
        <v>32</v>
      </c>
      <c r="F48" s="924">
        <v>4.510416666666667</v>
      </c>
      <c r="G48" s="925">
        <v>1</v>
      </c>
      <c r="H48" s="922">
        <v>1</v>
      </c>
      <c r="I48" s="922">
        <v>63</v>
      </c>
      <c r="J48" s="923">
        <v>63</v>
      </c>
      <c r="K48" s="924">
        <v>4</v>
      </c>
      <c r="L48" s="926">
        <v>1</v>
      </c>
    </row>
    <row r="49" spans="1:12" s="3" customFormat="1" ht="13.5" customHeight="1">
      <c r="A49" s="107"/>
      <c r="B49" s="80" t="s">
        <v>650</v>
      </c>
      <c r="C49" s="922">
        <v>7</v>
      </c>
      <c r="D49" s="922">
        <v>252</v>
      </c>
      <c r="E49" s="923">
        <v>36</v>
      </c>
      <c r="F49" s="924">
        <v>5.841269841269841</v>
      </c>
      <c r="G49" s="925">
        <v>1</v>
      </c>
      <c r="H49" s="922">
        <v>2</v>
      </c>
      <c r="I49" s="922">
        <v>142</v>
      </c>
      <c r="J49" s="923">
        <v>71</v>
      </c>
      <c r="K49" s="924">
        <v>5.528169014084507</v>
      </c>
      <c r="L49" s="926">
        <v>1</v>
      </c>
    </row>
    <row r="50" spans="1:12" s="3" customFormat="1" ht="13.5" customHeight="1" thickBot="1">
      <c r="A50" s="680"/>
      <c r="B50" s="681" t="s">
        <v>463</v>
      </c>
      <c r="C50" s="927">
        <v>6</v>
      </c>
      <c r="D50" s="927">
        <v>106</v>
      </c>
      <c r="E50" s="928">
        <v>17.666666666666668</v>
      </c>
      <c r="F50" s="929">
        <v>8.18867924528302</v>
      </c>
      <c r="G50" s="930">
        <v>1</v>
      </c>
      <c r="H50" s="927">
        <v>1</v>
      </c>
      <c r="I50" s="927">
        <v>47</v>
      </c>
      <c r="J50" s="928">
        <v>47</v>
      </c>
      <c r="K50" s="929">
        <v>11.02127659574468</v>
      </c>
      <c r="L50" s="931">
        <v>1</v>
      </c>
    </row>
    <row r="51" spans="1:4" s="3" customFormat="1" ht="12">
      <c r="A51" s="3" t="s">
        <v>230</v>
      </c>
      <c r="D51" s="664"/>
    </row>
    <row r="52" s="3" customFormat="1" ht="12"/>
    <row r="53" spans="10:11" ht="12">
      <c r="J53" s="3"/>
      <c r="K53" s="3"/>
    </row>
    <row r="54" spans="10:11" ht="12">
      <c r="J54" s="3"/>
      <c r="K54" s="3"/>
    </row>
    <row r="55" spans="10:11" ht="12">
      <c r="J55" s="3"/>
      <c r="K55" s="3"/>
    </row>
    <row r="56" spans="10:11" ht="12">
      <c r="J56" s="3"/>
      <c r="K56" s="3"/>
    </row>
    <row r="57" spans="10:11" ht="12">
      <c r="J57" s="3"/>
      <c r="K57" s="3"/>
    </row>
    <row r="58" spans="10:11" ht="12">
      <c r="J58" s="3"/>
      <c r="K58" s="3"/>
    </row>
    <row r="59" spans="10:11" ht="12">
      <c r="J59" s="3"/>
      <c r="K59" s="3"/>
    </row>
    <row r="60" spans="10:11" ht="12">
      <c r="J60" s="3"/>
      <c r="K60" s="3"/>
    </row>
    <row r="61" spans="10:11" ht="12">
      <c r="J61" s="3"/>
      <c r="K61" s="3"/>
    </row>
    <row r="62" spans="10:11" ht="12">
      <c r="J62" s="3"/>
      <c r="K62" s="3"/>
    </row>
    <row r="63" spans="10:11" ht="12">
      <c r="J63" s="3"/>
      <c r="K63" s="3"/>
    </row>
    <row r="64" spans="10:11" ht="12">
      <c r="J64" s="3"/>
      <c r="K64" s="3"/>
    </row>
    <row r="65" spans="10:11" ht="12">
      <c r="J65" s="3"/>
      <c r="K65" s="3"/>
    </row>
    <row r="66" spans="10:11" ht="12">
      <c r="J66" s="3"/>
      <c r="K66" s="3"/>
    </row>
    <row r="67" spans="10:11" ht="12">
      <c r="J67" s="3"/>
      <c r="K67" s="3"/>
    </row>
    <row r="68" spans="10:11" ht="12">
      <c r="J68" s="3"/>
      <c r="K68" s="3"/>
    </row>
    <row r="69" spans="10:11" ht="12">
      <c r="J69" s="3"/>
      <c r="K69" s="3"/>
    </row>
    <row r="70" spans="10:11" ht="12">
      <c r="J70" s="3"/>
      <c r="K70" s="3"/>
    </row>
    <row r="71" spans="10:11" ht="12">
      <c r="J71" s="3"/>
      <c r="K71" s="3"/>
    </row>
    <row r="72" spans="10:11" ht="12">
      <c r="J72" s="3"/>
      <c r="K72" s="3"/>
    </row>
    <row r="73" spans="10:11" ht="12">
      <c r="J73" s="3"/>
      <c r="K73" s="3"/>
    </row>
    <row r="74" spans="10:11" ht="12">
      <c r="J74" s="3"/>
      <c r="K74" s="3"/>
    </row>
    <row r="75" spans="10:11" ht="12">
      <c r="J75" s="3"/>
      <c r="K75" s="3"/>
    </row>
    <row r="76" spans="10:11" ht="12">
      <c r="J76" s="3"/>
      <c r="K76" s="3"/>
    </row>
    <row r="77" spans="10:11" ht="12">
      <c r="J77" s="3"/>
      <c r="K77" s="3"/>
    </row>
    <row r="78" spans="10:11" ht="12">
      <c r="J78" s="3"/>
      <c r="K78" s="3"/>
    </row>
    <row r="79" spans="10:11" ht="12">
      <c r="J79" s="3"/>
      <c r="K79" s="3"/>
    </row>
    <row r="80" spans="10:11" ht="12">
      <c r="J80" s="3"/>
      <c r="K80" s="3"/>
    </row>
    <row r="81" spans="10:11" ht="12">
      <c r="J81" s="3"/>
      <c r="K81" s="3"/>
    </row>
    <row r="82" spans="10:11" ht="12">
      <c r="J82" s="3"/>
      <c r="K82" s="3"/>
    </row>
    <row r="83" spans="10:11" ht="12">
      <c r="J83" s="3"/>
      <c r="K83" s="3"/>
    </row>
    <row r="84" spans="10:11" ht="12">
      <c r="J84" s="3"/>
      <c r="K84" s="3"/>
    </row>
    <row r="85" spans="10:11" ht="12">
      <c r="J85" s="3"/>
      <c r="K85" s="3"/>
    </row>
    <row r="86" spans="10:11" ht="12">
      <c r="J86" s="3"/>
      <c r="K86" s="3"/>
    </row>
    <row r="87" spans="10:11" ht="12">
      <c r="J87" s="3"/>
      <c r="K87" s="3"/>
    </row>
    <row r="88" spans="10:11" ht="12">
      <c r="J88" s="3"/>
      <c r="K88" s="3"/>
    </row>
    <row r="89" spans="10:11" ht="12">
      <c r="J89" s="3"/>
      <c r="K89" s="3"/>
    </row>
    <row r="90" spans="10:11" ht="12">
      <c r="J90" s="3"/>
      <c r="K90" s="3"/>
    </row>
    <row r="91" spans="10:11" ht="12">
      <c r="J91" s="3"/>
      <c r="K91" s="3"/>
    </row>
    <row r="92" spans="10:11" ht="12">
      <c r="J92" s="3"/>
      <c r="K92" s="3"/>
    </row>
    <row r="93" spans="10:11" ht="12">
      <c r="J93" s="3"/>
      <c r="K93" s="3"/>
    </row>
    <row r="94" spans="10:11" ht="12">
      <c r="J94" s="3"/>
      <c r="K94" s="3"/>
    </row>
    <row r="95" spans="10:11" ht="12">
      <c r="J95" s="3"/>
      <c r="K95" s="3"/>
    </row>
    <row r="96" spans="10:11" ht="12">
      <c r="J96" s="3"/>
      <c r="K96" s="3"/>
    </row>
    <row r="97" spans="10:11" ht="12">
      <c r="J97" s="3"/>
      <c r="K97" s="3"/>
    </row>
    <row r="98" spans="10:11" ht="12">
      <c r="J98" s="3"/>
      <c r="K98" s="3"/>
    </row>
    <row r="99" spans="10:11" ht="12">
      <c r="J99" s="3"/>
      <c r="K99" s="3"/>
    </row>
    <row r="100" spans="10:11" ht="12">
      <c r="J100" s="3"/>
      <c r="K100" s="3"/>
    </row>
    <row r="101" spans="10:11" ht="12">
      <c r="J101" s="3"/>
      <c r="K101" s="3"/>
    </row>
    <row r="102" spans="10:11" ht="12">
      <c r="J102" s="3"/>
      <c r="K102" s="3"/>
    </row>
    <row r="103" spans="10:11" ht="12">
      <c r="J103" s="3"/>
      <c r="K103" s="3"/>
    </row>
    <row r="104" spans="10:11" ht="12">
      <c r="J104" s="3"/>
      <c r="K104" s="3"/>
    </row>
    <row r="105" spans="10:11" ht="12">
      <c r="J105" s="3"/>
      <c r="K105" s="3"/>
    </row>
    <row r="106" spans="10:11" ht="12">
      <c r="J106" s="3"/>
      <c r="K106" s="3"/>
    </row>
    <row r="107" spans="10:11" ht="12">
      <c r="J107" s="3"/>
      <c r="K107" s="3"/>
    </row>
    <row r="108" spans="10:11" ht="12">
      <c r="J108" s="3"/>
      <c r="K108" s="3"/>
    </row>
    <row r="109" spans="10:11" ht="12">
      <c r="J109" s="3"/>
      <c r="K109" s="3"/>
    </row>
    <row r="110" spans="10:11" ht="12">
      <c r="J110" s="3"/>
      <c r="K110" s="3"/>
    </row>
    <row r="111" spans="10:11" ht="12">
      <c r="J111" s="3"/>
      <c r="K111" s="3"/>
    </row>
    <row r="112" spans="10:11" ht="12">
      <c r="J112" s="3"/>
      <c r="K112" s="3"/>
    </row>
    <row r="113" spans="10:11" ht="12">
      <c r="J113" s="3"/>
      <c r="K113" s="3"/>
    </row>
    <row r="114" spans="10:11" ht="12">
      <c r="J114" s="3"/>
      <c r="K114" s="3"/>
    </row>
    <row r="115" spans="10:11" ht="12">
      <c r="J115" s="3"/>
      <c r="K115" s="3"/>
    </row>
    <row r="116" spans="10:11" ht="12">
      <c r="J116" s="3"/>
      <c r="K116" s="3"/>
    </row>
    <row r="117" spans="10:11" ht="12">
      <c r="J117" s="3"/>
      <c r="K117" s="3"/>
    </row>
    <row r="118" spans="10:11" ht="12">
      <c r="J118" s="3"/>
      <c r="K118" s="3"/>
    </row>
    <row r="119" spans="10:11" ht="12">
      <c r="J119" s="3"/>
      <c r="K119" s="3"/>
    </row>
    <row r="120" spans="10:11" ht="12">
      <c r="J120" s="3"/>
      <c r="K120" s="3"/>
    </row>
    <row r="121" spans="10:11" ht="12">
      <c r="J121" s="3"/>
      <c r="K121" s="3"/>
    </row>
    <row r="122" spans="10:11" ht="12">
      <c r="J122" s="3"/>
      <c r="K122" s="3"/>
    </row>
    <row r="123" spans="10:11" ht="12">
      <c r="J123" s="3"/>
      <c r="K123" s="3"/>
    </row>
    <row r="124" spans="10:11" ht="12">
      <c r="J124" s="3"/>
      <c r="K124" s="3"/>
    </row>
    <row r="125" spans="10:11" ht="12">
      <c r="J125" s="3"/>
      <c r="K125" s="3"/>
    </row>
    <row r="126" spans="10:11" ht="12">
      <c r="J126" s="3"/>
      <c r="K126" s="3"/>
    </row>
    <row r="127" spans="10:11" ht="12">
      <c r="J127" s="3"/>
      <c r="K127" s="3"/>
    </row>
    <row r="128" spans="10:11" ht="12">
      <c r="J128" s="3"/>
      <c r="K128" s="3"/>
    </row>
    <row r="129" spans="10:11" ht="12">
      <c r="J129" s="3"/>
      <c r="K129" s="3"/>
    </row>
    <row r="130" spans="10:11" ht="12">
      <c r="J130" s="3"/>
      <c r="K130" s="3"/>
    </row>
    <row r="131" spans="10:11" ht="12">
      <c r="J131" s="3"/>
      <c r="K131" s="3"/>
    </row>
    <row r="132" spans="10:11" ht="12">
      <c r="J132" s="3"/>
      <c r="K132" s="3"/>
    </row>
    <row r="133" spans="10:11" ht="12">
      <c r="J133" s="3"/>
      <c r="K133" s="3"/>
    </row>
    <row r="134" spans="10:11" ht="12">
      <c r="J134" s="3"/>
      <c r="K134" s="3"/>
    </row>
    <row r="135" spans="10:11" ht="12">
      <c r="J135" s="3"/>
      <c r="K135" s="3"/>
    </row>
    <row r="136" spans="10:11" ht="12">
      <c r="J136" s="3"/>
      <c r="K136" s="3"/>
    </row>
  </sheetData>
  <mergeCells count="11">
    <mergeCell ref="A9:B9"/>
    <mergeCell ref="H3:H6"/>
    <mergeCell ref="C3:C6"/>
    <mergeCell ref="J3:J6"/>
    <mergeCell ref="L3:L6"/>
    <mergeCell ref="K3:K6"/>
    <mergeCell ref="D3:D6"/>
    <mergeCell ref="E3:E6"/>
    <mergeCell ref="F3:F6"/>
    <mergeCell ref="I3:I6"/>
    <mergeCell ref="G3:G6"/>
  </mergeCells>
  <printOptions/>
  <pageMargins left="0.73" right="0.31496062992125984" top="0.5905511811023623" bottom="0.3937007874015748" header="0.2755905511811024" footer="0.1968503937007874"/>
  <pageSetup horizontalDpi="600" verticalDpi="600" orientation="portrait" paperSize="9" scale="90" r:id="rId1"/>
  <headerFooter alignWithMargins="0">
    <oddHeader>&amp;R&amp;D  &amp;T</oddHeader>
  </headerFooter>
</worksheet>
</file>

<file path=xl/worksheets/sheet28.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00390625" defaultRowHeight="13.5"/>
  <cols>
    <col min="1" max="1" width="15.625" style="146" customWidth="1"/>
    <col min="2" max="2" width="6.625" style="146" customWidth="1"/>
    <col min="3" max="3" width="22.125" style="146" customWidth="1"/>
    <col min="4" max="4" width="6.625" style="146" customWidth="1"/>
    <col min="5" max="16384" width="9.00390625" style="146" customWidth="1"/>
  </cols>
  <sheetData>
    <row r="1" s="3" customFormat="1" ht="18" customHeight="1">
      <c r="A1" s="1" t="s">
        <v>949</v>
      </c>
    </row>
    <row r="2" spans="1:4" s="3" customFormat="1" ht="15" customHeight="1" thickBot="1">
      <c r="A2" s="4"/>
      <c r="B2" s="4"/>
      <c r="D2" s="5" t="s">
        <v>228</v>
      </c>
    </row>
    <row r="3" spans="1:4" s="3" customFormat="1" ht="15" customHeight="1" thickTop="1">
      <c r="A3" s="682" t="s">
        <v>760</v>
      </c>
      <c r="B3" s="79" t="s">
        <v>761</v>
      </c>
      <c r="C3" s="6" t="s">
        <v>760</v>
      </c>
      <c r="D3" s="682" t="s">
        <v>761</v>
      </c>
    </row>
    <row r="4" spans="1:4" s="13" customFormat="1" ht="15" customHeight="1">
      <c r="A4" s="157" t="s">
        <v>526</v>
      </c>
      <c r="B4" s="683">
        <f>B7+B18+D20+D32</f>
        <v>3392</v>
      </c>
      <c r="C4" s="9" t="s">
        <v>762</v>
      </c>
      <c r="D4" s="98">
        <v>8</v>
      </c>
    </row>
    <row r="5" spans="1:4" s="13" customFormat="1" ht="15" customHeight="1">
      <c r="A5" s="154"/>
      <c r="B5" s="684"/>
      <c r="C5" s="9" t="s">
        <v>763</v>
      </c>
      <c r="D5" s="98">
        <v>7</v>
      </c>
    </row>
    <row r="6" spans="1:4" s="13" customFormat="1" ht="15" customHeight="1">
      <c r="A6" s="154"/>
      <c r="B6" s="684"/>
      <c r="C6" s="9" t="s">
        <v>764</v>
      </c>
      <c r="D6" s="98">
        <v>2</v>
      </c>
    </row>
    <row r="7" spans="1:4" s="13" customFormat="1" ht="15" customHeight="1">
      <c r="A7" s="157" t="s">
        <v>765</v>
      </c>
      <c r="B7" s="683">
        <f>SUM(B9:B15)</f>
        <v>1774</v>
      </c>
      <c r="C7" s="9" t="s">
        <v>766</v>
      </c>
      <c r="D7" s="98">
        <v>2</v>
      </c>
    </row>
    <row r="8" spans="1:4" s="13" customFormat="1" ht="15" customHeight="1">
      <c r="A8" s="154"/>
      <c r="B8" s="684"/>
      <c r="C8" s="9" t="s">
        <v>767</v>
      </c>
      <c r="D8" s="98">
        <v>2</v>
      </c>
    </row>
    <row r="9" spans="1:4" s="13" customFormat="1" ht="15" customHeight="1">
      <c r="A9" s="154" t="s">
        <v>768</v>
      </c>
      <c r="B9" s="684">
        <v>1736</v>
      </c>
      <c r="C9" s="9" t="s">
        <v>769</v>
      </c>
      <c r="D9" s="98">
        <v>1</v>
      </c>
    </row>
    <row r="10" spans="1:4" s="13" customFormat="1" ht="15" customHeight="1">
      <c r="A10" s="154" t="s">
        <v>770</v>
      </c>
      <c r="B10" s="684">
        <v>8</v>
      </c>
      <c r="C10" s="9" t="s">
        <v>771</v>
      </c>
      <c r="D10" s="98">
        <v>1</v>
      </c>
    </row>
    <row r="11" spans="1:4" s="13" customFormat="1" ht="15" customHeight="1">
      <c r="A11" s="154" t="s">
        <v>772</v>
      </c>
      <c r="B11" s="684">
        <v>8</v>
      </c>
      <c r="C11" s="9" t="s">
        <v>773</v>
      </c>
      <c r="D11" s="98">
        <v>2</v>
      </c>
    </row>
    <row r="12" spans="1:4" s="13" customFormat="1" ht="15" customHeight="1">
      <c r="A12" s="154" t="s">
        <v>774</v>
      </c>
      <c r="B12" s="684">
        <v>1</v>
      </c>
      <c r="C12" s="9" t="s">
        <v>775</v>
      </c>
      <c r="D12" s="98">
        <v>1</v>
      </c>
    </row>
    <row r="13" spans="1:4" s="13" customFormat="1" ht="15" customHeight="1">
      <c r="A13" s="154" t="s">
        <v>776</v>
      </c>
      <c r="B13" s="684">
        <v>2</v>
      </c>
      <c r="C13" s="9" t="s">
        <v>777</v>
      </c>
      <c r="D13" s="98">
        <v>1</v>
      </c>
    </row>
    <row r="14" spans="1:4" s="13" customFormat="1" ht="15" customHeight="1">
      <c r="A14" s="154" t="s">
        <v>778</v>
      </c>
      <c r="B14" s="684">
        <v>1</v>
      </c>
      <c r="C14" s="9" t="s">
        <v>779</v>
      </c>
      <c r="D14" s="98">
        <v>2</v>
      </c>
    </row>
    <row r="15" spans="1:4" s="13" customFormat="1" ht="15" customHeight="1">
      <c r="A15" s="154" t="s">
        <v>780</v>
      </c>
      <c r="B15" s="684">
        <v>18</v>
      </c>
      <c r="C15" s="9" t="s">
        <v>781</v>
      </c>
      <c r="D15" s="98">
        <v>1</v>
      </c>
    </row>
    <row r="16" spans="1:4" s="13" customFormat="1" ht="15" customHeight="1">
      <c r="A16" s="154"/>
      <c r="B16" s="684"/>
      <c r="C16" s="9" t="s">
        <v>782</v>
      </c>
      <c r="D16" s="98">
        <v>1</v>
      </c>
    </row>
    <row r="17" spans="1:4" s="13" customFormat="1" ht="15" customHeight="1">
      <c r="A17" s="154"/>
      <c r="B17" s="684"/>
      <c r="C17" s="9" t="s">
        <v>780</v>
      </c>
      <c r="D17" s="98">
        <v>22</v>
      </c>
    </row>
    <row r="18" spans="1:4" s="13" customFormat="1" ht="15" customHeight="1">
      <c r="A18" s="157" t="s">
        <v>783</v>
      </c>
      <c r="B18" s="683">
        <f>SUM(B20:B35)+SUM(D4:D17)</f>
        <v>1497</v>
      </c>
      <c r="C18" s="9"/>
      <c r="D18" s="98"/>
    </row>
    <row r="19" spans="1:4" s="13" customFormat="1" ht="15" customHeight="1">
      <c r="A19" s="154"/>
      <c r="B19" s="684"/>
      <c r="C19" s="9"/>
      <c r="D19" s="98"/>
    </row>
    <row r="20" spans="1:4" s="13" customFormat="1" ht="15" customHeight="1">
      <c r="A20" s="154" t="s">
        <v>784</v>
      </c>
      <c r="B20" s="684">
        <v>738</v>
      </c>
      <c r="C20" s="14" t="s">
        <v>785</v>
      </c>
      <c r="D20" s="685">
        <f>SUM(D22:D30)</f>
        <v>48</v>
      </c>
    </row>
    <row r="21" spans="1:4" s="13" customFormat="1" ht="15" customHeight="1">
      <c r="A21" s="154" t="s">
        <v>786</v>
      </c>
      <c r="B21" s="684">
        <v>143</v>
      </c>
      <c r="C21" s="9"/>
      <c r="D21" s="98"/>
    </row>
    <row r="22" spans="1:4" s="13" customFormat="1" ht="15" customHeight="1">
      <c r="A22" s="154" t="s">
        <v>787</v>
      </c>
      <c r="B22" s="684">
        <v>119</v>
      </c>
      <c r="C22" s="9" t="s">
        <v>788</v>
      </c>
      <c r="D22" s="98">
        <v>13</v>
      </c>
    </row>
    <row r="23" spans="1:4" s="13" customFormat="1" ht="15" customHeight="1">
      <c r="A23" s="154" t="s">
        <v>789</v>
      </c>
      <c r="B23" s="684">
        <v>78</v>
      </c>
      <c r="C23" s="9" t="s">
        <v>790</v>
      </c>
      <c r="D23" s="98">
        <v>3</v>
      </c>
    </row>
    <row r="24" spans="1:4" s="13" customFormat="1" ht="15" customHeight="1">
      <c r="A24" s="154" t="s">
        <v>791</v>
      </c>
      <c r="B24" s="684">
        <v>60</v>
      </c>
      <c r="C24" s="9" t="s">
        <v>792</v>
      </c>
      <c r="D24" s="98">
        <v>5</v>
      </c>
    </row>
    <row r="25" spans="1:4" s="13" customFormat="1" ht="15" customHeight="1">
      <c r="A25" s="154" t="s">
        <v>793</v>
      </c>
      <c r="B25" s="684">
        <v>45</v>
      </c>
      <c r="C25" s="9" t="s">
        <v>794</v>
      </c>
      <c r="D25" s="98">
        <v>1</v>
      </c>
    </row>
    <row r="26" spans="1:4" s="13" customFormat="1" ht="15" customHeight="1">
      <c r="A26" s="154" t="s">
        <v>795</v>
      </c>
      <c r="B26" s="684">
        <v>92</v>
      </c>
      <c r="C26" s="9" t="s">
        <v>796</v>
      </c>
      <c r="D26" s="98">
        <v>2</v>
      </c>
    </row>
    <row r="27" spans="1:4" s="13" customFormat="1" ht="15" customHeight="1">
      <c r="A27" s="154" t="s">
        <v>797</v>
      </c>
      <c r="B27" s="684">
        <v>51</v>
      </c>
      <c r="C27" s="686" t="s">
        <v>798</v>
      </c>
      <c r="D27" s="98">
        <v>1</v>
      </c>
    </row>
    <row r="28" spans="1:4" s="13" customFormat="1" ht="15" customHeight="1">
      <c r="A28" s="154" t="s">
        <v>799</v>
      </c>
      <c r="B28" s="684">
        <v>29</v>
      </c>
      <c r="C28" s="9" t="s">
        <v>800</v>
      </c>
      <c r="D28" s="98">
        <v>2</v>
      </c>
    </row>
    <row r="29" spans="1:4" s="13" customFormat="1" ht="15" customHeight="1">
      <c r="A29" s="154" t="s">
        <v>801</v>
      </c>
      <c r="B29" s="684">
        <v>24</v>
      </c>
      <c r="C29" s="687" t="s">
        <v>810</v>
      </c>
      <c r="D29" s="98">
        <v>1</v>
      </c>
    </row>
    <row r="30" spans="1:4" s="13" customFormat="1" ht="15" customHeight="1">
      <c r="A30" s="154" t="s">
        <v>802</v>
      </c>
      <c r="B30" s="684">
        <v>20</v>
      </c>
      <c r="C30" s="9" t="s">
        <v>780</v>
      </c>
      <c r="D30" s="98">
        <v>20</v>
      </c>
    </row>
    <row r="31" spans="1:4" s="13" customFormat="1" ht="15" customHeight="1">
      <c r="A31" s="154" t="s">
        <v>803</v>
      </c>
      <c r="B31" s="684">
        <v>13</v>
      </c>
      <c r="C31" s="9"/>
      <c r="D31" s="98"/>
    </row>
    <row r="32" spans="1:4" s="13" customFormat="1" ht="15" customHeight="1">
      <c r="A32" s="154" t="s">
        <v>804</v>
      </c>
      <c r="B32" s="684">
        <v>14</v>
      </c>
      <c r="C32" s="14" t="s">
        <v>805</v>
      </c>
      <c r="D32" s="685">
        <f>SUM(D34:D35)</f>
        <v>73</v>
      </c>
    </row>
    <row r="33" spans="1:4" s="13" customFormat="1" ht="15" customHeight="1">
      <c r="A33" s="154" t="s">
        <v>229</v>
      </c>
      <c r="B33" s="684">
        <v>9</v>
      </c>
      <c r="C33" s="9"/>
      <c r="D33" s="98"/>
    </row>
    <row r="34" spans="1:4" s="13" customFormat="1" ht="15" customHeight="1">
      <c r="A34" s="154" t="s">
        <v>806</v>
      </c>
      <c r="B34" s="684">
        <v>7</v>
      </c>
      <c r="C34" s="9" t="s">
        <v>807</v>
      </c>
      <c r="D34" s="98">
        <v>72</v>
      </c>
    </row>
    <row r="35" spans="1:4" s="13" customFormat="1" ht="15" customHeight="1" thickBot="1">
      <c r="A35" s="688" t="s">
        <v>808</v>
      </c>
      <c r="B35" s="689">
        <v>2</v>
      </c>
      <c r="C35" s="32" t="s">
        <v>809</v>
      </c>
      <c r="D35" s="161">
        <v>1</v>
      </c>
    </row>
    <row r="36" s="3" customFormat="1" ht="15" customHeight="1">
      <c r="A36" s="4" t="s">
        <v>811</v>
      </c>
    </row>
  </sheetData>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29.xml><?xml version="1.0" encoding="utf-8"?>
<worksheet xmlns="http://schemas.openxmlformats.org/spreadsheetml/2006/main" xmlns:r="http://schemas.openxmlformats.org/officeDocument/2006/relationships">
  <dimension ref="A2:G62"/>
  <sheetViews>
    <sheetView workbookViewId="0" topLeftCell="A1">
      <selection activeCell="A1" sqref="A1"/>
    </sheetView>
  </sheetViews>
  <sheetFormatPr defaultColWidth="9.00390625" defaultRowHeight="13.5"/>
  <cols>
    <col min="1" max="1" width="2.125" style="695" customWidth="1"/>
    <col min="2" max="2" width="35.125" style="695" customWidth="1"/>
    <col min="3" max="5" width="13.625" style="695" customWidth="1"/>
    <col min="6" max="6" width="5.125" style="710" customWidth="1"/>
    <col min="7" max="7" width="10.625" style="695" customWidth="1"/>
    <col min="8" max="16384" width="9.00390625" style="695" customWidth="1"/>
  </cols>
  <sheetData>
    <row r="2" spans="1:7" ht="17.25">
      <c r="A2" s="690" t="s">
        <v>812</v>
      </c>
      <c r="B2" s="691" t="s">
        <v>950</v>
      </c>
      <c r="C2" s="692"/>
      <c r="D2" s="692"/>
      <c r="E2" s="692"/>
      <c r="F2" s="693"/>
      <c r="G2" s="694"/>
    </row>
    <row r="3" spans="2:7" ht="13.5">
      <c r="B3" s="696"/>
      <c r="C3" s="696"/>
      <c r="D3" s="696"/>
      <c r="E3" s="696"/>
      <c r="F3" s="697"/>
      <c r="G3" s="698" t="s">
        <v>959</v>
      </c>
    </row>
    <row r="4" spans="1:7" ht="18.75" customHeight="1" thickBot="1">
      <c r="A4" s="699"/>
      <c r="B4" s="700"/>
      <c r="C4" s="701"/>
      <c r="D4" s="701"/>
      <c r="E4" s="701"/>
      <c r="F4" s="1315"/>
      <c r="G4" s="1315"/>
    </row>
    <row r="5" spans="1:7" ht="14.25" thickTop="1">
      <c r="A5" s="699"/>
      <c r="B5" s="702" t="s">
        <v>221</v>
      </c>
      <c r="C5" s="703" t="s">
        <v>813</v>
      </c>
      <c r="D5" s="703" t="s">
        <v>843</v>
      </c>
      <c r="E5" s="703" t="s">
        <v>814</v>
      </c>
      <c r="F5" s="1316" t="s">
        <v>815</v>
      </c>
      <c r="G5" s="1317"/>
    </row>
    <row r="6" spans="1:7" ht="13.5">
      <c r="A6" s="699"/>
      <c r="B6" s="704" t="s">
        <v>816</v>
      </c>
      <c r="C6" s="895">
        <v>691654</v>
      </c>
      <c r="D6" s="895">
        <v>20532</v>
      </c>
      <c r="E6" s="895">
        <v>125349</v>
      </c>
      <c r="F6" s="896"/>
      <c r="G6" s="897">
        <v>80867</v>
      </c>
    </row>
    <row r="7" spans="1:7" ht="13.5">
      <c r="A7" s="699"/>
      <c r="B7" s="705" t="s">
        <v>817</v>
      </c>
      <c r="C7" s="898">
        <v>374449</v>
      </c>
      <c r="D7" s="899" t="s">
        <v>222</v>
      </c>
      <c r="E7" s="898">
        <v>1246053</v>
      </c>
      <c r="F7" s="900"/>
      <c r="G7" s="901">
        <v>94751</v>
      </c>
    </row>
    <row r="8" spans="1:7" ht="13.5">
      <c r="A8" s="699"/>
      <c r="B8" s="705" t="s">
        <v>818</v>
      </c>
      <c r="C8" s="898">
        <v>23838</v>
      </c>
      <c r="D8" s="898">
        <v>639</v>
      </c>
      <c r="E8" s="899">
        <v>46268</v>
      </c>
      <c r="F8" s="900"/>
      <c r="G8" s="902">
        <v>0</v>
      </c>
    </row>
    <row r="9" spans="1:7" ht="13.5">
      <c r="A9" s="699"/>
      <c r="B9" s="705" t="s">
        <v>819</v>
      </c>
      <c r="C9" s="898">
        <v>21368</v>
      </c>
      <c r="D9" s="898">
        <v>773</v>
      </c>
      <c r="E9" s="899">
        <v>50346</v>
      </c>
      <c r="F9" s="900"/>
      <c r="G9" s="902">
        <v>0</v>
      </c>
    </row>
    <row r="10" spans="1:7" ht="13.5">
      <c r="A10" s="699"/>
      <c r="B10" s="705" t="s">
        <v>820</v>
      </c>
      <c r="C10" s="898">
        <v>24189</v>
      </c>
      <c r="D10" s="898">
        <v>824</v>
      </c>
      <c r="E10" s="899">
        <v>101369</v>
      </c>
      <c r="F10" s="900"/>
      <c r="G10" s="902">
        <v>0</v>
      </c>
    </row>
    <row r="11" spans="1:7" ht="13.5">
      <c r="A11" s="699"/>
      <c r="B11" s="705" t="s">
        <v>821</v>
      </c>
      <c r="C11" s="898">
        <v>27271</v>
      </c>
      <c r="D11" s="898">
        <v>419</v>
      </c>
      <c r="E11" s="899">
        <v>129391</v>
      </c>
      <c r="F11" s="900"/>
      <c r="G11" s="902">
        <v>0</v>
      </c>
    </row>
    <row r="12" spans="1:7" ht="13.5">
      <c r="A12" s="699"/>
      <c r="B12" s="705" t="s">
        <v>822</v>
      </c>
      <c r="C12" s="898">
        <v>226878</v>
      </c>
      <c r="D12" s="898">
        <v>9697</v>
      </c>
      <c r="E12" s="898">
        <v>247056</v>
      </c>
      <c r="F12" s="900"/>
      <c r="G12" s="901">
        <v>19755</v>
      </c>
    </row>
    <row r="13" spans="1:7" ht="13.5">
      <c r="A13" s="699"/>
      <c r="B13" s="705" t="s">
        <v>823</v>
      </c>
      <c r="C13" s="898">
        <v>38814</v>
      </c>
      <c r="D13" s="898">
        <v>10408</v>
      </c>
      <c r="E13" s="898">
        <v>35478</v>
      </c>
      <c r="F13" s="900"/>
      <c r="G13" s="903" t="s">
        <v>223</v>
      </c>
    </row>
    <row r="14" spans="1:7" ht="13.5">
      <c r="A14" s="699"/>
      <c r="B14" s="705" t="s">
        <v>824</v>
      </c>
      <c r="C14" s="898">
        <v>324978</v>
      </c>
      <c r="D14" s="898">
        <v>8262</v>
      </c>
      <c r="E14" s="898">
        <v>337348</v>
      </c>
      <c r="F14" s="900"/>
      <c r="G14" s="901">
        <v>49364</v>
      </c>
    </row>
    <row r="15" spans="1:7" ht="13.5">
      <c r="A15" s="699"/>
      <c r="B15" s="705" t="s">
        <v>823</v>
      </c>
      <c r="C15" s="898">
        <v>42406</v>
      </c>
      <c r="D15" s="899">
        <v>1401</v>
      </c>
      <c r="E15" s="899">
        <v>22435</v>
      </c>
      <c r="F15" s="900"/>
      <c r="G15" s="902">
        <v>0</v>
      </c>
    </row>
    <row r="16" spans="1:7" ht="13.5">
      <c r="A16" s="699"/>
      <c r="B16" s="706" t="s">
        <v>844</v>
      </c>
      <c r="C16" s="898">
        <v>20289</v>
      </c>
      <c r="D16" s="899">
        <v>736</v>
      </c>
      <c r="E16" s="899">
        <v>16684</v>
      </c>
      <c r="F16" s="900"/>
      <c r="G16" s="902">
        <v>0</v>
      </c>
    </row>
    <row r="17" spans="1:7" ht="13.5">
      <c r="A17" s="699"/>
      <c r="B17" s="706" t="s">
        <v>845</v>
      </c>
      <c r="C17" s="898">
        <v>9844</v>
      </c>
      <c r="D17" s="899">
        <v>215</v>
      </c>
      <c r="E17" s="899">
        <v>3500</v>
      </c>
      <c r="F17" s="900"/>
      <c r="G17" s="902">
        <v>0</v>
      </c>
    </row>
    <row r="18" spans="1:7" ht="13.5">
      <c r="A18" s="699"/>
      <c r="B18" s="706" t="s">
        <v>846</v>
      </c>
      <c r="C18" s="898">
        <v>26453</v>
      </c>
      <c r="D18" s="899">
        <v>381</v>
      </c>
      <c r="E18" s="899">
        <v>9624</v>
      </c>
      <c r="F18" s="900"/>
      <c r="G18" s="902">
        <v>0</v>
      </c>
    </row>
    <row r="19" spans="1:7" ht="13.5">
      <c r="A19" s="699"/>
      <c r="B19" s="706" t="s">
        <v>847</v>
      </c>
      <c r="C19" s="898">
        <v>15989</v>
      </c>
      <c r="D19" s="899">
        <v>475</v>
      </c>
      <c r="E19" s="899">
        <v>5510</v>
      </c>
      <c r="F19" s="900"/>
      <c r="G19" s="902">
        <v>0</v>
      </c>
    </row>
    <row r="20" spans="1:7" ht="13.5">
      <c r="A20" s="699"/>
      <c r="B20" s="706" t="s">
        <v>848</v>
      </c>
      <c r="C20" s="899">
        <v>5323</v>
      </c>
      <c r="D20" s="899">
        <v>0</v>
      </c>
      <c r="E20" s="899">
        <v>300</v>
      </c>
      <c r="F20" s="900"/>
      <c r="G20" s="902">
        <v>0</v>
      </c>
    </row>
    <row r="21" spans="1:7" ht="13.5">
      <c r="A21" s="699"/>
      <c r="B21" s="705" t="s">
        <v>825</v>
      </c>
      <c r="C21" s="898">
        <v>299747</v>
      </c>
      <c r="D21" s="898">
        <v>8188</v>
      </c>
      <c r="E21" s="898">
        <v>459177</v>
      </c>
      <c r="F21" s="900" t="s">
        <v>224</v>
      </c>
      <c r="G21" s="901">
        <v>19727</v>
      </c>
    </row>
    <row r="22" spans="1:7" ht="13.5">
      <c r="A22" s="699"/>
      <c r="B22" s="706" t="s">
        <v>225</v>
      </c>
      <c r="C22" s="898">
        <v>67870</v>
      </c>
      <c r="D22" s="902">
        <v>0</v>
      </c>
      <c r="E22" s="904">
        <v>0</v>
      </c>
      <c r="F22" s="900"/>
      <c r="G22" s="902">
        <v>0</v>
      </c>
    </row>
    <row r="23" spans="1:7" ht="13.5">
      <c r="A23" s="699"/>
      <c r="B23" s="706" t="s">
        <v>849</v>
      </c>
      <c r="C23" s="898">
        <v>3792</v>
      </c>
      <c r="D23" s="899" t="s">
        <v>226</v>
      </c>
      <c r="E23" s="899">
        <v>1317</v>
      </c>
      <c r="F23" s="900"/>
      <c r="G23" s="902">
        <v>0</v>
      </c>
    </row>
    <row r="24" spans="1:7" ht="13.5">
      <c r="A24" s="699"/>
      <c r="B24" s="706" t="s">
        <v>850</v>
      </c>
      <c r="C24" s="898">
        <v>2944</v>
      </c>
      <c r="D24" s="905">
        <v>952</v>
      </c>
      <c r="E24" s="899">
        <v>536</v>
      </c>
      <c r="F24" s="900"/>
      <c r="G24" s="902">
        <v>0</v>
      </c>
    </row>
    <row r="25" spans="1:7" ht="13.5">
      <c r="A25" s="699"/>
      <c r="B25" s="706" t="s">
        <v>851</v>
      </c>
      <c r="C25" s="898">
        <v>35320</v>
      </c>
      <c r="D25" s="905">
        <v>1975</v>
      </c>
      <c r="E25" s="899">
        <v>50084</v>
      </c>
      <c r="F25" s="900"/>
      <c r="G25" s="902">
        <v>0</v>
      </c>
    </row>
    <row r="26" spans="1:7" ht="13.5">
      <c r="A26" s="699"/>
      <c r="B26" s="705" t="s">
        <v>826</v>
      </c>
      <c r="C26" s="898">
        <v>120760</v>
      </c>
      <c r="D26" s="898">
        <v>1942</v>
      </c>
      <c r="E26" s="898">
        <v>140911</v>
      </c>
      <c r="F26" s="900"/>
      <c r="G26" s="901">
        <v>20852</v>
      </c>
    </row>
    <row r="27" spans="1:7" ht="13.5">
      <c r="A27" s="699"/>
      <c r="B27" s="705" t="s">
        <v>827</v>
      </c>
      <c r="C27" s="898">
        <v>123322</v>
      </c>
      <c r="D27" s="898">
        <v>2864</v>
      </c>
      <c r="E27" s="898">
        <v>148996</v>
      </c>
      <c r="F27" s="900"/>
      <c r="G27" s="903">
        <v>16743</v>
      </c>
    </row>
    <row r="28" spans="1:7" ht="13.5">
      <c r="A28" s="699"/>
      <c r="B28" s="705" t="s">
        <v>828</v>
      </c>
      <c r="C28" s="899">
        <v>130080</v>
      </c>
      <c r="D28" s="899">
        <v>7353</v>
      </c>
      <c r="E28" s="903">
        <v>86441</v>
      </c>
      <c r="F28" s="900"/>
      <c r="G28" s="903">
        <v>17727</v>
      </c>
    </row>
    <row r="29" spans="1:7" ht="13.5">
      <c r="A29" s="699"/>
      <c r="B29" s="705" t="s">
        <v>829</v>
      </c>
      <c r="C29" s="898">
        <v>67125</v>
      </c>
      <c r="D29" s="898">
        <v>744</v>
      </c>
      <c r="E29" s="902">
        <v>51896</v>
      </c>
      <c r="F29" s="900" t="s">
        <v>227</v>
      </c>
      <c r="G29" s="902">
        <v>2777</v>
      </c>
    </row>
    <row r="30" spans="1:7" ht="13.5">
      <c r="A30" s="699"/>
      <c r="B30" s="705" t="s">
        <v>823</v>
      </c>
      <c r="C30" s="899">
        <v>3500</v>
      </c>
      <c r="D30" s="904">
        <v>0</v>
      </c>
      <c r="E30" s="903">
        <v>9263</v>
      </c>
      <c r="F30" s="900" t="s">
        <v>227</v>
      </c>
      <c r="G30" s="902">
        <v>0</v>
      </c>
    </row>
    <row r="31" spans="1:7" ht="13.5">
      <c r="A31" s="699"/>
      <c r="B31" s="705" t="s">
        <v>830</v>
      </c>
      <c r="C31" s="899">
        <v>87705</v>
      </c>
      <c r="D31" s="899">
        <v>3330</v>
      </c>
      <c r="E31" s="902">
        <v>65152</v>
      </c>
      <c r="F31" s="900"/>
      <c r="G31" s="902">
        <v>10246</v>
      </c>
    </row>
    <row r="32" spans="1:7" ht="13.5">
      <c r="A32" s="699"/>
      <c r="B32" s="705" t="s">
        <v>823</v>
      </c>
      <c r="C32" s="899">
        <v>8139</v>
      </c>
      <c r="D32" s="904">
        <v>1090</v>
      </c>
      <c r="E32" s="902">
        <v>8686</v>
      </c>
      <c r="F32" s="900"/>
      <c r="G32" s="902">
        <v>0</v>
      </c>
    </row>
    <row r="33" spans="1:7" ht="13.5">
      <c r="A33" s="699"/>
      <c r="B33" s="705" t="s">
        <v>831</v>
      </c>
      <c r="C33" s="898">
        <v>185111</v>
      </c>
      <c r="D33" s="899">
        <v>4112</v>
      </c>
      <c r="E33" s="901">
        <v>244636</v>
      </c>
      <c r="F33" s="900"/>
      <c r="G33" s="901">
        <v>38028</v>
      </c>
    </row>
    <row r="34" spans="1:7" ht="13.5">
      <c r="A34" s="699"/>
      <c r="B34" s="705" t="s">
        <v>823</v>
      </c>
      <c r="C34" s="899">
        <v>1604</v>
      </c>
      <c r="D34" s="904">
        <v>0</v>
      </c>
      <c r="E34" s="906">
        <v>21951</v>
      </c>
      <c r="F34" s="900"/>
      <c r="G34" s="902">
        <v>0</v>
      </c>
    </row>
    <row r="35" spans="1:7" ht="13.5">
      <c r="A35" s="699"/>
      <c r="B35" s="705" t="s">
        <v>832</v>
      </c>
      <c r="C35" s="898">
        <v>39727</v>
      </c>
      <c r="D35" s="898">
        <v>1145</v>
      </c>
      <c r="E35" s="898">
        <v>111554</v>
      </c>
      <c r="F35" s="900"/>
      <c r="G35" s="901">
        <v>20389</v>
      </c>
    </row>
    <row r="36" spans="1:7" ht="13.5">
      <c r="A36" s="699"/>
      <c r="B36" s="705" t="s">
        <v>833</v>
      </c>
      <c r="C36" s="898">
        <v>122480</v>
      </c>
      <c r="D36" s="898">
        <v>2658</v>
      </c>
      <c r="E36" s="898">
        <v>128380</v>
      </c>
      <c r="F36" s="900"/>
      <c r="G36" s="901">
        <v>14774</v>
      </c>
    </row>
    <row r="37" spans="1:7" ht="13.5">
      <c r="A37" s="699"/>
      <c r="B37" s="705" t="s">
        <v>823</v>
      </c>
      <c r="C37" s="898">
        <v>5073</v>
      </c>
      <c r="D37" s="898">
        <v>117</v>
      </c>
      <c r="E37" s="898">
        <v>15079</v>
      </c>
      <c r="F37" s="900"/>
      <c r="G37" s="902">
        <v>0</v>
      </c>
    </row>
    <row r="38" spans="1:7" ht="13.5">
      <c r="A38" s="699"/>
      <c r="B38" s="705" t="s">
        <v>834</v>
      </c>
      <c r="C38" s="899">
        <v>61487</v>
      </c>
      <c r="D38" s="899">
        <v>3080</v>
      </c>
      <c r="E38" s="898">
        <v>82061</v>
      </c>
      <c r="F38" s="900"/>
      <c r="G38" s="901">
        <v>9585</v>
      </c>
    </row>
    <row r="39" spans="1:7" ht="13.5">
      <c r="A39" s="699"/>
      <c r="B39" s="705" t="s">
        <v>835</v>
      </c>
      <c r="C39" s="899">
        <v>96229</v>
      </c>
      <c r="D39" s="898">
        <v>2660</v>
      </c>
      <c r="E39" s="898">
        <v>85868</v>
      </c>
      <c r="F39" s="900"/>
      <c r="G39" s="903">
        <v>14880</v>
      </c>
    </row>
    <row r="40" spans="1:7" ht="13.5">
      <c r="A40" s="699"/>
      <c r="B40" s="705" t="s">
        <v>823</v>
      </c>
      <c r="C40" s="899">
        <v>1000</v>
      </c>
      <c r="D40" s="899">
        <v>0</v>
      </c>
      <c r="E40" s="898">
        <v>8875</v>
      </c>
      <c r="F40" s="900"/>
      <c r="G40" s="902">
        <v>0</v>
      </c>
    </row>
    <row r="41" spans="1:7" ht="13.5">
      <c r="A41" s="699"/>
      <c r="B41" s="705" t="s">
        <v>836</v>
      </c>
      <c r="C41" s="898">
        <v>33016</v>
      </c>
      <c r="D41" s="898">
        <v>763</v>
      </c>
      <c r="E41" s="898">
        <v>14153</v>
      </c>
      <c r="F41" s="900" t="s">
        <v>227</v>
      </c>
      <c r="G41" s="901">
        <v>555</v>
      </c>
    </row>
    <row r="42" spans="1:7" ht="13.5">
      <c r="A42" s="699"/>
      <c r="B42" s="705" t="s">
        <v>823</v>
      </c>
      <c r="C42" s="902">
        <v>0</v>
      </c>
      <c r="D42" s="904">
        <v>0</v>
      </c>
      <c r="E42" s="907">
        <v>6705</v>
      </c>
      <c r="F42" s="900"/>
      <c r="G42" s="902">
        <v>0</v>
      </c>
    </row>
    <row r="43" spans="1:7" ht="13.5">
      <c r="A43" s="699"/>
      <c r="B43" s="705" t="s">
        <v>837</v>
      </c>
      <c r="C43" s="898">
        <v>32147</v>
      </c>
      <c r="D43" s="898">
        <v>1449</v>
      </c>
      <c r="E43" s="898">
        <v>20295</v>
      </c>
      <c r="F43" s="900"/>
      <c r="G43" s="901">
        <v>3000</v>
      </c>
    </row>
    <row r="44" spans="1:7" ht="13.5">
      <c r="A44" s="699"/>
      <c r="B44" s="705" t="s">
        <v>838</v>
      </c>
      <c r="C44" s="898">
        <v>69401</v>
      </c>
      <c r="D44" s="898">
        <v>1457</v>
      </c>
      <c r="E44" s="898">
        <v>48275</v>
      </c>
      <c r="F44" s="900" t="s">
        <v>227</v>
      </c>
      <c r="G44" s="901">
        <v>1982</v>
      </c>
    </row>
    <row r="45" spans="1:7" ht="13.5">
      <c r="A45" s="699"/>
      <c r="B45" s="705" t="s">
        <v>839</v>
      </c>
      <c r="C45" s="898">
        <v>46912</v>
      </c>
      <c r="D45" s="898">
        <v>154</v>
      </c>
      <c r="E45" s="898">
        <v>17787</v>
      </c>
      <c r="F45" s="900"/>
      <c r="G45" s="901">
        <v>9086</v>
      </c>
    </row>
    <row r="46" spans="1:7" ht="13.5">
      <c r="A46" s="699"/>
      <c r="B46" s="705" t="s">
        <v>840</v>
      </c>
      <c r="C46" s="898">
        <v>41469</v>
      </c>
      <c r="D46" s="898">
        <v>1577</v>
      </c>
      <c r="E46" s="898">
        <v>21633</v>
      </c>
      <c r="F46" s="900"/>
      <c r="G46" s="903">
        <v>2825</v>
      </c>
    </row>
    <row r="47" spans="1:7" ht="13.5">
      <c r="A47" s="699"/>
      <c r="B47" s="707" t="s">
        <v>852</v>
      </c>
      <c r="C47" s="908">
        <v>109125</v>
      </c>
      <c r="D47" s="908">
        <v>2548</v>
      </c>
      <c r="E47" s="908">
        <v>84587</v>
      </c>
      <c r="F47" s="909"/>
      <c r="G47" s="910">
        <v>5048</v>
      </c>
    </row>
    <row r="48" spans="1:7" ht="13.5">
      <c r="A48" s="699"/>
      <c r="B48" s="706" t="s">
        <v>853</v>
      </c>
      <c r="C48" s="908">
        <v>15449</v>
      </c>
      <c r="D48" s="908">
        <v>45</v>
      </c>
      <c r="E48" s="902">
        <v>0</v>
      </c>
      <c r="F48" s="900"/>
      <c r="G48" s="902">
        <v>0</v>
      </c>
    </row>
    <row r="49" spans="2:7" ht="14.25" thickBot="1">
      <c r="B49" s="708" t="s">
        <v>841</v>
      </c>
      <c r="C49" s="911">
        <v>74490</v>
      </c>
      <c r="D49" s="911">
        <v>1334</v>
      </c>
      <c r="E49" s="911">
        <v>47771</v>
      </c>
      <c r="F49" s="912"/>
      <c r="G49" s="913">
        <v>8974</v>
      </c>
    </row>
    <row r="50" spans="2:7" ht="13.5">
      <c r="B50" s="699" t="s">
        <v>842</v>
      </c>
      <c r="C50" s="699"/>
      <c r="D50" s="699"/>
      <c r="E50" s="699"/>
      <c r="F50" s="709"/>
      <c r="G50" s="699"/>
    </row>
    <row r="51" spans="2:7" ht="13.5">
      <c r="B51" s="699" t="s">
        <v>960</v>
      </c>
      <c r="C51" s="699"/>
      <c r="D51" s="699"/>
      <c r="E51" s="699"/>
      <c r="F51" s="709"/>
      <c r="G51" s="699"/>
    </row>
    <row r="52" ht="13.5">
      <c r="B52" s="695" t="s">
        <v>854</v>
      </c>
    </row>
    <row r="53" ht="13.5">
      <c r="F53" s="695"/>
    </row>
    <row r="55" ht="13.5">
      <c r="B55" s="914"/>
    </row>
    <row r="56" ht="13.5">
      <c r="B56" s="915"/>
    </row>
    <row r="57" ht="13.5">
      <c r="B57" s="915"/>
    </row>
    <row r="58" ht="13.5">
      <c r="B58" s="915"/>
    </row>
    <row r="59" ht="13.5">
      <c r="B59" s="915"/>
    </row>
    <row r="60" ht="13.5">
      <c r="B60" s="915"/>
    </row>
    <row r="61" ht="13.5">
      <c r="B61" s="915"/>
    </row>
    <row r="62" ht="13.5">
      <c r="B62" s="915"/>
    </row>
  </sheetData>
  <mergeCells count="2">
    <mergeCell ref="F4:G4"/>
    <mergeCell ref="F5:G5"/>
  </mergeCells>
  <printOptions/>
  <pageMargins left="0.47" right="0.29" top="1" bottom="1" header="0.512" footer="0.512"/>
  <pageSetup horizontalDpi="600" verticalDpi="600" orientation="portrait" paperSize="9"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A1:M58"/>
  <sheetViews>
    <sheetView workbookViewId="0" topLeftCell="A1">
      <selection activeCell="A1" sqref="A1"/>
    </sheetView>
  </sheetViews>
  <sheetFormatPr defaultColWidth="9.00390625" defaultRowHeight="13.5"/>
  <cols>
    <col min="1" max="1" width="9.625" style="39" customWidth="1"/>
    <col min="2" max="2" width="1.625" style="39" customWidth="1"/>
    <col min="3" max="3" width="10.625" style="40" customWidth="1"/>
    <col min="4" max="6" width="6.625" style="39" customWidth="1"/>
    <col min="7" max="7" width="8.375" style="39" customWidth="1"/>
    <col min="8" max="10" width="8.625" style="39" customWidth="1"/>
    <col min="11" max="11" width="10.50390625" style="39" customWidth="1"/>
    <col min="12" max="12" width="9.875" style="39" customWidth="1"/>
    <col min="13" max="16384" width="9.00390625" style="39" customWidth="1"/>
  </cols>
  <sheetData>
    <row r="1" ht="18" customHeight="1">
      <c r="A1" s="1" t="s">
        <v>934</v>
      </c>
    </row>
    <row r="2" spans="1:12" ht="15" customHeight="1" thickBot="1">
      <c r="A2" s="41"/>
      <c r="B2" s="41"/>
      <c r="C2" s="42"/>
      <c r="D2" s="41"/>
      <c r="E2" s="41"/>
      <c r="F2" s="41"/>
      <c r="G2" s="41"/>
      <c r="H2" s="41"/>
      <c r="I2" s="41"/>
      <c r="J2" s="41"/>
      <c r="L2" s="43" t="s">
        <v>89</v>
      </c>
    </row>
    <row r="3" spans="1:12" ht="15" customHeight="1" thickTop="1">
      <c r="A3" s="985" t="s">
        <v>391</v>
      </c>
      <c r="B3" s="986"/>
      <c r="C3" s="986"/>
      <c r="D3" s="1004" t="s">
        <v>79</v>
      </c>
      <c r="E3" s="1004"/>
      <c r="F3" s="1004"/>
      <c r="G3" s="1004" t="s">
        <v>381</v>
      </c>
      <c r="H3" s="1004" t="s">
        <v>392</v>
      </c>
      <c r="I3" s="1004"/>
      <c r="J3" s="1004"/>
      <c r="K3" s="975" t="s">
        <v>393</v>
      </c>
      <c r="L3" s="977" t="s">
        <v>394</v>
      </c>
    </row>
    <row r="4" spans="1:12" ht="15" customHeight="1">
      <c r="A4" s="978"/>
      <c r="B4" s="979"/>
      <c r="C4" s="979"/>
      <c r="D4" s="44" t="s">
        <v>81</v>
      </c>
      <c r="E4" s="44" t="s">
        <v>82</v>
      </c>
      <c r="F4" s="44" t="s">
        <v>83</v>
      </c>
      <c r="G4" s="980"/>
      <c r="H4" s="44" t="s">
        <v>81</v>
      </c>
      <c r="I4" s="44" t="s">
        <v>382</v>
      </c>
      <c r="J4" s="44" t="s">
        <v>367</v>
      </c>
      <c r="K4" s="976"/>
      <c r="L4" s="969"/>
    </row>
    <row r="5" spans="1:12" s="40" customFormat="1" ht="15" customHeight="1">
      <c r="A5" s="973" t="s">
        <v>383</v>
      </c>
      <c r="B5" s="988" t="s">
        <v>90</v>
      </c>
      <c r="C5" s="989"/>
      <c r="D5" s="45">
        <v>26</v>
      </c>
      <c r="E5" s="45">
        <v>26</v>
      </c>
      <c r="F5" s="46" t="s">
        <v>370</v>
      </c>
      <c r="G5" s="45">
        <v>42</v>
      </c>
      <c r="H5" s="45">
        <v>2262</v>
      </c>
      <c r="I5" s="45">
        <v>510</v>
      </c>
      <c r="J5" s="45">
        <v>1752</v>
      </c>
      <c r="K5" s="45">
        <v>168</v>
      </c>
      <c r="L5" s="47">
        <v>71</v>
      </c>
    </row>
    <row r="6" spans="1:12" s="40" customFormat="1" ht="15" customHeight="1">
      <c r="A6" s="983"/>
      <c r="B6" s="990" t="s">
        <v>371</v>
      </c>
      <c r="C6" s="992"/>
      <c r="D6" s="45">
        <v>25</v>
      </c>
      <c r="E6" s="45">
        <v>25</v>
      </c>
      <c r="F6" s="46" t="s">
        <v>370</v>
      </c>
      <c r="G6" s="45">
        <v>46</v>
      </c>
      <c r="H6" s="45">
        <v>2221</v>
      </c>
      <c r="I6" s="45">
        <v>529</v>
      </c>
      <c r="J6" s="45">
        <v>1629</v>
      </c>
      <c r="K6" s="45">
        <v>164</v>
      </c>
      <c r="L6" s="47">
        <v>73</v>
      </c>
    </row>
    <row r="7" spans="1:12" s="40" customFormat="1" ht="15" customHeight="1">
      <c r="A7" s="983"/>
      <c r="B7" s="990" t="s">
        <v>372</v>
      </c>
      <c r="C7" s="992"/>
      <c r="D7" s="45">
        <v>25</v>
      </c>
      <c r="E7" s="45">
        <v>25</v>
      </c>
      <c r="F7" s="46">
        <v>0</v>
      </c>
      <c r="G7" s="45">
        <v>45</v>
      </c>
      <c r="H7" s="45">
        <v>2178</v>
      </c>
      <c r="I7" s="45">
        <v>508</v>
      </c>
      <c r="J7" s="45">
        <v>1670</v>
      </c>
      <c r="K7" s="45">
        <v>170</v>
      </c>
      <c r="L7" s="47">
        <v>65</v>
      </c>
    </row>
    <row r="8" spans="1:12" s="40" customFormat="1" ht="15" customHeight="1">
      <c r="A8" s="983"/>
      <c r="B8" s="990" t="s">
        <v>373</v>
      </c>
      <c r="C8" s="992"/>
      <c r="D8" s="45">
        <v>23</v>
      </c>
      <c r="E8" s="45">
        <v>23</v>
      </c>
      <c r="F8" s="46">
        <v>0</v>
      </c>
      <c r="G8" s="45">
        <v>40</v>
      </c>
      <c r="H8" s="45">
        <v>2174</v>
      </c>
      <c r="I8" s="45">
        <v>532</v>
      </c>
      <c r="J8" s="45">
        <v>1642</v>
      </c>
      <c r="K8" s="45">
        <v>155</v>
      </c>
      <c r="L8" s="47">
        <v>77</v>
      </c>
    </row>
    <row r="9" spans="1:12" s="40" customFormat="1" ht="15" customHeight="1">
      <c r="A9" s="983"/>
      <c r="B9" s="1011" t="s">
        <v>85</v>
      </c>
      <c r="C9" s="992"/>
      <c r="D9" s="48">
        <v>23</v>
      </c>
      <c r="E9" s="48">
        <v>23</v>
      </c>
      <c r="F9" s="49">
        <v>0</v>
      </c>
      <c r="G9" s="48">
        <v>42</v>
      </c>
      <c r="H9" s="48">
        <v>2103</v>
      </c>
      <c r="I9" s="48">
        <v>526</v>
      </c>
      <c r="J9" s="48">
        <v>1577</v>
      </c>
      <c r="K9" s="48">
        <v>157</v>
      </c>
      <c r="L9" s="50">
        <v>72</v>
      </c>
    </row>
    <row r="10" spans="1:12" s="40" customFormat="1" ht="15" customHeight="1">
      <c r="A10" s="973" t="s">
        <v>384</v>
      </c>
      <c r="B10" s="988" t="s">
        <v>90</v>
      </c>
      <c r="C10" s="989"/>
      <c r="D10" s="51">
        <v>9</v>
      </c>
      <c r="E10" s="51">
        <v>9</v>
      </c>
      <c r="F10" s="52" t="s">
        <v>370</v>
      </c>
      <c r="G10" s="51">
        <v>9</v>
      </c>
      <c r="H10" s="51">
        <v>388</v>
      </c>
      <c r="I10" s="51">
        <v>195</v>
      </c>
      <c r="J10" s="51">
        <v>193</v>
      </c>
      <c r="K10" s="51">
        <v>53</v>
      </c>
      <c r="L10" s="53">
        <v>22</v>
      </c>
    </row>
    <row r="11" spans="1:12" s="40" customFormat="1" ht="15" customHeight="1">
      <c r="A11" s="983"/>
      <c r="B11" s="990" t="s">
        <v>371</v>
      </c>
      <c r="C11" s="992"/>
      <c r="D11" s="45">
        <v>8</v>
      </c>
      <c r="E11" s="45">
        <v>8</v>
      </c>
      <c r="F11" s="46" t="s">
        <v>370</v>
      </c>
      <c r="G11" s="46">
        <v>8</v>
      </c>
      <c r="H11" s="45">
        <v>312</v>
      </c>
      <c r="I11" s="45">
        <v>176</v>
      </c>
      <c r="J11" s="45">
        <v>136</v>
      </c>
      <c r="K11" s="45">
        <v>50</v>
      </c>
      <c r="L11" s="47">
        <v>21</v>
      </c>
    </row>
    <row r="12" spans="1:12" s="40" customFormat="1" ht="15" customHeight="1">
      <c r="A12" s="983"/>
      <c r="B12" s="990" t="s">
        <v>372</v>
      </c>
      <c r="C12" s="992"/>
      <c r="D12" s="45">
        <v>8</v>
      </c>
      <c r="E12" s="45">
        <v>8</v>
      </c>
      <c r="F12" s="46">
        <v>0</v>
      </c>
      <c r="G12" s="45">
        <v>8</v>
      </c>
      <c r="H12" s="45">
        <v>306</v>
      </c>
      <c r="I12" s="45">
        <v>174</v>
      </c>
      <c r="J12" s="45">
        <v>132</v>
      </c>
      <c r="K12" s="45">
        <v>53</v>
      </c>
      <c r="L12" s="47">
        <v>18</v>
      </c>
    </row>
    <row r="13" spans="1:12" s="40" customFormat="1" ht="15" customHeight="1">
      <c r="A13" s="983"/>
      <c r="B13" s="990" t="s">
        <v>373</v>
      </c>
      <c r="C13" s="992"/>
      <c r="D13" s="45">
        <v>8</v>
      </c>
      <c r="E13" s="45">
        <v>8</v>
      </c>
      <c r="F13" s="46">
        <v>0</v>
      </c>
      <c r="G13" s="45">
        <v>8</v>
      </c>
      <c r="H13" s="45">
        <v>307</v>
      </c>
      <c r="I13" s="45">
        <v>181</v>
      </c>
      <c r="J13" s="45">
        <v>126</v>
      </c>
      <c r="K13" s="45">
        <v>53</v>
      </c>
      <c r="L13" s="47">
        <v>19</v>
      </c>
    </row>
    <row r="14" spans="1:12" s="40" customFormat="1" ht="15" customHeight="1">
      <c r="A14" s="974"/>
      <c r="B14" s="1011" t="s">
        <v>86</v>
      </c>
      <c r="C14" s="992"/>
      <c r="D14" s="54">
        <v>8</v>
      </c>
      <c r="E14" s="54">
        <v>8</v>
      </c>
      <c r="F14" s="55">
        <v>0</v>
      </c>
      <c r="G14" s="54">
        <v>8</v>
      </c>
      <c r="H14" s="54">
        <v>254</v>
      </c>
      <c r="I14" s="54">
        <v>139</v>
      </c>
      <c r="J14" s="54">
        <v>115</v>
      </c>
      <c r="K14" s="54">
        <v>53</v>
      </c>
      <c r="L14" s="56">
        <v>19</v>
      </c>
    </row>
    <row r="15" spans="1:12" s="40" customFormat="1" ht="15" customHeight="1">
      <c r="A15" s="981" t="s">
        <v>399</v>
      </c>
      <c r="B15" s="988" t="s">
        <v>91</v>
      </c>
      <c r="C15" s="989"/>
      <c r="D15" s="45">
        <v>1</v>
      </c>
      <c r="E15" s="45">
        <v>1</v>
      </c>
      <c r="F15" s="46" t="s">
        <v>370</v>
      </c>
      <c r="G15" s="46" t="s">
        <v>385</v>
      </c>
      <c r="H15" s="45">
        <v>802</v>
      </c>
      <c r="I15" s="45">
        <v>736</v>
      </c>
      <c r="J15" s="45">
        <v>66</v>
      </c>
      <c r="K15" s="45">
        <v>63</v>
      </c>
      <c r="L15" s="47">
        <v>49</v>
      </c>
    </row>
    <row r="16" spans="1:12" s="40" customFormat="1" ht="15" customHeight="1">
      <c r="A16" s="983"/>
      <c r="B16" s="990" t="s">
        <v>371</v>
      </c>
      <c r="C16" s="992"/>
      <c r="D16" s="45">
        <v>1</v>
      </c>
      <c r="E16" s="45">
        <v>1</v>
      </c>
      <c r="F16" s="46">
        <v>0</v>
      </c>
      <c r="G16" s="46" t="s">
        <v>385</v>
      </c>
      <c r="H16" s="45">
        <v>825</v>
      </c>
      <c r="I16" s="45">
        <v>745</v>
      </c>
      <c r="J16" s="45">
        <v>80</v>
      </c>
      <c r="K16" s="45">
        <v>63</v>
      </c>
      <c r="L16" s="47">
        <v>48</v>
      </c>
    </row>
    <row r="17" spans="1:12" s="40" customFormat="1" ht="15" customHeight="1">
      <c r="A17" s="983"/>
      <c r="B17" s="990" t="s">
        <v>372</v>
      </c>
      <c r="C17" s="992"/>
      <c r="D17" s="45">
        <v>1</v>
      </c>
      <c r="E17" s="45">
        <v>1</v>
      </c>
      <c r="F17" s="46">
        <v>0</v>
      </c>
      <c r="G17" s="46" t="s">
        <v>385</v>
      </c>
      <c r="H17" s="45">
        <v>848</v>
      </c>
      <c r="I17" s="45">
        <v>757</v>
      </c>
      <c r="J17" s="45">
        <v>91</v>
      </c>
      <c r="K17" s="45">
        <v>64</v>
      </c>
      <c r="L17" s="47">
        <v>47</v>
      </c>
    </row>
    <row r="18" spans="1:12" s="40" customFormat="1" ht="15" customHeight="1">
      <c r="A18" s="983"/>
      <c r="B18" s="990" t="s">
        <v>373</v>
      </c>
      <c r="C18" s="992"/>
      <c r="D18" s="45">
        <v>1</v>
      </c>
      <c r="E18" s="45">
        <v>1</v>
      </c>
      <c r="F18" s="46">
        <v>0</v>
      </c>
      <c r="G18" s="46" t="s">
        <v>385</v>
      </c>
      <c r="H18" s="45">
        <v>848</v>
      </c>
      <c r="I18" s="45">
        <v>757</v>
      </c>
      <c r="J18" s="45">
        <v>91</v>
      </c>
      <c r="K18" s="45">
        <v>64</v>
      </c>
      <c r="L18" s="47">
        <v>47</v>
      </c>
    </row>
    <row r="19" spans="1:12" s="40" customFormat="1" ht="15" customHeight="1">
      <c r="A19" s="983"/>
      <c r="B19" s="1011" t="s">
        <v>92</v>
      </c>
      <c r="C19" s="992"/>
      <c r="D19" s="48">
        <v>1</v>
      </c>
      <c r="E19" s="48">
        <v>1</v>
      </c>
      <c r="F19" s="49">
        <v>0</v>
      </c>
      <c r="G19" s="49" t="s">
        <v>385</v>
      </c>
      <c r="H19" s="48">
        <v>849</v>
      </c>
      <c r="I19" s="48">
        <v>757</v>
      </c>
      <c r="J19" s="48">
        <v>92</v>
      </c>
      <c r="K19" s="48">
        <v>66</v>
      </c>
      <c r="L19" s="50"/>
    </row>
    <row r="20" spans="1:12" s="40" customFormat="1" ht="15" customHeight="1">
      <c r="A20" s="973" t="s">
        <v>386</v>
      </c>
      <c r="B20" s="988" t="s">
        <v>91</v>
      </c>
      <c r="C20" s="989"/>
      <c r="D20" s="52">
        <v>5</v>
      </c>
      <c r="E20" s="52">
        <v>5</v>
      </c>
      <c r="F20" s="52" t="s">
        <v>370</v>
      </c>
      <c r="G20" s="52" t="s">
        <v>385</v>
      </c>
      <c r="H20" s="51">
        <v>2038</v>
      </c>
      <c r="I20" s="51">
        <v>263</v>
      </c>
      <c r="J20" s="51">
        <v>1775</v>
      </c>
      <c r="K20" s="51">
        <v>122</v>
      </c>
      <c r="L20" s="53">
        <v>71</v>
      </c>
    </row>
    <row r="21" spans="1:12" s="40" customFormat="1" ht="15" customHeight="1">
      <c r="A21" s="983"/>
      <c r="B21" s="990" t="s">
        <v>371</v>
      </c>
      <c r="C21" s="992"/>
      <c r="D21" s="46">
        <v>5</v>
      </c>
      <c r="E21" s="46">
        <v>5</v>
      </c>
      <c r="F21" s="46">
        <v>0</v>
      </c>
      <c r="G21" s="46" t="s">
        <v>385</v>
      </c>
      <c r="H21" s="45">
        <v>1836</v>
      </c>
      <c r="I21" s="45">
        <v>163</v>
      </c>
      <c r="J21" s="45">
        <v>1673</v>
      </c>
      <c r="K21" s="45">
        <v>109</v>
      </c>
      <c r="L21" s="47">
        <v>60</v>
      </c>
    </row>
    <row r="22" spans="1:12" s="40" customFormat="1" ht="15" customHeight="1">
      <c r="A22" s="983"/>
      <c r="B22" s="990" t="s">
        <v>372</v>
      </c>
      <c r="C22" s="992"/>
      <c r="D22" s="46">
        <v>4</v>
      </c>
      <c r="E22" s="46">
        <v>4</v>
      </c>
      <c r="F22" s="46">
        <v>0</v>
      </c>
      <c r="G22" s="46" t="s">
        <v>385</v>
      </c>
      <c r="H22" s="46">
        <v>1736</v>
      </c>
      <c r="I22" s="46">
        <v>124</v>
      </c>
      <c r="J22" s="46">
        <v>1612</v>
      </c>
      <c r="K22" s="46">
        <v>108</v>
      </c>
      <c r="L22" s="57">
        <v>58</v>
      </c>
    </row>
    <row r="23" spans="1:12" s="40" customFormat="1" ht="15" customHeight="1">
      <c r="A23" s="983"/>
      <c r="B23" s="990" t="s">
        <v>373</v>
      </c>
      <c r="C23" s="992"/>
      <c r="D23" s="46">
        <v>3</v>
      </c>
      <c r="E23" s="46">
        <v>3</v>
      </c>
      <c r="F23" s="46">
        <v>0</v>
      </c>
      <c r="G23" s="46" t="s">
        <v>385</v>
      </c>
      <c r="H23" s="46">
        <v>1778</v>
      </c>
      <c r="I23" s="46">
        <v>149</v>
      </c>
      <c r="J23" s="46">
        <v>1629</v>
      </c>
      <c r="K23" s="46">
        <v>104</v>
      </c>
      <c r="L23" s="57">
        <v>58</v>
      </c>
    </row>
    <row r="24" spans="1:12" s="40" customFormat="1" ht="15" customHeight="1">
      <c r="A24" s="983"/>
      <c r="B24" s="1011" t="s">
        <v>92</v>
      </c>
      <c r="C24" s="992"/>
      <c r="D24" s="49">
        <v>3</v>
      </c>
      <c r="E24" s="49">
        <v>3</v>
      </c>
      <c r="F24" s="49">
        <v>0</v>
      </c>
      <c r="G24" s="49" t="s">
        <v>385</v>
      </c>
      <c r="H24" s="49">
        <v>1825</v>
      </c>
      <c r="I24" s="49">
        <v>170</v>
      </c>
      <c r="J24" s="49">
        <v>1655</v>
      </c>
      <c r="K24" s="49">
        <v>106</v>
      </c>
      <c r="L24" s="58">
        <v>70</v>
      </c>
    </row>
    <row r="25" spans="1:12" s="40" customFormat="1" ht="15" customHeight="1">
      <c r="A25" s="983"/>
      <c r="B25" s="993" t="s">
        <v>375</v>
      </c>
      <c r="C25" s="992"/>
      <c r="D25" s="46">
        <v>1</v>
      </c>
      <c r="E25" s="46">
        <v>1</v>
      </c>
      <c r="F25" s="46">
        <v>0</v>
      </c>
      <c r="G25" s="46" t="s">
        <v>385</v>
      </c>
      <c r="H25" s="45">
        <v>655</v>
      </c>
      <c r="I25" s="45">
        <v>0</v>
      </c>
      <c r="J25" s="45">
        <v>655</v>
      </c>
      <c r="K25" s="45">
        <v>40</v>
      </c>
      <c r="L25" s="47">
        <v>27</v>
      </c>
    </row>
    <row r="26" spans="1:12" s="40" customFormat="1" ht="15" customHeight="1">
      <c r="A26" s="974"/>
      <c r="B26" s="987" t="s">
        <v>376</v>
      </c>
      <c r="C26" s="982"/>
      <c r="D26" s="59">
        <v>2</v>
      </c>
      <c r="E26" s="59">
        <v>2</v>
      </c>
      <c r="F26" s="59">
        <v>0</v>
      </c>
      <c r="G26" s="59" t="s">
        <v>385</v>
      </c>
      <c r="H26" s="60">
        <v>1170</v>
      </c>
      <c r="I26" s="60">
        <v>170</v>
      </c>
      <c r="J26" s="60">
        <v>1000</v>
      </c>
      <c r="K26" s="60">
        <v>66</v>
      </c>
      <c r="L26" s="61">
        <v>43</v>
      </c>
    </row>
    <row r="27" spans="1:12" s="40" customFormat="1" ht="15" customHeight="1">
      <c r="A27" s="983" t="s">
        <v>387</v>
      </c>
      <c r="B27" s="988" t="s">
        <v>91</v>
      </c>
      <c r="C27" s="989"/>
      <c r="D27" s="46">
        <v>4</v>
      </c>
      <c r="E27" s="46">
        <v>4</v>
      </c>
      <c r="F27" s="46" t="s">
        <v>370</v>
      </c>
      <c r="G27" s="46" t="s">
        <v>385</v>
      </c>
      <c r="H27" s="45">
        <v>12261</v>
      </c>
      <c r="I27" s="45">
        <v>7838</v>
      </c>
      <c r="J27" s="45">
        <v>4423</v>
      </c>
      <c r="K27" s="45">
        <v>990</v>
      </c>
      <c r="L27" s="47">
        <v>985</v>
      </c>
    </row>
    <row r="28" spans="1:12" s="40" customFormat="1" ht="15" customHeight="1">
      <c r="A28" s="983"/>
      <c r="B28" s="990" t="s">
        <v>371</v>
      </c>
      <c r="C28" s="992"/>
      <c r="D28" s="46">
        <v>4</v>
      </c>
      <c r="E28" s="46">
        <v>4</v>
      </c>
      <c r="F28" s="46" t="s">
        <v>370</v>
      </c>
      <c r="G28" s="46" t="s">
        <v>385</v>
      </c>
      <c r="H28" s="45">
        <v>12742</v>
      </c>
      <c r="I28" s="45">
        <v>8030</v>
      </c>
      <c r="J28" s="45">
        <v>4712</v>
      </c>
      <c r="K28" s="45">
        <v>1001</v>
      </c>
      <c r="L28" s="47">
        <v>985</v>
      </c>
    </row>
    <row r="29" spans="1:12" s="40" customFormat="1" ht="15" customHeight="1">
      <c r="A29" s="983"/>
      <c r="B29" s="990" t="s">
        <v>372</v>
      </c>
      <c r="C29" s="992"/>
      <c r="D29" s="46">
        <v>4</v>
      </c>
      <c r="E29" s="46">
        <v>4</v>
      </c>
      <c r="F29" s="46">
        <v>0</v>
      </c>
      <c r="G29" s="46" t="s">
        <v>385</v>
      </c>
      <c r="H29" s="46">
        <v>13048</v>
      </c>
      <c r="I29" s="46">
        <v>8168</v>
      </c>
      <c r="J29" s="46">
        <v>4880</v>
      </c>
      <c r="K29" s="46">
        <v>993</v>
      </c>
      <c r="L29" s="57">
        <v>959</v>
      </c>
    </row>
    <row r="30" spans="1:12" s="40" customFormat="1" ht="15" customHeight="1">
      <c r="A30" s="983"/>
      <c r="B30" s="990" t="s">
        <v>373</v>
      </c>
      <c r="C30" s="992"/>
      <c r="D30" s="46">
        <v>4</v>
      </c>
      <c r="E30" s="46">
        <v>4</v>
      </c>
      <c r="F30" s="46">
        <v>0</v>
      </c>
      <c r="G30" s="46" t="s">
        <v>385</v>
      </c>
      <c r="H30" s="46">
        <v>13045</v>
      </c>
      <c r="I30" s="46">
        <v>8147</v>
      </c>
      <c r="J30" s="46">
        <v>4898</v>
      </c>
      <c r="K30" s="46">
        <v>997</v>
      </c>
      <c r="L30" s="57">
        <v>988</v>
      </c>
    </row>
    <row r="31" spans="1:12" s="40" customFormat="1" ht="15" customHeight="1">
      <c r="A31" s="983"/>
      <c r="B31" s="1011" t="s">
        <v>92</v>
      </c>
      <c r="C31" s="992"/>
      <c r="D31" s="49">
        <v>4</v>
      </c>
      <c r="E31" s="49">
        <v>4</v>
      </c>
      <c r="F31" s="49">
        <v>0</v>
      </c>
      <c r="G31" s="49"/>
      <c r="H31" s="49">
        <v>12989</v>
      </c>
      <c r="I31" s="49">
        <v>8039</v>
      </c>
      <c r="J31" s="49">
        <v>4950</v>
      </c>
      <c r="K31" s="49">
        <v>978</v>
      </c>
      <c r="L31" s="58">
        <v>1058</v>
      </c>
    </row>
    <row r="32" spans="1:12" s="40" customFormat="1" ht="15" customHeight="1">
      <c r="A32" s="983"/>
      <c r="B32" s="993" t="s">
        <v>374</v>
      </c>
      <c r="C32" s="992"/>
      <c r="D32" s="46">
        <v>1</v>
      </c>
      <c r="E32" s="46">
        <v>1</v>
      </c>
      <c r="F32" s="46">
        <v>0</v>
      </c>
      <c r="G32" s="46"/>
      <c r="H32" s="45">
        <v>9551</v>
      </c>
      <c r="I32" s="45">
        <v>6454</v>
      </c>
      <c r="J32" s="45">
        <v>3097</v>
      </c>
      <c r="K32" s="45">
        <v>772</v>
      </c>
      <c r="L32" s="47">
        <v>922</v>
      </c>
    </row>
    <row r="33" spans="1:12" s="40" customFormat="1" ht="15" customHeight="1">
      <c r="A33" s="983"/>
      <c r="B33" s="62"/>
      <c r="C33" s="63" t="s">
        <v>388</v>
      </c>
      <c r="D33" s="46" t="s">
        <v>385</v>
      </c>
      <c r="E33" s="46" t="s">
        <v>385</v>
      </c>
      <c r="F33" s="46" t="s">
        <v>385</v>
      </c>
      <c r="G33" s="46" t="s">
        <v>385</v>
      </c>
      <c r="H33" s="45">
        <v>1372</v>
      </c>
      <c r="I33" s="45">
        <v>651</v>
      </c>
      <c r="J33" s="45">
        <v>721</v>
      </c>
      <c r="K33" s="45">
        <v>90</v>
      </c>
      <c r="L33" s="57" t="s">
        <v>385</v>
      </c>
    </row>
    <row r="34" spans="1:12" s="40" customFormat="1" ht="19.5" customHeight="1">
      <c r="A34" s="983"/>
      <c r="B34" s="845"/>
      <c r="C34" s="64" t="s">
        <v>400</v>
      </c>
      <c r="D34" s="46" t="s">
        <v>385</v>
      </c>
      <c r="E34" s="46" t="s">
        <v>385</v>
      </c>
      <c r="F34" s="46" t="s">
        <v>385</v>
      </c>
      <c r="G34" s="46" t="s">
        <v>385</v>
      </c>
      <c r="H34" s="65">
        <v>1058</v>
      </c>
      <c r="I34" s="65">
        <v>417</v>
      </c>
      <c r="J34" s="65">
        <v>641</v>
      </c>
      <c r="K34" s="65">
        <v>94</v>
      </c>
      <c r="L34" s="57" t="s">
        <v>385</v>
      </c>
    </row>
    <row r="35" spans="1:12" s="40" customFormat="1" ht="15" customHeight="1">
      <c r="A35" s="983"/>
      <c r="B35" s="62"/>
      <c r="C35" s="63" t="s">
        <v>93</v>
      </c>
      <c r="D35" s="46" t="s">
        <v>385</v>
      </c>
      <c r="E35" s="46" t="s">
        <v>385</v>
      </c>
      <c r="F35" s="46" t="s">
        <v>385</v>
      </c>
      <c r="G35" s="46" t="s">
        <v>385</v>
      </c>
      <c r="H35" s="45">
        <v>820</v>
      </c>
      <c r="I35" s="45">
        <v>583</v>
      </c>
      <c r="J35" s="45">
        <v>237</v>
      </c>
      <c r="K35" s="46">
        <v>75</v>
      </c>
      <c r="L35" s="57" t="s">
        <v>385</v>
      </c>
    </row>
    <row r="36" spans="1:12" s="40" customFormat="1" ht="15" customHeight="1">
      <c r="A36" s="983"/>
      <c r="B36" s="62"/>
      <c r="C36" s="63" t="s">
        <v>94</v>
      </c>
      <c r="D36" s="46" t="s">
        <v>385</v>
      </c>
      <c r="E36" s="46" t="s">
        <v>385</v>
      </c>
      <c r="F36" s="46" t="s">
        <v>385</v>
      </c>
      <c r="G36" s="46" t="s">
        <v>385</v>
      </c>
      <c r="H36" s="45">
        <v>874</v>
      </c>
      <c r="I36" s="45">
        <v>383</v>
      </c>
      <c r="J36" s="45">
        <v>491</v>
      </c>
      <c r="K36" s="46">
        <v>139</v>
      </c>
      <c r="L36" s="57" t="s">
        <v>385</v>
      </c>
    </row>
    <row r="37" spans="1:12" s="40" customFormat="1" ht="15" customHeight="1">
      <c r="A37" s="983"/>
      <c r="B37" s="66"/>
      <c r="C37" s="67" t="s">
        <v>95</v>
      </c>
      <c r="D37" s="46" t="s">
        <v>385</v>
      </c>
      <c r="E37" s="46" t="s">
        <v>385</v>
      </c>
      <c r="F37" s="46" t="s">
        <v>385</v>
      </c>
      <c r="G37" s="46" t="s">
        <v>385</v>
      </c>
      <c r="H37" s="46" t="s">
        <v>385</v>
      </c>
      <c r="I37" s="46" t="s">
        <v>385</v>
      </c>
      <c r="J37" s="46" t="s">
        <v>385</v>
      </c>
      <c r="K37" s="46">
        <v>93</v>
      </c>
      <c r="L37" s="57" t="s">
        <v>385</v>
      </c>
    </row>
    <row r="38" spans="1:12" s="40" customFormat="1" ht="15" customHeight="1">
      <c r="A38" s="983"/>
      <c r="B38" s="62"/>
      <c r="C38" s="63" t="s">
        <v>96</v>
      </c>
      <c r="D38" s="46" t="s">
        <v>385</v>
      </c>
      <c r="E38" s="46" t="s">
        <v>385</v>
      </c>
      <c r="F38" s="46" t="s">
        <v>385</v>
      </c>
      <c r="G38" s="46" t="s">
        <v>385</v>
      </c>
      <c r="H38" s="45">
        <v>3276</v>
      </c>
      <c r="I38" s="45">
        <v>2885</v>
      </c>
      <c r="J38" s="45">
        <v>391</v>
      </c>
      <c r="K38" s="46">
        <v>148</v>
      </c>
      <c r="L38" s="57" t="s">
        <v>385</v>
      </c>
    </row>
    <row r="39" spans="1:12" s="40" customFormat="1" ht="15" customHeight="1">
      <c r="A39" s="983"/>
      <c r="B39" s="62"/>
      <c r="C39" s="63" t="s">
        <v>97</v>
      </c>
      <c r="D39" s="46" t="s">
        <v>385</v>
      </c>
      <c r="E39" s="46" t="s">
        <v>385</v>
      </c>
      <c r="F39" s="46" t="s">
        <v>385</v>
      </c>
      <c r="G39" s="46" t="s">
        <v>385</v>
      </c>
      <c r="H39" s="45">
        <v>738</v>
      </c>
      <c r="I39" s="45">
        <v>440</v>
      </c>
      <c r="J39" s="45">
        <v>298</v>
      </c>
      <c r="K39" s="46">
        <v>66</v>
      </c>
      <c r="L39" s="57" t="s">
        <v>385</v>
      </c>
    </row>
    <row r="40" spans="1:13" s="40" customFormat="1" ht="15" customHeight="1">
      <c r="A40" s="983"/>
      <c r="B40" s="62"/>
      <c r="C40" s="63" t="s">
        <v>389</v>
      </c>
      <c r="D40" s="46" t="s">
        <v>385</v>
      </c>
      <c r="E40" s="46" t="s">
        <v>385</v>
      </c>
      <c r="F40" s="46" t="s">
        <v>385</v>
      </c>
      <c r="G40" s="46" t="s">
        <v>385</v>
      </c>
      <c r="H40" s="45">
        <v>1287</v>
      </c>
      <c r="I40" s="45">
        <v>1036</v>
      </c>
      <c r="J40" s="45">
        <v>251</v>
      </c>
      <c r="K40" s="46">
        <v>34</v>
      </c>
      <c r="L40" s="57" t="s">
        <v>385</v>
      </c>
      <c r="M40" s="42"/>
    </row>
    <row r="41" spans="1:13" s="40" customFormat="1" ht="15" customHeight="1">
      <c r="A41" s="983"/>
      <c r="B41" s="62"/>
      <c r="C41" s="63" t="s">
        <v>98</v>
      </c>
      <c r="D41" s="46" t="s">
        <v>385</v>
      </c>
      <c r="E41" s="46" t="s">
        <v>385</v>
      </c>
      <c r="F41" s="46" t="s">
        <v>385</v>
      </c>
      <c r="G41" s="46" t="s">
        <v>385</v>
      </c>
      <c r="H41" s="45">
        <v>126</v>
      </c>
      <c r="I41" s="45">
        <v>59</v>
      </c>
      <c r="J41" s="45">
        <v>67</v>
      </c>
      <c r="K41" s="46">
        <v>33</v>
      </c>
      <c r="L41" s="57" t="s">
        <v>385</v>
      </c>
      <c r="M41" s="42"/>
    </row>
    <row r="42" spans="1:12" s="40" customFormat="1" ht="15" customHeight="1">
      <c r="A42" s="983"/>
      <c r="B42" s="994" t="s">
        <v>401</v>
      </c>
      <c r="C42" s="991"/>
      <c r="D42" s="46">
        <v>1</v>
      </c>
      <c r="E42" s="46">
        <v>1</v>
      </c>
      <c r="F42" s="46">
        <v>0</v>
      </c>
      <c r="G42" s="46" t="s">
        <v>385</v>
      </c>
      <c r="H42" s="45">
        <v>423</v>
      </c>
      <c r="I42" s="45">
        <v>106</v>
      </c>
      <c r="J42" s="45">
        <v>317</v>
      </c>
      <c r="K42" s="45">
        <v>46</v>
      </c>
      <c r="L42" s="47">
        <v>14</v>
      </c>
    </row>
    <row r="43" spans="1:12" s="40" customFormat="1" ht="15" customHeight="1">
      <c r="A43" s="983"/>
      <c r="B43" s="68"/>
      <c r="C43" s="63" t="s">
        <v>402</v>
      </c>
      <c r="D43" s="46" t="s">
        <v>385</v>
      </c>
      <c r="E43" s="46" t="s">
        <v>385</v>
      </c>
      <c r="F43" s="46" t="s">
        <v>385</v>
      </c>
      <c r="G43" s="46" t="s">
        <v>385</v>
      </c>
      <c r="H43" s="45">
        <v>229</v>
      </c>
      <c r="I43" s="45">
        <v>32</v>
      </c>
      <c r="J43" s="45">
        <v>197</v>
      </c>
      <c r="K43" s="46">
        <v>24</v>
      </c>
      <c r="L43" s="57" t="s">
        <v>385</v>
      </c>
    </row>
    <row r="44" spans="1:12" s="40" customFormat="1" ht="15" customHeight="1">
      <c r="A44" s="983"/>
      <c r="B44" s="69"/>
      <c r="C44" s="70" t="s">
        <v>403</v>
      </c>
      <c r="D44" s="46" t="s">
        <v>385</v>
      </c>
      <c r="E44" s="46" t="s">
        <v>385</v>
      </c>
      <c r="F44" s="46" t="s">
        <v>385</v>
      </c>
      <c r="G44" s="46" t="s">
        <v>385</v>
      </c>
      <c r="H44" s="45">
        <v>84</v>
      </c>
      <c r="I44" s="45">
        <v>37</v>
      </c>
      <c r="J44" s="45">
        <v>47</v>
      </c>
      <c r="K44" s="46">
        <v>10</v>
      </c>
      <c r="L44" s="57" t="s">
        <v>385</v>
      </c>
    </row>
    <row r="45" spans="1:12" s="40" customFormat="1" ht="15" customHeight="1">
      <c r="A45" s="983"/>
      <c r="B45" s="69"/>
      <c r="C45" s="70" t="s">
        <v>404</v>
      </c>
      <c r="D45" s="46" t="s">
        <v>385</v>
      </c>
      <c r="E45" s="46" t="s">
        <v>385</v>
      </c>
      <c r="F45" s="46" t="s">
        <v>385</v>
      </c>
      <c r="G45" s="46" t="s">
        <v>385</v>
      </c>
      <c r="H45" s="45">
        <v>79</v>
      </c>
      <c r="I45" s="46">
        <v>25</v>
      </c>
      <c r="J45" s="45">
        <v>54</v>
      </c>
      <c r="K45" s="46">
        <v>11</v>
      </c>
      <c r="L45" s="57" t="s">
        <v>385</v>
      </c>
    </row>
    <row r="46" spans="1:12" s="40" customFormat="1" ht="15" customHeight="1">
      <c r="A46" s="983"/>
      <c r="B46" s="62"/>
      <c r="C46" s="63" t="s">
        <v>389</v>
      </c>
      <c r="D46" s="46" t="s">
        <v>385</v>
      </c>
      <c r="E46" s="46" t="s">
        <v>385</v>
      </c>
      <c r="F46" s="46" t="s">
        <v>385</v>
      </c>
      <c r="G46" s="46" t="s">
        <v>385</v>
      </c>
      <c r="H46" s="45">
        <v>31</v>
      </c>
      <c r="I46" s="45">
        <v>12</v>
      </c>
      <c r="J46" s="45">
        <v>19</v>
      </c>
      <c r="K46" s="46">
        <v>1</v>
      </c>
      <c r="L46" s="57" t="s">
        <v>385</v>
      </c>
    </row>
    <row r="47" spans="1:12" s="40" customFormat="1" ht="15" customHeight="1">
      <c r="A47" s="983"/>
      <c r="B47" s="994" t="s">
        <v>376</v>
      </c>
      <c r="C47" s="991"/>
      <c r="D47" s="46">
        <v>2</v>
      </c>
      <c r="E47" s="46">
        <v>2</v>
      </c>
      <c r="F47" s="46">
        <v>0</v>
      </c>
      <c r="G47" s="46" t="s">
        <v>385</v>
      </c>
      <c r="H47" s="45">
        <v>3015</v>
      </c>
      <c r="I47" s="45">
        <v>1479</v>
      </c>
      <c r="J47" s="45">
        <v>1536</v>
      </c>
      <c r="K47" s="45">
        <v>160</v>
      </c>
      <c r="L47" s="47">
        <v>122</v>
      </c>
    </row>
    <row r="48" spans="1:12" s="40" customFormat="1" ht="15" customHeight="1">
      <c r="A48" s="983"/>
      <c r="B48" s="62"/>
      <c r="C48" s="63" t="s">
        <v>405</v>
      </c>
      <c r="D48" s="46" t="s">
        <v>385</v>
      </c>
      <c r="E48" s="46" t="s">
        <v>385</v>
      </c>
      <c r="F48" s="46" t="s">
        <v>385</v>
      </c>
      <c r="G48" s="46" t="s">
        <v>385</v>
      </c>
      <c r="H48" s="45">
        <v>821</v>
      </c>
      <c r="I48" s="45">
        <v>540</v>
      </c>
      <c r="J48" s="45">
        <v>281</v>
      </c>
      <c r="K48" s="46">
        <v>39</v>
      </c>
      <c r="L48" s="57" t="s">
        <v>385</v>
      </c>
    </row>
    <row r="49" spans="1:12" s="40" customFormat="1" ht="15" customHeight="1">
      <c r="A49" s="983"/>
      <c r="B49" s="66"/>
      <c r="C49" s="71" t="s">
        <v>406</v>
      </c>
      <c r="D49" s="46" t="s">
        <v>385</v>
      </c>
      <c r="E49" s="46" t="s">
        <v>385</v>
      </c>
      <c r="F49" s="46" t="s">
        <v>385</v>
      </c>
      <c r="G49" s="46" t="s">
        <v>385</v>
      </c>
      <c r="H49" s="45">
        <v>52</v>
      </c>
      <c r="I49" s="45">
        <v>36</v>
      </c>
      <c r="J49" s="45">
        <v>16</v>
      </c>
      <c r="K49" s="46">
        <v>3</v>
      </c>
      <c r="L49" s="57" t="s">
        <v>385</v>
      </c>
    </row>
    <row r="50" spans="1:12" s="40" customFormat="1" ht="15" customHeight="1">
      <c r="A50" s="983"/>
      <c r="B50" s="62"/>
      <c r="C50" s="63" t="s">
        <v>390</v>
      </c>
      <c r="D50" s="46" t="s">
        <v>385</v>
      </c>
      <c r="E50" s="46" t="s">
        <v>385</v>
      </c>
      <c r="F50" s="46" t="s">
        <v>385</v>
      </c>
      <c r="G50" s="46" t="s">
        <v>385</v>
      </c>
      <c r="H50" s="45">
        <v>763</v>
      </c>
      <c r="I50" s="45">
        <v>217</v>
      </c>
      <c r="J50" s="45">
        <v>546</v>
      </c>
      <c r="K50" s="46">
        <v>37</v>
      </c>
      <c r="L50" s="57" t="s">
        <v>385</v>
      </c>
    </row>
    <row r="51" spans="1:12" s="40" customFormat="1" ht="15" customHeight="1">
      <c r="A51" s="983"/>
      <c r="B51" s="66"/>
      <c r="C51" s="67" t="s">
        <v>99</v>
      </c>
      <c r="D51" s="46" t="s">
        <v>385</v>
      </c>
      <c r="E51" s="46" t="s">
        <v>385</v>
      </c>
      <c r="F51" s="46" t="s">
        <v>385</v>
      </c>
      <c r="G51" s="46" t="s">
        <v>385</v>
      </c>
      <c r="H51" s="45">
        <v>1217</v>
      </c>
      <c r="I51" s="45">
        <v>588</v>
      </c>
      <c r="J51" s="45">
        <v>629</v>
      </c>
      <c r="K51" s="46">
        <v>52</v>
      </c>
      <c r="L51" s="57" t="s">
        <v>385</v>
      </c>
    </row>
    <row r="52" spans="1:12" s="40" customFormat="1" ht="15" customHeight="1">
      <c r="A52" s="983"/>
      <c r="B52" s="66"/>
      <c r="C52" s="67" t="s">
        <v>100</v>
      </c>
      <c r="D52" s="46" t="s">
        <v>385</v>
      </c>
      <c r="E52" s="46" t="s">
        <v>385</v>
      </c>
      <c r="F52" s="46" t="s">
        <v>385</v>
      </c>
      <c r="G52" s="46" t="s">
        <v>385</v>
      </c>
      <c r="H52" s="45">
        <v>128</v>
      </c>
      <c r="I52" s="45">
        <v>79</v>
      </c>
      <c r="J52" s="45">
        <v>49</v>
      </c>
      <c r="K52" s="46">
        <v>7</v>
      </c>
      <c r="L52" s="57" t="s">
        <v>385</v>
      </c>
    </row>
    <row r="53" spans="1:12" s="40" customFormat="1" ht="15" customHeight="1" thickBot="1">
      <c r="A53" s="984"/>
      <c r="B53" s="72"/>
      <c r="C53" s="73" t="s">
        <v>407</v>
      </c>
      <c r="D53" s="74" t="s">
        <v>385</v>
      </c>
      <c r="E53" s="74" t="s">
        <v>385</v>
      </c>
      <c r="F53" s="74" t="s">
        <v>385</v>
      </c>
      <c r="G53" s="74" t="s">
        <v>385</v>
      </c>
      <c r="H53" s="75">
        <v>34</v>
      </c>
      <c r="I53" s="75">
        <v>19</v>
      </c>
      <c r="J53" s="75">
        <v>15</v>
      </c>
      <c r="K53" s="74">
        <v>22</v>
      </c>
      <c r="L53" s="76" t="s">
        <v>385</v>
      </c>
    </row>
    <row r="54" spans="1:12" s="40" customFormat="1" ht="15" customHeight="1">
      <c r="A54" s="36" t="s">
        <v>408</v>
      </c>
      <c r="B54" s="42"/>
      <c r="C54" s="42"/>
      <c r="D54" s="42"/>
      <c r="E54" s="42"/>
      <c r="F54" s="42"/>
      <c r="G54" s="42"/>
      <c r="H54" s="42"/>
      <c r="I54" s="42"/>
      <c r="J54" s="42"/>
      <c r="K54" s="42"/>
      <c r="L54" s="42"/>
    </row>
    <row r="55" spans="1:12" s="40" customFormat="1" ht="15" customHeight="1">
      <c r="A55" s="37" t="s">
        <v>101</v>
      </c>
      <c r="B55" s="42"/>
      <c r="C55" s="42"/>
      <c r="D55" s="42"/>
      <c r="E55" s="42"/>
      <c r="F55" s="42"/>
      <c r="G55" s="42"/>
      <c r="H55" s="42"/>
      <c r="I55" s="42"/>
      <c r="J55" s="42"/>
      <c r="K55" s="42"/>
      <c r="L55" s="42"/>
    </row>
    <row r="56" spans="1:12" s="40" customFormat="1" ht="15" customHeight="1">
      <c r="A56" s="37" t="s">
        <v>409</v>
      </c>
      <c r="B56" s="42"/>
      <c r="C56" s="42"/>
      <c r="D56" s="42"/>
      <c r="E56" s="42"/>
      <c r="F56" s="42"/>
      <c r="G56" s="42"/>
      <c r="H56" s="42"/>
      <c r="I56" s="42"/>
      <c r="J56" s="42"/>
      <c r="K56" s="42"/>
      <c r="L56" s="42"/>
    </row>
    <row r="57" spans="1:12" s="40" customFormat="1" ht="15" customHeight="1">
      <c r="A57" s="37" t="s">
        <v>410</v>
      </c>
      <c r="B57" s="42"/>
      <c r="C57" s="42"/>
      <c r="D57" s="42"/>
      <c r="E57" s="42"/>
      <c r="F57" s="42"/>
      <c r="G57" s="42"/>
      <c r="H57" s="42"/>
      <c r="I57" s="42"/>
      <c r="J57" s="42"/>
      <c r="K57" s="42"/>
      <c r="L57" s="42"/>
    </row>
    <row r="58" spans="1:12" s="40" customFormat="1" ht="15" customHeight="1">
      <c r="A58" s="38" t="s">
        <v>398</v>
      </c>
      <c r="B58" s="42"/>
      <c r="C58" s="42"/>
      <c r="D58" s="42"/>
      <c r="E58" s="42"/>
      <c r="F58" s="42"/>
      <c r="G58" s="42"/>
      <c r="H58" s="42"/>
      <c r="I58" s="42"/>
      <c r="J58" s="42"/>
      <c r="K58" s="42"/>
      <c r="L58" s="42"/>
    </row>
  </sheetData>
  <mergeCells count="41">
    <mergeCell ref="K3:K4"/>
    <mergeCell ref="L3:L4"/>
    <mergeCell ref="D3:F3"/>
    <mergeCell ref="H3:J3"/>
    <mergeCell ref="A5:A9"/>
    <mergeCell ref="A10:A14"/>
    <mergeCell ref="B12:C12"/>
    <mergeCell ref="B13:C13"/>
    <mergeCell ref="B14:C14"/>
    <mergeCell ref="A3:C4"/>
    <mergeCell ref="G3:G4"/>
    <mergeCell ref="A15:A19"/>
    <mergeCell ref="A20:A26"/>
    <mergeCell ref="B17:C17"/>
    <mergeCell ref="B18:C18"/>
    <mergeCell ref="B19:C19"/>
    <mergeCell ref="B20:C20"/>
    <mergeCell ref="B21:C21"/>
    <mergeCell ref="B22:C22"/>
    <mergeCell ref="A27:A53"/>
    <mergeCell ref="B5:C5"/>
    <mergeCell ref="B6:C6"/>
    <mergeCell ref="B7:C7"/>
    <mergeCell ref="B8:C8"/>
    <mergeCell ref="B9:C9"/>
    <mergeCell ref="B10:C10"/>
    <mergeCell ref="B11:C11"/>
    <mergeCell ref="B15:C15"/>
    <mergeCell ref="B16:C16"/>
    <mergeCell ref="B23:C23"/>
    <mergeCell ref="B24:C24"/>
    <mergeCell ref="B25:C25"/>
    <mergeCell ref="B26:C26"/>
    <mergeCell ref="B27:C27"/>
    <mergeCell ref="B28:C28"/>
    <mergeCell ref="B29:C29"/>
    <mergeCell ref="B30:C30"/>
    <mergeCell ref="B31:C31"/>
    <mergeCell ref="B32:C32"/>
    <mergeCell ref="B42:C42"/>
    <mergeCell ref="B47:C47"/>
  </mergeCells>
  <printOptions/>
  <pageMargins left="0.5511811023622047" right="0.15748031496062992" top="0.35433070866141736" bottom="0.15748031496062992" header="0.1968503937007874" footer="0.15748031496062992"/>
  <pageSetup horizontalDpi="600" verticalDpi="600" orientation="portrait" paperSize="9" r:id="rId1"/>
  <headerFooter alignWithMargins="0">
    <oddHeader>&amp;R&amp;D&amp;T</oddHeader>
  </headerFooter>
</worksheet>
</file>

<file path=xl/worksheets/sheet30.xml><?xml version="1.0" encoding="utf-8"?>
<worksheet xmlns="http://schemas.openxmlformats.org/spreadsheetml/2006/main" xmlns:r="http://schemas.openxmlformats.org/officeDocument/2006/relationships">
  <dimension ref="B2:J22"/>
  <sheetViews>
    <sheetView workbookViewId="0" topLeftCell="A1">
      <selection activeCell="A1" sqref="A1"/>
    </sheetView>
  </sheetViews>
  <sheetFormatPr defaultColWidth="9.00390625" defaultRowHeight="13.5"/>
  <cols>
    <col min="1" max="1" width="2.625" style="3" customWidth="1"/>
    <col min="2" max="2" width="8.50390625" style="3" customWidth="1"/>
    <col min="3" max="3" width="13.00390625" style="3" customWidth="1"/>
    <col min="4" max="4" width="8.75390625" style="3" customWidth="1"/>
    <col min="5" max="5" width="7.25390625" style="3" customWidth="1"/>
    <col min="6" max="6" width="15.25390625" style="3" customWidth="1"/>
    <col min="7" max="7" width="8.75390625" style="3" customWidth="1"/>
    <col min="8" max="8" width="7.25390625" style="3" customWidth="1"/>
    <col min="9" max="9" width="15.375" style="3" customWidth="1"/>
    <col min="10" max="10" width="8.75390625" style="3" customWidth="1"/>
    <col min="11" max="16384" width="9.00390625" style="3" customWidth="1"/>
  </cols>
  <sheetData>
    <row r="2" ht="16.5" customHeight="1">
      <c r="B2" s="1" t="s">
        <v>951</v>
      </c>
    </row>
    <row r="3" ht="16.5" customHeight="1" thickBot="1">
      <c r="J3" s="78" t="s">
        <v>219</v>
      </c>
    </row>
    <row r="4" spans="2:10" ht="23.25" customHeight="1" thickTop="1">
      <c r="B4" s="711" t="s">
        <v>855</v>
      </c>
      <c r="C4" s="711"/>
      <c r="D4" s="712" t="s">
        <v>856</v>
      </c>
      <c r="E4" s="711" t="s">
        <v>855</v>
      </c>
      <c r="F4" s="713"/>
      <c r="G4" s="714" t="s">
        <v>856</v>
      </c>
      <c r="H4" s="711" t="s">
        <v>855</v>
      </c>
      <c r="I4" s="713"/>
      <c r="J4" s="715" t="s">
        <v>856</v>
      </c>
    </row>
    <row r="5" spans="2:10" ht="16.5" customHeight="1">
      <c r="B5" s="716" t="s">
        <v>883</v>
      </c>
      <c r="C5" s="717"/>
      <c r="D5" s="892">
        <f>D6+G15</f>
        <v>653</v>
      </c>
      <c r="E5" s="718"/>
      <c r="F5" s="719"/>
      <c r="G5" s="720"/>
      <c r="H5" s="4"/>
      <c r="I5" s="721"/>
      <c r="J5" s="4"/>
    </row>
    <row r="6" spans="2:10" ht="16.5" customHeight="1">
      <c r="B6" s="716" t="s">
        <v>857</v>
      </c>
      <c r="C6" s="717"/>
      <c r="D6" s="892">
        <f>D7+D12+SUM(G6:G10)</f>
        <v>157</v>
      </c>
      <c r="E6" s="718" t="s">
        <v>858</v>
      </c>
      <c r="F6" s="719"/>
      <c r="G6" s="960">
        <v>1</v>
      </c>
      <c r="H6" s="722"/>
      <c r="I6" s="723" t="s">
        <v>859</v>
      </c>
      <c r="J6" s="4">
        <v>29</v>
      </c>
    </row>
    <row r="7" spans="2:10" ht="16.5" customHeight="1">
      <c r="B7" s="718" t="s">
        <v>884</v>
      </c>
      <c r="C7" s="724"/>
      <c r="D7" s="892">
        <f>SUM(D8:D11)</f>
        <v>5</v>
      </c>
      <c r="E7" s="718" t="s">
        <v>860</v>
      </c>
      <c r="F7" s="719"/>
      <c r="G7" s="960">
        <v>10</v>
      </c>
      <c r="H7" s="722"/>
      <c r="I7" s="723" t="s">
        <v>861</v>
      </c>
      <c r="J7" s="4">
        <v>10</v>
      </c>
    </row>
    <row r="8" spans="2:10" ht="16.5" customHeight="1">
      <c r="B8" s="722"/>
      <c r="C8" s="725" t="s">
        <v>862</v>
      </c>
      <c r="D8" s="893">
        <v>1</v>
      </c>
      <c r="E8" s="718" t="s">
        <v>863</v>
      </c>
      <c r="F8" s="719"/>
      <c r="G8" s="960">
        <v>4</v>
      </c>
      <c r="H8" s="722"/>
      <c r="I8" s="723" t="s">
        <v>864</v>
      </c>
      <c r="J8" s="4">
        <v>3</v>
      </c>
    </row>
    <row r="9" spans="2:10" ht="16.5" customHeight="1">
      <c r="B9" s="722"/>
      <c r="C9" s="725" t="s">
        <v>865</v>
      </c>
      <c r="D9" s="893">
        <v>1</v>
      </c>
      <c r="E9" s="718" t="s">
        <v>866</v>
      </c>
      <c r="F9" s="719"/>
      <c r="G9" s="960">
        <v>3</v>
      </c>
      <c r="H9" s="722"/>
      <c r="I9" s="723" t="s">
        <v>867</v>
      </c>
      <c r="J9" s="4">
        <v>17</v>
      </c>
    </row>
    <row r="10" spans="2:10" ht="16.5" customHeight="1">
      <c r="B10" s="722"/>
      <c r="C10" s="725" t="s">
        <v>868</v>
      </c>
      <c r="D10" s="893">
        <v>2</v>
      </c>
      <c r="E10" s="718" t="s">
        <v>869</v>
      </c>
      <c r="F10" s="719"/>
      <c r="G10" s="960">
        <f>SUM(G11:G14)</f>
        <v>42</v>
      </c>
      <c r="H10" s="722"/>
      <c r="I10" s="723" t="s">
        <v>870</v>
      </c>
      <c r="J10" s="4">
        <v>27</v>
      </c>
    </row>
    <row r="11" spans="2:10" ht="16.5" customHeight="1">
      <c r="B11" s="722"/>
      <c r="C11" s="725" t="s">
        <v>885</v>
      </c>
      <c r="D11" s="893">
        <v>1</v>
      </c>
      <c r="E11" s="722"/>
      <c r="F11" s="723" t="s">
        <v>871</v>
      </c>
      <c r="G11" s="894">
        <v>23</v>
      </c>
      <c r="H11" s="718" t="s">
        <v>872</v>
      </c>
      <c r="I11" s="719"/>
      <c r="J11" s="716">
        <v>1</v>
      </c>
    </row>
    <row r="12" spans="2:10" ht="16.5" customHeight="1">
      <c r="B12" s="716" t="s">
        <v>873</v>
      </c>
      <c r="C12" s="717"/>
      <c r="D12" s="892">
        <f>SUM(D13:D20)</f>
        <v>92</v>
      </c>
      <c r="E12" s="722"/>
      <c r="F12" s="723" t="s">
        <v>874</v>
      </c>
      <c r="G12" s="894">
        <v>5</v>
      </c>
      <c r="H12" s="718" t="s">
        <v>875</v>
      </c>
      <c r="I12" s="719"/>
      <c r="J12" s="716">
        <v>6</v>
      </c>
    </row>
    <row r="13" spans="2:10" ht="16.5" customHeight="1">
      <c r="B13" s="722"/>
      <c r="C13" s="725" t="s">
        <v>862</v>
      </c>
      <c r="D13" s="893">
        <v>27</v>
      </c>
      <c r="E13" s="722"/>
      <c r="F13" s="723" t="s">
        <v>876</v>
      </c>
      <c r="G13" s="894">
        <v>1</v>
      </c>
      <c r="H13" s="718" t="s">
        <v>877</v>
      </c>
      <c r="I13" s="719"/>
      <c r="J13" s="716">
        <v>20</v>
      </c>
    </row>
    <row r="14" spans="2:10" ht="16.5" customHeight="1">
      <c r="B14" s="722"/>
      <c r="C14" s="725" t="s">
        <v>865</v>
      </c>
      <c r="D14" s="893">
        <v>7</v>
      </c>
      <c r="E14" s="722"/>
      <c r="F14" s="723" t="s">
        <v>878</v>
      </c>
      <c r="G14" s="894">
        <v>13</v>
      </c>
      <c r="H14" s="718" t="s">
        <v>879</v>
      </c>
      <c r="I14" s="719"/>
      <c r="J14" s="716">
        <f>SUM(J15:J17)</f>
        <v>95</v>
      </c>
    </row>
    <row r="15" spans="2:10" ht="16.5" customHeight="1">
      <c r="B15" s="722"/>
      <c r="C15" s="725" t="s">
        <v>880</v>
      </c>
      <c r="D15" s="893">
        <v>10</v>
      </c>
      <c r="E15" s="718" t="s">
        <v>881</v>
      </c>
      <c r="F15" s="719"/>
      <c r="G15" s="960">
        <f>G16+SUM(J11:J14)</f>
        <v>496</v>
      </c>
      <c r="H15" s="722"/>
      <c r="I15" s="723" t="s">
        <v>871</v>
      </c>
      <c r="J15" s="4">
        <v>31</v>
      </c>
    </row>
    <row r="16" spans="2:10" ht="16.5" customHeight="1">
      <c r="B16" s="722"/>
      <c r="C16" s="725" t="s">
        <v>868</v>
      </c>
      <c r="D16" s="893">
        <v>31</v>
      </c>
      <c r="E16" s="718" t="s">
        <v>882</v>
      </c>
      <c r="F16" s="719"/>
      <c r="G16" s="960">
        <f>SUM(G17:G20)+SUM(J6:J10)</f>
        <v>374</v>
      </c>
      <c r="H16" s="722"/>
      <c r="I16" s="723" t="s">
        <v>874</v>
      </c>
      <c r="J16" s="4">
        <v>1</v>
      </c>
    </row>
    <row r="17" spans="2:10" ht="16.5" customHeight="1">
      <c r="B17" s="722"/>
      <c r="C17" s="725" t="s">
        <v>886</v>
      </c>
      <c r="D17" s="893">
        <v>8</v>
      </c>
      <c r="E17" s="722"/>
      <c r="F17" s="723" t="s">
        <v>862</v>
      </c>
      <c r="G17" s="894">
        <v>42</v>
      </c>
      <c r="H17" s="722"/>
      <c r="I17" s="723" t="s">
        <v>878</v>
      </c>
      <c r="J17" s="4">
        <v>63</v>
      </c>
    </row>
    <row r="18" spans="2:10" ht="16.5" customHeight="1">
      <c r="B18" s="722"/>
      <c r="C18" s="725" t="s">
        <v>864</v>
      </c>
      <c r="D18" s="893">
        <v>2</v>
      </c>
      <c r="E18" s="722"/>
      <c r="F18" s="723" t="s">
        <v>865</v>
      </c>
      <c r="G18" s="894">
        <v>78</v>
      </c>
      <c r="H18" s="722"/>
      <c r="I18" s="723"/>
      <c r="J18" s="4"/>
    </row>
    <row r="19" spans="2:10" ht="16.5" customHeight="1">
      <c r="B19" s="722"/>
      <c r="C19" s="725" t="s">
        <v>867</v>
      </c>
      <c r="D19" s="893">
        <v>6</v>
      </c>
      <c r="E19" s="722"/>
      <c r="F19" s="723" t="s">
        <v>880</v>
      </c>
      <c r="G19" s="894">
        <v>62</v>
      </c>
      <c r="H19" s="722"/>
      <c r="I19" s="723"/>
      <c r="J19" s="4"/>
    </row>
    <row r="20" spans="2:10" ht="16.5" customHeight="1">
      <c r="B20" s="722"/>
      <c r="C20" s="725" t="s">
        <v>887</v>
      </c>
      <c r="D20" s="893">
        <v>1</v>
      </c>
      <c r="E20" s="722"/>
      <c r="F20" s="723" t="s">
        <v>868</v>
      </c>
      <c r="G20" s="894">
        <v>106</v>
      </c>
      <c r="H20" s="722"/>
      <c r="I20" s="723"/>
      <c r="J20" s="4"/>
    </row>
    <row r="21" spans="2:10" ht="16.5" customHeight="1" thickBot="1">
      <c r="B21" s="726"/>
      <c r="C21" s="727"/>
      <c r="D21" s="728"/>
      <c r="E21" s="726"/>
      <c r="F21" s="729"/>
      <c r="G21" s="730"/>
      <c r="H21" s="726"/>
      <c r="I21" s="729"/>
      <c r="J21" s="726"/>
    </row>
    <row r="22" ht="15" customHeight="1">
      <c r="B22" s="3" t="s">
        <v>220</v>
      </c>
    </row>
    <row r="23" ht="15" customHeight="1"/>
    <row r="24" ht="15" customHeight="1"/>
  </sheetData>
  <printOptions/>
  <pageMargins left="0.55" right="0.2" top="1" bottom="1" header="0.512" footer="0.512"/>
  <pageSetup horizontalDpi="600" verticalDpi="600" orientation="portrait" paperSize="9" r:id="rId1"/>
  <headerFooter alignWithMargins="0">
    <oddHeader>&amp;R&amp;D  &amp;T</oddHeader>
  </headerFooter>
</worksheet>
</file>

<file path=xl/worksheets/sheet31.xml><?xml version="1.0" encoding="utf-8"?>
<worksheet xmlns="http://schemas.openxmlformats.org/spreadsheetml/2006/main" xmlns:r="http://schemas.openxmlformats.org/officeDocument/2006/relationships">
  <dimension ref="B1:I34"/>
  <sheetViews>
    <sheetView workbookViewId="0" topLeftCell="A1">
      <selection activeCell="A1" sqref="A1"/>
    </sheetView>
  </sheetViews>
  <sheetFormatPr defaultColWidth="9.00390625" defaultRowHeight="13.5"/>
  <cols>
    <col min="1" max="1" width="1.625" style="751" customWidth="1"/>
    <col min="2" max="2" width="24.125" style="733" customWidth="1"/>
    <col min="3" max="3" width="0.875" style="733" customWidth="1"/>
    <col min="4" max="4" width="8.75390625" style="733" customWidth="1"/>
    <col min="5" max="5" width="0.875" style="733" customWidth="1"/>
    <col min="6" max="6" width="13.625" style="733" customWidth="1"/>
    <col min="7" max="8" width="13.25390625" style="733" customWidth="1"/>
    <col min="9" max="9" width="14.375" style="733" customWidth="1"/>
    <col min="10" max="10" width="9.00390625" style="732" customWidth="1"/>
    <col min="11" max="16384" width="9.00390625" style="733" customWidth="1"/>
  </cols>
  <sheetData>
    <row r="1" spans="2:9" ht="12">
      <c r="B1" s="731"/>
      <c r="C1" s="731"/>
      <c r="D1" s="731"/>
      <c r="E1" s="731"/>
      <c r="F1" s="731"/>
      <c r="G1" s="731"/>
      <c r="H1" s="731"/>
      <c r="I1" s="731"/>
    </row>
    <row r="2" spans="2:9" ht="16.5" customHeight="1">
      <c r="B2" s="734" t="s">
        <v>928</v>
      </c>
      <c r="C2" s="735"/>
      <c r="D2" s="731"/>
      <c r="E2" s="731"/>
      <c r="F2" s="731"/>
      <c r="G2" s="731"/>
      <c r="H2" s="731"/>
      <c r="I2" s="731"/>
    </row>
    <row r="3" spans="2:9" ht="16.5" customHeight="1" thickBot="1">
      <c r="B3" s="731"/>
      <c r="C3" s="731"/>
      <c r="D3" s="731"/>
      <c r="E3" s="731"/>
      <c r="F3" s="731"/>
      <c r="G3" s="731"/>
      <c r="H3" s="731"/>
      <c r="I3" s="736" t="s">
        <v>209</v>
      </c>
    </row>
    <row r="4" spans="2:9" ht="30" customHeight="1" thickTop="1">
      <c r="B4" s="737" t="s">
        <v>888</v>
      </c>
      <c r="C4" s="738"/>
      <c r="D4" s="739" t="s">
        <v>889</v>
      </c>
      <c r="E4" s="737"/>
      <c r="F4" s="740" t="s">
        <v>890</v>
      </c>
      <c r="G4" s="740" t="s">
        <v>891</v>
      </c>
      <c r="H4" s="740" t="s">
        <v>892</v>
      </c>
      <c r="I4" s="738" t="s">
        <v>893</v>
      </c>
    </row>
    <row r="5" spans="2:9" ht="23.25" customHeight="1">
      <c r="B5" s="741" t="s">
        <v>894</v>
      </c>
      <c r="C5" s="742"/>
      <c r="D5" s="743" t="s">
        <v>429</v>
      </c>
      <c r="E5" s="741"/>
      <c r="F5" s="885"/>
      <c r="G5" s="885"/>
      <c r="H5" s="885"/>
      <c r="I5" s="886"/>
    </row>
    <row r="6" spans="2:9" ht="23.25" customHeight="1">
      <c r="B6" s="887" t="s">
        <v>6</v>
      </c>
      <c r="C6" s="742"/>
      <c r="D6" s="743"/>
      <c r="E6" s="741"/>
      <c r="F6" s="885">
        <v>1174</v>
      </c>
      <c r="G6" s="885">
        <v>276</v>
      </c>
      <c r="H6" s="885">
        <v>23879</v>
      </c>
      <c r="I6" s="1318" t="s">
        <v>210</v>
      </c>
    </row>
    <row r="7" spans="2:9" ht="23.25" customHeight="1">
      <c r="B7" s="887" t="s">
        <v>7</v>
      </c>
      <c r="C7" s="742"/>
      <c r="D7" s="743"/>
      <c r="E7" s="741"/>
      <c r="F7" s="885">
        <v>450</v>
      </c>
      <c r="G7" s="885">
        <v>277</v>
      </c>
      <c r="H7" s="885">
        <v>4403</v>
      </c>
      <c r="I7" s="1318"/>
    </row>
    <row r="8" spans="2:9" ht="23.25" customHeight="1">
      <c r="B8" s="741" t="s">
        <v>8</v>
      </c>
      <c r="C8" s="742"/>
      <c r="D8" s="743" t="s">
        <v>429</v>
      </c>
      <c r="E8" s="741"/>
      <c r="F8" s="885">
        <v>562</v>
      </c>
      <c r="G8" s="885">
        <v>309</v>
      </c>
      <c r="H8" s="885">
        <v>133407</v>
      </c>
      <c r="I8" s="886">
        <v>30976</v>
      </c>
    </row>
    <row r="9" spans="2:9" ht="23.25" customHeight="1">
      <c r="B9" s="741" t="s">
        <v>9</v>
      </c>
      <c r="C9" s="742"/>
      <c r="D9" s="743" t="s">
        <v>429</v>
      </c>
      <c r="E9" s="741"/>
      <c r="F9" s="885">
        <v>766</v>
      </c>
      <c r="G9" s="885">
        <v>338</v>
      </c>
      <c r="H9" s="885">
        <v>40216</v>
      </c>
      <c r="I9" s="888" t="s">
        <v>10</v>
      </c>
    </row>
    <row r="10" spans="2:9" ht="23.25" customHeight="1">
      <c r="B10" s="744" t="s">
        <v>11</v>
      </c>
      <c r="C10" s="742"/>
      <c r="D10" s="743" t="s">
        <v>429</v>
      </c>
      <c r="E10" s="741"/>
      <c r="F10" s="885">
        <v>151</v>
      </c>
      <c r="G10" s="889" t="s">
        <v>12</v>
      </c>
      <c r="H10" s="885">
        <v>12682</v>
      </c>
      <c r="I10" s="888" t="s">
        <v>13</v>
      </c>
    </row>
    <row r="11" spans="2:9" ht="23.25" customHeight="1">
      <c r="B11" s="741" t="s">
        <v>895</v>
      </c>
      <c r="C11" s="742"/>
      <c r="D11" s="743" t="s">
        <v>429</v>
      </c>
      <c r="E11" s="741"/>
      <c r="F11" s="885">
        <v>2382</v>
      </c>
      <c r="G11" s="885">
        <v>274</v>
      </c>
      <c r="H11" s="885">
        <v>142483</v>
      </c>
      <c r="I11" s="886">
        <v>1811</v>
      </c>
    </row>
    <row r="12" spans="2:9" ht="23.25" customHeight="1">
      <c r="B12" s="745" t="s">
        <v>211</v>
      </c>
      <c r="C12" s="742"/>
      <c r="D12" s="743" t="s">
        <v>430</v>
      </c>
      <c r="E12" s="741"/>
      <c r="F12" s="885">
        <v>1587</v>
      </c>
      <c r="G12" s="889">
        <v>337</v>
      </c>
      <c r="H12" s="889">
        <v>51391</v>
      </c>
      <c r="I12" s="886">
        <v>20250</v>
      </c>
    </row>
    <row r="13" spans="2:9" ht="23.25" customHeight="1">
      <c r="B13" s="741" t="s">
        <v>212</v>
      </c>
      <c r="C13" s="742"/>
      <c r="D13" s="743" t="s">
        <v>430</v>
      </c>
      <c r="E13" s="741"/>
      <c r="F13" s="885">
        <v>290</v>
      </c>
      <c r="G13" s="885">
        <v>260</v>
      </c>
      <c r="H13" s="885">
        <v>29635</v>
      </c>
      <c r="I13" s="886">
        <v>500</v>
      </c>
    </row>
    <row r="14" spans="2:9" ht="23.25" customHeight="1">
      <c r="B14" s="741" t="s">
        <v>213</v>
      </c>
      <c r="C14" s="742"/>
      <c r="D14" s="743" t="s">
        <v>430</v>
      </c>
      <c r="E14" s="741"/>
      <c r="F14" s="885">
        <v>100</v>
      </c>
      <c r="G14" s="885">
        <v>302</v>
      </c>
      <c r="H14" s="885">
        <v>2546</v>
      </c>
      <c r="I14" s="886">
        <v>715</v>
      </c>
    </row>
    <row r="15" spans="2:9" ht="23.25" customHeight="1">
      <c r="B15" s="741" t="s">
        <v>14</v>
      </c>
      <c r="C15" s="742"/>
      <c r="D15" s="743" t="s">
        <v>15</v>
      </c>
      <c r="E15" s="741"/>
      <c r="F15" s="885">
        <v>1200</v>
      </c>
      <c r="G15" s="885">
        <v>365</v>
      </c>
      <c r="H15" s="885">
        <v>166225</v>
      </c>
      <c r="I15" s="886">
        <v>5000</v>
      </c>
    </row>
    <row r="16" spans="2:9" ht="23.25" customHeight="1">
      <c r="B16" s="741" t="s">
        <v>896</v>
      </c>
      <c r="C16" s="742"/>
      <c r="D16" s="743" t="s">
        <v>431</v>
      </c>
      <c r="E16" s="741"/>
      <c r="F16" s="885">
        <v>1235</v>
      </c>
      <c r="G16" s="885">
        <v>357</v>
      </c>
      <c r="H16" s="885">
        <v>74795</v>
      </c>
      <c r="I16" s="886">
        <v>10932</v>
      </c>
    </row>
    <row r="17" spans="2:9" ht="23.25" customHeight="1">
      <c r="B17" s="741" t="s">
        <v>16</v>
      </c>
      <c r="C17" s="742"/>
      <c r="D17" s="743" t="s">
        <v>17</v>
      </c>
      <c r="E17" s="741"/>
      <c r="F17" s="885">
        <v>857.79</v>
      </c>
      <c r="G17" s="885">
        <v>292</v>
      </c>
      <c r="H17" s="885">
        <v>66593</v>
      </c>
      <c r="I17" s="886">
        <v>651</v>
      </c>
    </row>
    <row r="18" spans="2:9" ht="23.25" customHeight="1">
      <c r="B18" s="741" t="s">
        <v>18</v>
      </c>
      <c r="C18" s="742"/>
      <c r="D18" s="743" t="s">
        <v>17</v>
      </c>
      <c r="E18" s="741"/>
      <c r="F18" s="885">
        <v>69611</v>
      </c>
      <c r="G18" s="885">
        <v>337</v>
      </c>
      <c r="H18" s="885">
        <v>44891</v>
      </c>
      <c r="I18" s="890" t="s">
        <v>19</v>
      </c>
    </row>
    <row r="19" spans="2:9" ht="23.25" customHeight="1">
      <c r="B19" s="741" t="s">
        <v>897</v>
      </c>
      <c r="C19" s="742"/>
      <c r="D19" s="743" t="s">
        <v>432</v>
      </c>
      <c r="E19" s="741"/>
      <c r="F19" s="885">
        <v>439</v>
      </c>
      <c r="G19" s="885">
        <v>326</v>
      </c>
      <c r="H19" s="885">
        <v>44078</v>
      </c>
      <c r="I19" s="886">
        <v>5282</v>
      </c>
    </row>
    <row r="20" spans="2:9" ht="23.25" customHeight="1">
      <c r="B20" s="741" t="s">
        <v>898</v>
      </c>
      <c r="C20" s="742"/>
      <c r="D20" s="743" t="s">
        <v>435</v>
      </c>
      <c r="E20" s="741"/>
      <c r="F20" s="885">
        <v>761</v>
      </c>
      <c r="G20" s="885">
        <v>313</v>
      </c>
      <c r="H20" s="891">
        <v>4007</v>
      </c>
      <c r="I20" s="886">
        <v>1400</v>
      </c>
    </row>
    <row r="21" spans="2:9" ht="23.25" customHeight="1">
      <c r="B21" s="741" t="s">
        <v>0</v>
      </c>
      <c r="C21" s="742"/>
      <c r="D21" s="743" t="s">
        <v>435</v>
      </c>
      <c r="E21" s="741"/>
      <c r="F21" s="885">
        <v>366</v>
      </c>
      <c r="G21" s="885">
        <v>351</v>
      </c>
      <c r="H21" s="885">
        <v>22224</v>
      </c>
      <c r="I21" s="886">
        <v>7219</v>
      </c>
    </row>
    <row r="22" spans="2:9" ht="23.25" customHeight="1">
      <c r="B22" s="741" t="s">
        <v>20</v>
      </c>
      <c r="C22" s="742"/>
      <c r="D22" s="743" t="s">
        <v>21</v>
      </c>
      <c r="E22" s="741"/>
      <c r="F22" s="889" t="s">
        <v>22</v>
      </c>
      <c r="G22" s="885">
        <v>309</v>
      </c>
      <c r="H22" s="885">
        <v>11146</v>
      </c>
      <c r="I22" s="886">
        <v>203</v>
      </c>
    </row>
    <row r="23" spans="2:9" ht="23.25" customHeight="1">
      <c r="B23" s="741" t="s">
        <v>1</v>
      </c>
      <c r="C23" s="742"/>
      <c r="D23" s="743" t="s">
        <v>438</v>
      </c>
      <c r="E23" s="741"/>
      <c r="F23" s="885">
        <v>600</v>
      </c>
      <c r="G23" s="885">
        <v>281</v>
      </c>
      <c r="H23" s="885">
        <v>17698</v>
      </c>
      <c r="I23" s="886">
        <v>654</v>
      </c>
    </row>
    <row r="24" spans="2:9" ht="23.25" customHeight="1">
      <c r="B24" s="741" t="s">
        <v>2</v>
      </c>
      <c r="C24" s="742"/>
      <c r="D24" s="743" t="s">
        <v>438</v>
      </c>
      <c r="E24" s="741"/>
      <c r="F24" s="885"/>
      <c r="G24" s="885"/>
      <c r="H24" s="885"/>
      <c r="I24" s="886"/>
    </row>
    <row r="25" spans="2:9" ht="23.25" customHeight="1">
      <c r="B25" s="887" t="s">
        <v>6</v>
      </c>
      <c r="C25" s="742"/>
      <c r="D25" s="743"/>
      <c r="E25" s="741"/>
      <c r="F25" s="885">
        <v>530</v>
      </c>
      <c r="G25" s="885">
        <v>297</v>
      </c>
      <c r="H25" s="1319" t="s">
        <v>214</v>
      </c>
      <c r="I25" s="886">
        <v>2584</v>
      </c>
    </row>
    <row r="26" spans="2:9" ht="23.25" customHeight="1">
      <c r="B26" s="887" t="s">
        <v>215</v>
      </c>
      <c r="C26" s="742"/>
      <c r="D26" s="743"/>
      <c r="E26" s="741"/>
      <c r="F26" s="885">
        <v>197</v>
      </c>
      <c r="G26" s="885">
        <v>291</v>
      </c>
      <c r="H26" s="1319"/>
      <c r="I26" s="886">
        <v>518</v>
      </c>
    </row>
    <row r="27" spans="2:9" ht="23.25" customHeight="1">
      <c r="B27" s="741" t="s">
        <v>23</v>
      </c>
      <c r="C27" s="742"/>
      <c r="D27" s="743" t="s">
        <v>24</v>
      </c>
      <c r="E27" s="741"/>
      <c r="F27" s="885">
        <v>1200</v>
      </c>
      <c r="G27" s="885">
        <v>347</v>
      </c>
      <c r="H27" s="885">
        <v>26366</v>
      </c>
      <c r="I27" s="886">
        <v>4000</v>
      </c>
    </row>
    <row r="28" spans="2:9" ht="23.25" customHeight="1">
      <c r="B28" s="741" t="s">
        <v>3</v>
      </c>
      <c r="C28" s="742"/>
      <c r="D28" s="743" t="s">
        <v>457</v>
      </c>
      <c r="E28" s="741"/>
      <c r="F28" s="885">
        <v>222.8</v>
      </c>
      <c r="G28" s="885">
        <v>210</v>
      </c>
      <c r="H28" s="885">
        <v>1900</v>
      </c>
      <c r="I28" s="886">
        <v>367</v>
      </c>
    </row>
    <row r="29" spans="2:9" ht="23.25" customHeight="1">
      <c r="B29" s="741" t="s">
        <v>4</v>
      </c>
      <c r="C29" s="742"/>
      <c r="D29" s="743" t="s">
        <v>15</v>
      </c>
      <c r="E29" s="741"/>
      <c r="F29" s="885">
        <v>762</v>
      </c>
      <c r="G29" s="885">
        <v>187</v>
      </c>
      <c r="H29" s="885">
        <v>16333</v>
      </c>
      <c r="I29" s="888" t="s">
        <v>25</v>
      </c>
    </row>
    <row r="30" spans="2:9" ht="8.25" customHeight="1" thickBot="1">
      <c r="B30" s="746"/>
      <c r="C30" s="747"/>
      <c r="D30" s="748"/>
      <c r="E30" s="746"/>
      <c r="F30" s="749"/>
      <c r="G30" s="749"/>
      <c r="H30" s="749"/>
      <c r="I30" s="747"/>
    </row>
    <row r="31" spans="2:9" ht="15" customHeight="1">
      <c r="B31" s="750" t="s">
        <v>216</v>
      </c>
      <c r="C31" s="731"/>
      <c r="D31" s="731"/>
      <c r="E31" s="731"/>
      <c r="F31" s="731"/>
      <c r="G31" s="731"/>
      <c r="H31" s="731"/>
      <c r="I31" s="731"/>
    </row>
    <row r="32" spans="2:9" ht="15" customHeight="1">
      <c r="B32" s="750" t="s">
        <v>217</v>
      </c>
      <c r="C32" s="731"/>
      <c r="D32" s="731"/>
      <c r="E32" s="731"/>
      <c r="F32" s="731"/>
      <c r="G32" s="731"/>
      <c r="H32" s="731"/>
      <c r="I32" s="731"/>
    </row>
    <row r="33" spans="2:9" ht="15" customHeight="1">
      <c r="B33" s="750" t="s">
        <v>218</v>
      </c>
      <c r="C33" s="731"/>
      <c r="D33" s="731"/>
      <c r="E33" s="731"/>
      <c r="F33" s="731"/>
      <c r="G33" s="731"/>
      <c r="H33" s="731"/>
      <c r="I33" s="731"/>
    </row>
    <row r="34" spans="2:9" ht="15" customHeight="1">
      <c r="B34" s="750" t="s">
        <v>5</v>
      </c>
      <c r="C34" s="731"/>
      <c r="D34" s="731"/>
      <c r="E34" s="731"/>
      <c r="F34" s="731"/>
      <c r="G34" s="731"/>
      <c r="H34" s="731"/>
      <c r="I34" s="731"/>
    </row>
  </sheetData>
  <mergeCells count="2">
    <mergeCell ref="I6:I7"/>
    <mergeCell ref="H25:H26"/>
  </mergeCells>
  <printOptions/>
  <pageMargins left="0.75" right="0.28" top="1" bottom="1" header="0.512" footer="0.512"/>
  <pageSetup horizontalDpi="600" verticalDpi="600" orientation="portrait" paperSize="9" r:id="rId1"/>
  <headerFooter alignWithMargins="0">
    <oddHeader>&amp;R&amp;D　　&amp;T</oddHeader>
  </headerFooter>
</worksheet>
</file>

<file path=xl/worksheets/sheet32.xml><?xml version="1.0" encoding="utf-8"?>
<worksheet xmlns="http://schemas.openxmlformats.org/spreadsheetml/2006/main" xmlns:r="http://schemas.openxmlformats.org/officeDocument/2006/relationships">
  <dimension ref="B2:H12"/>
  <sheetViews>
    <sheetView workbookViewId="0" topLeftCell="A1">
      <selection activeCell="A1" sqref="A1"/>
    </sheetView>
  </sheetViews>
  <sheetFormatPr defaultColWidth="9.00390625" defaultRowHeight="13.5"/>
  <cols>
    <col min="1" max="1" width="2.625" style="410" customWidth="1"/>
    <col min="2" max="2" width="17.625" style="753" customWidth="1"/>
    <col min="3" max="8" width="13.125" style="753" customWidth="1"/>
    <col min="9" max="16384" width="9.00390625" style="410" customWidth="1"/>
  </cols>
  <sheetData>
    <row r="2" ht="16.5" customHeight="1">
      <c r="B2" s="752" t="s">
        <v>952</v>
      </c>
    </row>
    <row r="3" ht="16.5" customHeight="1" thickBot="1">
      <c r="H3" s="754" t="s">
        <v>962</v>
      </c>
    </row>
    <row r="4" spans="2:8" ht="15" customHeight="1" thickTop="1">
      <c r="B4" s="755"/>
      <c r="C4" s="756"/>
      <c r="D4" s="757" t="s">
        <v>26</v>
      </c>
      <c r="E4" s="757"/>
      <c r="F4" s="756"/>
      <c r="G4" s="757" t="s">
        <v>204</v>
      </c>
      <c r="H4" s="758"/>
    </row>
    <row r="5" spans="2:8" ht="15" customHeight="1">
      <c r="B5" s="759"/>
      <c r="C5" s="760" t="s">
        <v>205</v>
      </c>
      <c r="D5" s="760" t="s">
        <v>206</v>
      </c>
      <c r="E5" s="760" t="s">
        <v>207</v>
      </c>
      <c r="F5" s="760" t="s">
        <v>208</v>
      </c>
      <c r="G5" s="760" t="s">
        <v>205</v>
      </c>
      <c r="H5" s="761" t="s">
        <v>27</v>
      </c>
    </row>
    <row r="6" spans="2:8" s="426" customFormat="1" ht="15" customHeight="1">
      <c r="B6" s="762" t="s">
        <v>961</v>
      </c>
      <c r="C6" s="880">
        <f>SUM(D6:F6)</f>
        <v>859</v>
      </c>
      <c r="D6" s="880">
        <f>SUM(D7:D10)</f>
        <v>36</v>
      </c>
      <c r="E6" s="880">
        <f>SUM(E7:E10)</f>
        <v>211</v>
      </c>
      <c r="F6" s="881">
        <f>SUM(F7:F10)</f>
        <v>612</v>
      </c>
      <c r="G6" s="880">
        <f>SUM(G7:G10)</f>
        <v>1714</v>
      </c>
      <c r="H6" s="882">
        <f>SUM(H7:H10)</f>
        <v>770</v>
      </c>
    </row>
    <row r="7" spans="2:8" ht="15" customHeight="1">
      <c r="B7" s="763" t="s">
        <v>28</v>
      </c>
      <c r="C7" s="880">
        <f>SUM(D7:F7)</f>
        <v>449</v>
      </c>
      <c r="D7" s="883">
        <v>13</v>
      </c>
      <c r="E7" s="883">
        <v>103</v>
      </c>
      <c r="F7" s="883">
        <v>333</v>
      </c>
      <c r="G7" s="883">
        <v>943</v>
      </c>
      <c r="H7" s="884">
        <v>375</v>
      </c>
    </row>
    <row r="8" spans="2:8" ht="15" customHeight="1">
      <c r="B8" s="763" t="s">
        <v>29</v>
      </c>
      <c r="C8" s="880">
        <f>SUM(D8:F8)</f>
        <v>109</v>
      </c>
      <c r="D8" s="883">
        <v>7</v>
      </c>
      <c r="E8" s="883">
        <v>7</v>
      </c>
      <c r="F8" s="883">
        <v>95</v>
      </c>
      <c r="G8" s="883">
        <v>144</v>
      </c>
      <c r="H8" s="884">
        <v>109</v>
      </c>
    </row>
    <row r="9" spans="2:8" ht="15" customHeight="1">
      <c r="B9" s="763" t="s">
        <v>30</v>
      </c>
      <c r="C9" s="880">
        <f>SUM(D9:F9)</f>
        <v>226</v>
      </c>
      <c r="D9" s="883">
        <v>6</v>
      </c>
      <c r="E9" s="883">
        <v>49</v>
      </c>
      <c r="F9" s="883">
        <v>171</v>
      </c>
      <c r="G9" s="883">
        <v>428</v>
      </c>
      <c r="H9" s="884">
        <v>216</v>
      </c>
    </row>
    <row r="10" spans="2:8" ht="15" customHeight="1">
      <c r="B10" s="763" t="s">
        <v>31</v>
      </c>
      <c r="C10" s="880">
        <f>SUM(D10:F10)</f>
        <v>75</v>
      </c>
      <c r="D10" s="883">
        <v>10</v>
      </c>
      <c r="E10" s="883">
        <v>52</v>
      </c>
      <c r="F10" s="883">
        <v>13</v>
      </c>
      <c r="G10" s="883">
        <v>199</v>
      </c>
      <c r="H10" s="884">
        <v>70</v>
      </c>
    </row>
    <row r="11" spans="2:8" ht="8.25" customHeight="1" thickBot="1">
      <c r="B11" s="764"/>
      <c r="C11" s="765"/>
      <c r="D11" s="765"/>
      <c r="E11" s="765"/>
      <c r="F11" s="765"/>
      <c r="G11" s="765"/>
      <c r="H11" s="766"/>
    </row>
    <row r="12" ht="15" customHeight="1">
      <c r="B12" s="767" t="s">
        <v>32</v>
      </c>
    </row>
    <row r="13" ht="15" customHeight="1"/>
  </sheetData>
  <printOptions/>
  <pageMargins left="0.31" right="0.24" top="1" bottom="1" header="0.512" footer="0.512"/>
  <pageSetup horizontalDpi="600" verticalDpi="600" orientation="portrait" paperSize="9" r:id="rId1"/>
  <headerFooter alignWithMargins="0">
    <oddHeader>&amp;R&amp;D  &amp;T</oddHeader>
  </headerFooter>
</worksheet>
</file>

<file path=xl/worksheets/sheet33.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00390625" defaultRowHeight="15" customHeight="1"/>
  <cols>
    <col min="1" max="1" width="16.375" style="769" customWidth="1"/>
    <col min="2" max="6" width="12.875" style="769" customWidth="1"/>
    <col min="7" max="16384" width="8.00390625" style="769" customWidth="1"/>
  </cols>
  <sheetData>
    <row r="1" ht="18" customHeight="1">
      <c r="A1" s="768" t="s">
        <v>953</v>
      </c>
    </row>
    <row r="2" spans="1:6" ht="15" customHeight="1" thickBot="1">
      <c r="A2" s="770" t="s">
        <v>33</v>
      </c>
      <c r="F2" s="771" t="s">
        <v>203</v>
      </c>
    </row>
    <row r="3" spans="1:6" s="775" customFormat="1" ht="15" customHeight="1" thickTop="1">
      <c r="A3" s="772" t="s">
        <v>34</v>
      </c>
      <c r="B3" s="773" t="s">
        <v>35</v>
      </c>
      <c r="C3" s="773" t="s">
        <v>36</v>
      </c>
      <c r="D3" s="773" t="s">
        <v>37</v>
      </c>
      <c r="E3" s="773" t="s">
        <v>38</v>
      </c>
      <c r="F3" s="774" t="s">
        <v>39</v>
      </c>
    </row>
    <row r="4" spans="1:6" s="777" customFormat="1" ht="15" customHeight="1">
      <c r="A4" s="776" t="s">
        <v>40</v>
      </c>
      <c r="B4" s="876">
        <v>258</v>
      </c>
      <c r="C4" s="876">
        <v>244</v>
      </c>
      <c r="D4" s="876">
        <v>0</v>
      </c>
      <c r="E4" s="876">
        <v>4</v>
      </c>
      <c r="F4" s="877">
        <v>14</v>
      </c>
    </row>
    <row r="5" spans="1:6" ht="15" customHeight="1" thickBot="1">
      <c r="A5" s="778" t="s">
        <v>41</v>
      </c>
      <c r="B5" s="878">
        <v>31761</v>
      </c>
      <c r="C5" s="878">
        <v>29934</v>
      </c>
      <c r="D5" s="878">
        <v>326</v>
      </c>
      <c r="E5" s="878">
        <v>1013</v>
      </c>
      <c r="F5" s="879">
        <v>1501</v>
      </c>
    </row>
    <row r="6" ht="15" customHeight="1">
      <c r="A6" s="769" t="s">
        <v>42</v>
      </c>
    </row>
  </sheetData>
  <printOptions/>
  <pageMargins left="0.7874015748031497"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34.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00390625" defaultRowHeight="15" customHeight="1"/>
  <cols>
    <col min="1" max="1" width="32.125" style="769" customWidth="1"/>
    <col min="2" max="2" width="8.50390625" style="769" customWidth="1"/>
    <col min="3" max="3" width="32.125" style="769" customWidth="1"/>
    <col min="4" max="4" width="8.50390625" style="769" customWidth="1"/>
    <col min="5" max="16384" width="8.00390625" style="769" customWidth="1"/>
  </cols>
  <sheetData>
    <row r="1" ht="18" customHeight="1">
      <c r="A1" s="768"/>
    </row>
    <row r="2" spans="1:4" ht="15" customHeight="1" thickBot="1">
      <c r="A2" s="770" t="s">
        <v>43</v>
      </c>
      <c r="D2" s="771" t="s">
        <v>202</v>
      </c>
    </row>
    <row r="3" spans="1:4" ht="15" customHeight="1" thickTop="1">
      <c r="A3" s="772" t="s">
        <v>34</v>
      </c>
      <c r="B3" s="773" t="s">
        <v>44</v>
      </c>
      <c r="C3" s="773" t="s">
        <v>34</v>
      </c>
      <c r="D3" s="772" t="s">
        <v>44</v>
      </c>
    </row>
    <row r="4" spans="1:4" s="781" customFormat="1" ht="15" customHeight="1">
      <c r="A4" s="779" t="s">
        <v>45</v>
      </c>
      <c r="B4" s="873">
        <v>158</v>
      </c>
      <c r="C4" s="780" t="s">
        <v>46</v>
      </c>
      <c r="D4" s="874">
        <v>23</v>
      </c>
    </row>
    <row r="5" spans="1:4" s="781" customFormat="1" ht="15" customHeight="1">
      <c r="A5" s="782" t="s">
        <v>47</v>
      </c>
      <c r="B5" s="873">
        <v>114</v>
      </c>
      <c r="C5" s="783" t="s">
        <v>48</v>
      </c>
      <c r="D5" s="874">
        <v>117</v>
      </c>
    </row>
    <row r="6" spans="1:4" s="781" customFormat="1" ht="15" customHeight="1">
      <c r="A6" s="782" t="s">
        <v>49</v>
      </c>
      <c r="B6" s="873">
        <v>135</v>
      </c>
      <c r="C6" s="783" t="s">
        <v>50</v>
      </c>
      <c r="D6" s="874">
        <v>17</v>
      </c>
    </row>
    <row r="7" spans="1:4" s="781" customFormat="1" ht="15" customHeight="1">
      <c r="A7" s="784" t="s">
        <v>51</v>
      </c>
      <c r="B7" s="873">
        <v>69</v>
      </c>
      <c r="C7" s="783" t="s">
        <v>52</v>
      </c>
      <c r="D7" s="874">
        <v>6</v>
      </c>
    </row>
    <row r="8" spans="1:4" s="781" customFormat="1" ht="15" customHeight="1">
      <c r="A8" s="782" t="s">
        <v>53</v>
      </c>
      <c r="B8" s="873">
        <v>76</v>
      </c>
      <c r="C8" s="783" t="s">
        <v>54</v>
      </c>
      <c r="D8" s="874">
        <v>22</v>
      </c>
    </row>
    <row r="9" spans="1:4" s="781" customFormat="1" ht="15" customHeight="1">
      <c r="A9" s="782" t="s">
        <v>55</v>
      </c>
      <c r="B9" s="873">
        <v>22</v>
      </c>
      <c r="C9" s="785" t="s">
        <v>56</v>
      </c>
      <c r="D9" s="874">
        <v>37</v>
      </c>
    </row>
    <row r="10" spans="1:4" s="781" customFormat="1" ht="15" customHeight="1">
      <c r="A10" s="782" t="s">
        <v>57</v>
      </c>
      <c r="B10" s="873">
        <v>37</v>
      </c>
      <c r="C10" s="783" t="s">
        <v>58</v>
      </c>
      <c r="D10" s="874">
        <v>7</v>
      </c>
    </row>
    <row r="11" spans="1:4" s="781" customFormat="1" ht="15" customHeight="1">
      <c r="A11" s="782" t="s">
        <v>59</v>
      </c>
      <c r="B11" s="873">
        <v>40</v>
      </c>
      <c r="C11" s="783" t="s">
        <v>60</v>
      </c>
      <c r="D11" s="874">
        <v>101</v>
      </c>
    </row>
    <row r="12" spans="1:4" s="781" customFormat="1" ht="15" customHeight="1" thickBot="1">
      <c r="A12" s="786" t="s">
        <v>61</v>
      </c>
      <c r="B12" s="875">
        <v>32</v>
      </c>
      <c r="C12" s="787"/>
      <c r="D12" s="788"/>
    </row>
    <row r="13" ht="15" customHeight="1">
      <c r="A13" s="769" t="s">
        <v>62</v>
      </c>
    </row>
    <row r="14" ht="15" customHeight="1">
      <c r="A14" s="769" t="s">
        <v>63</v>
      </c>
    </row>
  </sheetData>
  <printOptions/>
  <pageMargins left="0.7874015748031497"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9.00390625" defaultRowHeight="13.5"/>
  <cols>
    <col min="1" max="1" width="9.625" style="794" customWidth="1"/>
    <col min="2" max="2" width="8.625" style="794" customWidth="1"/>
    <col min="3" max="4" width="7.625" style="794" customWidth="1"/>
    <col min="5" max="5" width="9.625" style="794" customWidth="1"/>
    <col min="6" max="13" width="7.625" style="794" customWidth="1"/>
    <col min="14" max="16384" width="9.00390625" style="794" customWidth="1"/>
  </cols>
  <sheetData>
    <row r="1" spans="1:20" ht="18" customHeight="1">
      <c r="A1" s="862" t="s">
        <v>954</v>
      </c>
      <c r="B1" s="789"/>
      <c r="C1" s="789"/>
      <c r="D1" s="789"/>
      <c r="E1" s="789"/>
      <c r="F1" s="789"/>
      <c r="G1" s="789"/>
      <c r="H1" s="789"/>
      <c r="I1" s="789"/>
      <c r="J1" s="789"/>
      <c r="K1" s="790"/>
      <c r="L1" s="791"/>
      <c r="M1" s="792"/>
      <c r="N1" s="791"/>
      <c r="O1" s="793"/>
      <c r="P1" s="793"/>
      <c r="Q1" s="793"/>
      <c r="R1" s="793"/>
      <c r="S1" s="793"/>
      <c r="T1" s="793"/>
    </row>
    <row r="2" spans="1:20" s="557" customFormat="1" ht="12.75" thickBot="1">
      <c r="A2" s="863"/>
      <c r="B2" s="795"/>
      <c r="C2" s="795"/>
      <c r="D2" s="795"/>
      <c r="E2" s="795"/>
      <c r="F2" s="795"/>
      <c r="G2" s="795"/>
      <c r="H2" s="795"/>
      <c r="I2" s="795"/>
      <c r="J2" s="795"/>
      <c r="K2" s="796"/>
      <c r="L2" s="796"/>
      <c r="M2" s="792" t="s">
        <v>196</v>
      </c>
      <c r="N2" s="797"/>
      <c r="O2" s="798"/>
      <c r="P2" s="798"/>
      <c r="Q2" s="798"/>
      <c r="R2" s="798"/>
      <c r="S2" s="798"/>
      <c r="T2" s="798"/>
    </row>
    <row r="3" spans="1:20" s="557" customFormat="1" ht="14.25" customHeight="1" thickTop="1">
      <c r="A3" s="1323" t="s">
        <v>64</v>
      </c>
      <c r="B3" s="1320" t="s">
        <v>65</v>
      </c>
      <c r="C3" s="1328" t="s">
        <v>197</v>
      </c>
      <c r="D3" s="1329"/>
      <c r="E3" s="1330"/>
      <c r="F3" s="1328" t="s">
        <v>198</v>
      </c>
      <c r="G3" s="1329"/>
      <c r="H3" s="1329"/>
      <c r="I3" s="1330"/>
      <c r="J3" s="1328" t="s">
        <v>199</v>
      </c>
      <c r="K3" s="1329"/>
      <c r="L3" s="1329"/>
      <c r="M3" s="1329"/>
      <c r="N3" s="796"/>
      <c r="O3" s="798"/>
      <c r="P3" s="798"/>
      <c r="Q3" s="798"/>
      <c r="R3" s="798"/>
      <c r="S3" s="798"/>
      <c r="T3" s="798"/>
    </row>
    <row r="4" spans="1:20" s="557" customFormat="1" ht="13.5" customHeight="1">
      <c r="A4" s="1324"/>
      <c r="B4" s="1321"/>
      <c r="C4" s="799"/>
      <c r="D4" s="800"/>
      <c r="E4" s="801" t="s">
        <v>66</v>
      </c>
      <c r="F4" s="799"/>
      <c r="G4" s="800"/>
      <c r="H4" s="1326" t="s">
        <v>66</v>
      </c>
      <c r="I4" s="1326"/>
      <c r="J4" s="799"/>
      <c r="K4" s="800"/>
      <c r="L4" s="1326" t="s">
        <v>66</v>
      </c>
      <c r="M4" s="1327"/>
      <c r="N4" s="796"/>
      <c r="O4" s="798"/>
      <c r="P4" s="798"/>
      <c r="Q4" s="798"/>
      <c r="R4" s="798"/>
      <c r="S4" s="798"/>
      <c r="T4" s="798"/>
    </row>
    <row r="5" spans="1:20" s="557" customFormat="1" ht="24" customHeight="1">
      <c r="A5" s="1325"/>
      <c r="B5" s="1322"/>
      <c r="C5" s="803"/>
      <c r="D5" s="804" t="s">
        <v>67</v>
      </c>
      <c r="E5" s="804" t="s">
        <v>68</v>
      </c>
      <c r="F5" s="802"/>
      <c r="G5" s="804" t="s">
        <v>67</v>
      </c>
      <c r="H5" s="804" t="s">
        <v>69</v>
      </c>
      <c r="I5" s="804" t="s">
        <v>200</v>
      </c>
      <c r="J5" s="802"/>
      <c r="K5" s="804" t="s">
        <v>67</v>
      </c>
      <c r="L5" s="805" t="s">
        <v>201</v>
      </c>
      <c r="M5" s="806" t="s">
        <v>70</v>
      </c>
      <c r="N5" s="796"/>
      <c r="O5" s="798"/>
      <c r="P5" s="798"/>
      <c r="Q5" s="798"/>
      <c r="R5" s="798"/>
      <c r="S5" s="798"/>
      <c r="T5" s="798"/>
    </row>
    <row r="6" spans="1:20" s="810" customFormat="1" ht="22.5" customHeight="1">
      <c r="A6" s="807" t="s">
        <v>740</v>
      </c>
      <c r="B6" s="864">
        <v>113604</v>
      </c>
      <c r="C6" s="865">
        <v>637</v>
      </c>
      <c r="D6" s="865"/>
      <c r="E6" s="865">
        <v>462</v>
      </c>
      <c r="F6" s="865">
        <v>420</v>
      </c>
      <c r="G6" s="865"/>
      <c r="H6" s="865">
        <v>224</v>
      </c>
      <c r="I6" s="865">
        <v>87</v>
      </c>
      <c r="J6" s="865">
        <v>383</v>
      </c>
      <c r="K6" s="865"/>
      <c r="L6" s="865">
        <v>85</v>
      </c>
      <c r="M6" s="866">
        <v>45</v>
      </c>
      <c r="N6" s="808"/>
      <c r="O6" s="809"/>
      <c r="P6" s="809"/>
      <c r="Q6" s="809"/>
      <c r="R6" s="809"/>
      <c r="S6" s="809"/>
      <c r="T6" s="809"/>
    </row>
    <row r="7" spans="1:20" s="810" customFormat="1" ht="22.5" customHeight="1">
      <c r="A7" s="807" t="s">
        <v>575</v>
      </c>
      <c r="B7" s="864">
        <v>4967</v>
      </c>
      <c r="C7" s="865">
        <v>638</v>
      </c>
      <c r="D7" s="865">
        <v>25</v>
      </c>
      <c r="E7" s="865">
        <v>473</v>
      </c>
      <c r="F7" s="865">
        <v>387</v>
      </c>
      <c r="G7" s="865">
        <v>47</v>
      </c>
      <c r="H7" s="865">
        <v>208</v>
      </c>
      <c r="I7" s="865">
        <v>84</v>
      </c>
      <c r="J7" s="865">
        <v>416</v>
      </c>
      <c r="K7" s="865">
        <v>1</v>
      </c>
      <c r="L7" s="865">
        <v>90</v>
      </c>
      <c r="M7" s="866">
        <v>48</v>
      </c>
      <c r="N7" s="808"/>
      <c r="O7" s="809"/>
      <c r="P7" s="809"/>
      <c r="Q7" s="809"/>
      <c r="R7" s="809"/>
      <c r="S7" s="809"/>
      <c r="T7" s="809"/>
    </row>
    <row r="8" spans="1:20" s="810" customFormat="1" ht="15" customHeight="1">
      <c r="A8" s="807" t="s">
        <v>576</v>
      </c>
      <c r="B8" s="864">
        <v>1258</v>
      </c>
      <c r="C8" s="865">
        <v>652</v>
      </c>
      <c r="D8" s="865">
        <v>3</v>
      </c>
      <c r="E8" s="865">
        <v>482</v>
      </c>
      <c r="F8" s="865">
        <v>424</v>
      </c>
      <c r="G8" s="865">
        <v>18</v>
      </c>
      <c r="H8" s="865">
        <v>243</v>
      </c>
      <c r="I8" s="865">
        <v>82</v>
      </c>
      <c r="J8" s="865">
        <v>364</v>
      </c>
      <c r="K8" s="865">
        <v>46</v>
      </c>
      <c r="L8" s="865">
        <v>90</v>
      </c>
      <c r="M8" s="866">
        <v>37</v>
      </c>
      <c r="N8" s="808"/>
      <c r="O8" s="809"/>
      <c r="P8" s="809"/>
      <c r="Q8" s="809"/>
      <c r="R8" s="809"/>
      <c r="S8" s="809"/>
      <c r="T8" s="809"/>
    </row>
    <row r="9" spans="1:20" s="810" customFormat="1" ht="15" customHeight="1">
      <c r="A9" s="807" t="s">
        <v>577</v>
      </c>
      <c r="B9" s="864">
        <v>1223</v>
      </c>
      <c r="C9" s="865">
        <v>650</v>
      </c>
      <c r="D9" s="865">
        <v>5</v>
      </c>
      <c r="E9" s="865">
        <v>480</v>
      </c>
      <c r="F9" s="865">
        <v>421</v>
      </c>
      <c r="G9" s="865">
        <v>20</v>
      </c>
      <c r="H9" s="865">
        <v>243</v>
      </c>
      <c r="I9" s="865">
        <v>87</v>
      </c>
      <c r="J9" s="865">
        <v>369</v>
      </c>
      <c r="K9" s="865">
        <v>42</v>
      </c>
      <c r="L9" s="865">
        <v>94</v>
      </c>
      <c r="M9" s="866">
        <v>35</v>
      </c>
      <c r="N9" s="808"/>
      <c r="O9" s="809"/>
      <c r="P9" s="809"/>
      <c r="Q9" s="809"/>
      <c r="R9" s="809"/>
      <c r="S9" s="809"/>
      <c r="T9" s="809"/>
    </row>
    <row r="10" spans="1:20" s="810" customFormat="1" ht="15" customHeight="1">
      <c r="A10" s="807" t="s">
        <v>578</v>
      </c>
      <c r="B10" s="864">
        <v>2101</v>
      </c>
      <c r="C10" s="865">
        <v>647</v>
      </c>
      <c r="D10" s="865">
        <v>9</v>
      </c>
      <c r="E10" s="865">
        <v>475</v>
      </c>
      <c r="F10" s="865">
        <v>410</v>
      </c>
      <c r="G10" s="865">
        <v>39</v>
      </c>
      <c r="H10" s="865">
        <v>222</v>
      </c>
      <c r="I10" s="865">
        <v>79</v>
      </c>
      <c r="J10" s="865">
        <v>383</v>
      </c>
      <c r="K10" s="865">
        <v>15</v>
      </c>
      <c r="L10" s="865">
        <v>90</v>
      </c>
      <c r="M10" s="866">
        <v>42</v>
      </c>
      <c r="N10" s="808"/>
      <c r="O10" s="809"/>
      <c r="P10" s="809"/>
      <c r="Q10" s="809"/>
      <c r="R10" s="809"/>
      <c r="S10" s="809"/>
      <c r="T10" s="809"/>
    </row>
    <row r="11" spans="1:20" s="810" customFormat="1" ht="15" customHeight="1">
      <c r="A11" s="807" t="s">
        <v>579</v>
      </c>
      <c r="B11" s="864">
        <v>1015</v>
      </c>
      <c r="C11" s="865">
        <v>668</v>
      </c>
      <c r="D11" s="865">
        <v>1</v>
      </c>
      <c r="E11" s="865">
        <v>485</v>
      </c>
      <c r="F11" s="865">
        <v>392</v>
      </c>
      <c r="G11" s="865">
        <v>46</v>
      </c>
      <c r="H11" s="865">
        <v>213</v>
      </c>
      <c r="I11" s="865">
        <v>88</v>
      </c>
      <c r="J11" s="865">
        <v>380</v>
      </c>
      <c r="K11" s="865">
        <v>25</v>
      </c>
      <c r="L11" s="865">
        <v>92</v>
      </c>
      <c r="M11" s="866">
        <v>43</v>
      </c>
      <c r="N11" s="808"/>
      <c r="O11" s="809"/>
      <c r="P11" s="809"/>
      <c r="Q11" s="809"/>
      <c r="R11" s="809"/>
      <c r="S11" s="809"/>
      <c r="T11" s="809"/>
    </row>
    <row r="12" spans="1:20" s="810" customFormat="1" ht="15" customHeight="1">
      <c r="A12" s="811" t="s">
        <v>580</v>
      </c>
      <c r="B12" s="867">
        <v>1074</v>
      </c>
      <c r="C12" s="868">
        <v>652</v>
      </c>
      <c r="D12" s="868">
        <v>3</v>
      </c>
      <c r="E12" s="868">
        <v>485</v>
      </c>
      <c r="F12" s="868">
        <v>413</v>
      </c>
      <c r="G12" s="868">
        <v>33</v>
      </c>
      <c r="H12" s="868">
        <v>232</v>
      </c>
      <c r="I12" s="868">
        <v>82</v>
      </c>
      <c r="J12" s="868">
        <v>375</v>
      </c>
      <c r="K12" s="868">
        <v>36</v>
      </c>
      <c r="L12" s="868">
        <v>90</v>
      </c>
      <c r="M12" s="869">
        <v>39</v>
      </c>
      <c r="N12" s="808"/>
      <c r="O12" s="809"/>
      <c r="P12" s="809"/>
      <c r="Q12" s="809"/>
      <c r="R12" s="809"/>
      <c r="S12" s="809"/>
      <c r="T12" s="809"/>
    </row>
    <row r="13" spans="1:20" s="810" customFormat="1" ht="15" customHeight="1">
      <c r="A13" s="807" t="s">
        <v>581</v>
      </c>
      <c r="B13" s="864">
        <v>1843</v>
      </c>
      <c r="C13" s="865">
        <v>645</v>
      </c>
      <c r="D13" s="865">
        <v>11</v>
      </c>
      <c r="E13" s="865">
        <v>473</v>
      </c>
      <c r="F13" s="865">
        <v>416</v>
      </c>
      <c r="G13" s="865">
        <v>31</v>
      </c>
      <c r="H13" s="865">
        <v>226</v>
      </c>
      <c r="I13" s="865">
        <v>82</v>
      </c>
      <c r="J13" s="865">
        <v>378</v>
      </c>
      <c r="K13" s="865">
        <v>32</v>
      </c>
      <c r="L13" s="865">
        <v>88</v>
      </c>
      <c r="M13" s="866">
        <v>37</v>
      </c>
      <c r="N13" s="808"/>
      <c r="O13" s="809"/>
      <c r="P13" s="809"/>
      <c r="Q13" s="809"/>
      <c r="R13" s="809"/>
      <c r="S13" s="809"/>
      <c r="T13" s="809"/>
    </row>
    <row r="14" spans="1:20" s="810" customFormat="1" ht="15" customHeight="1">
      <c r="A14" s="807" t="s">
        <v>582</v>
      </c>
      <c r="B14" s="864">
        <v>2646</v>
      </c>
      <c r="C14" s="865">
        <v>643</v>
      </c>
      <c r="D14" s="865">
        <v>16</v>
      </c>
      <c r="E14" s="865">
        <v>464</v>
      </c>
      <c r="F14" s="865">
        <v>418</v>
      </c>
      <c r="G14" s="865">
        <v>28</v>
      </c>
      <c r="H14" s="865">
        <v>225</v>
      </c>
      <c r="I14" s="865">
        <v>82</v>
      </c>
      <c r="J14" s="865">
        <v>380</v>
      </c>
      <c r="K14" s="865">
        <v>25</v>
      </c>
      <c r="L14" s="865">
        <v>86</v>
      </c>
      <c r="M14" s="866">
        <v>42</v>
      </c>
      <c r="N14" s="808"/>
      <c r="O14" s="809"/>
      <c r="P14" s="809"/>
      <c r="Q14" s="809"/>
      <c r="R14" s="809"/>
      <c r="S14" s="809"/>
      <c r="T14" s="809"/>
    </row>
    <row r="15" spans="1:20" s="810" customFormat="1" ht="15" customHeight="1">
      <c r="A15" s="807" t="s">
        <v>583</v>
      </c>
      <c r="B15" s="864">
        <v>1791</v>
      </c>
      <c r="C15" s="865">
        <v>640</v>
      </c>
      <c r="D15" s="865">
        <v>20</v>
      </c>
      <c r="E15" s="865">
        <v>463</v>
      </c>
      <c r="F15" s="865">
        <v>418</v>
      </c>
      <c r="G15" s="865">
        <v>28</v>
      </c>
      <c r="H15" s="865">
        <v>232</v>
      </c>
      <c r="I15" s="865">
        <v>81</v>
      </c>
      <c r="J15" s="865">
        <v>382</v>
      </c>
      <c r="K15" s="865">
        <v>20</v>
      </c>
      <c r="L15" s="865">
        <v>91</v>
      </c>
      <c r="M15" s="866">
        <v>40</v>
      </c>
      <c r="N15" s="808"/>
      <c r="O15" s="809"/>
      <c r="P15" s="809"/>
      <c r="Q15" s="809"/>
      <c r="R15" s="809"/>
      <c r="S15" s="809"/>
      <c r="T15" s="809"/>
    </row>
    <row r="16" spans="1:20" s="810" customFormat="1" ht="15" customHeight="1">
      <c r="A16" s="807" t="s">
        <v>584</v>
      </c>
      <c r="B16" s="864">
        <v>1789</v>
      </c>
      <c r="C16" s="865">
        <v>644</v>
      </c>
      <c r="D16" s="865">
        <v>13</v>
      </c>
      <c r="E16" s="865">
        <v>465</v>
      </c>
      <c r="F16" s="865">
        <v>431</v>
      </c>
      <c r="G16" s="865">
        <v>7</v>
      </c>
      <c r="H16" s="865">
        <v>236</v>
      </c>
      <c r="I16" s="865">
        <v>87</v>
      </c>
      <c r="J16" s="865">
        <v>365</v>
      </c>
      <c r="K16" s="865">
        <v>45</v>
      </c>
      <c r="L16" s="865">
        <v>85</v>
      </c>
      <c r="M16" s="866">
        <v>40</v>
      </c>
      <c r="N16" s="808"/>
      <c r="O16" s="809"/>
      <c r="P16" s="809"/>
      <c r="Q16" s="809"/>
      <c r="R16" s="809"/>
      <c r="S16" s="809"/>
      <c r="T16" s="809"/>
    </row>
    <row r="17" spans="1:20" s="810" customFormat="1" ht="15" customHeight="1">
      <c r="A17" s="807" t="s">
        <v>585</v>
      </c>
      <c r="B17" s="864">
        <v>6328</v>
      </c>
      <c r="C17" s="865">
        <v>635</v>
      </c>
      <c r="D17" s="865">
        <v>30</v>
      </c>
      <c r="E17" s="865">
        <v>457</v>
      </c>
      <c r="F17" s="865">
        <v>436</v>
      </c>
      <c r="G17" s="865">
        <v>3</v>
      </c>
      <c r="H17" s="865">
        <v>222</v>
      </c>
      <c r="I17" s="865">
        <v>87</v>
      </c>
      <c r="J17" s="865">
        <v>369</v>
      </c>
      <c r="K17" s="865">
        <v>42</v>
      </c>
      <c r="L17" s="865">
        <v>82</v>
      </c>
      <c r="M17" s="866">
        <v>46</v>
      </c>
      <c r="N17" s="808"/>
      <c r="O17" s="809"/>
      <c r="P17" s="809"/>
      <c r="Q17" s="809"/>
      <c r="R17" s="809"/>
      <c r="S17" s="809"/>
      <c r="T17" s="809"/>
    </row>
    <row r="18" spans="1:20" s="810" customFormat="1" ht="15" customHeight="1">
      <c r="A18" s="807" t="s">
        <v>586</v>
      </c>
      <c r="B18" s="864">
        <v>5436</v>
      </c>
      <c r="C18" s="865">
        <v>630</v>
      </c>
      <c r="D18" s="865">
        <v>42</v>
      </c>
      <c r="E18" s="865">
        <v>453</v>
      </c>
      <c r="F18" s="865">
        <v>436</v>
      </c>
      <c r="G18" s="865">
        <v>3</v>
      </c>
      <c r="H18" s="865">
        <v>226</v>
      </c>
      <c r="I18" s="865">
        <v>90</v>
      </c>
      <c r="J18" s="865">
        <v>374</v>
      </c>
      <c r="K18" s="865">
        <v>37</v>
      </c>
      <c r="L18" s="865">
        <v>86</v>
      </c>
      <c r="M18" s="866">
        <v>46</v>
      </c>
      <c r="N18" s="808"/>
      <c r="O18" s="809"/>
      <c r="P18" s="809"/>
      <c r="Q18" s="809"/>
      <c r="R18" s="809"/>
      <c r="S18" s="809"/>
      <c r="T18" s="809"/>
    </row>
    <row r="19" spans="1:20" s="810" customFormat="1" ht="15" customHeight="1">
      <c r="A19" s="807" t="s">
        <v>587</v>
      </c>
      <c r="B19" s="864">
        <v>11487</v>
      </c>
      <c r="C19" s="865">
        <v>639</v>
      </c>
      <c r="D19" s="865">
        <v>22</v>
      </c>
      <c r="E19" s="865">
        <v>456</v>
      </c>
      <c r="F19" s="865">
        <v>421</v>
      </c>
      <c r="G19" s="865">
        <v>20</v>
      </c>
      <c r="H19" s="865">
        <v>223</v>
      </c>
      <c r="I19" s="865">
        <v>81</v>
      </c>
      <c r="J19" s="865">
        <v>379</v>
      </c>
      <c r="K19" s="865">
        <v>28</v>
      </c>
      <c r="L19" s="865">
        <v>79</v>
      </c>
      <c r="M19" s="866">
        <v>48</v>
      </c>
      <c r="N19" s="808"/>
      <c r="O19" s="809"/>
      <c r="P19" s="809"/>
      <c r="Q19" s="809"/>
      <c r="R19" s="809"/>
      <c r="S19" s="809"/>
      <c r="T19" s="809"/>
    </row>
    <row r="20" spans="1:20" s="810" customFormat="1" ht="15" customHeight="1">
      <c r="A20" s="807" t="s">
        <v>588</v>
      </c>
      <c r="B20" s="864">
        <v>7901</v>
      </c>
      <c r="C20" s="865">
        <v>625</v>
      </c>
      <c r="D20" s="865">
        <v>46</v>
      </c>
      <c r="E20" s="865">
        <v>451</v>
      </c>
      <c r="F20" s="865">
        <v>437</v>
      </c>
      <c r="G20" s="865">
        <v>1</v>
      </c>
      <c r="H20" s="865">
        <v>222</v>
      </c>
      <c r="I20" s="865">
        <v>91</v>
      </c>
      <c r="J20" s="865">
        <v>378</v>
      </c>
      <c r="K20" s="865">
        <v>32</v>
      </c>
      <c r="L20" s="865">
        <v>82</v>
      </c>
      <c r="M20" s="866">
        <v>49</v>
      </c>
      <c r="N20" s="808"/>
      <c r="O20" s="809"/>
      <c r="P20" s="809"/>
      <c r="Q20" s="809"/>
      <c r="R20" s="809"/>
      <c r="S20" s="809"/>
      <c r="T20" s="809"/>
    </row>
    <row r="21" spans="1:20" s="810" customFormat="1" ht="15" customHeight="1">
      <c r="A21" s="807" t="s">
        <v>589</v>
      </c>
      <c r="B21" s="864">
        <v>2160</v>
      </c>
      <c r="C21" s="865">
        <v>644</v>
      </c>
      <c r="D21" s="865">
        <v>13</v>
      </c>
      <c r="E21" s="865">
        <v>471</v>
      </c>
      <c r="F21" s="865">
        <v>408</v>
      </c>
      <c r="G21" s="865">
        <v>41</v>
      </c>
      <c r="H21" s="865">
        <v>227</v>
      </c>
      <c r="I21" s="865">
        <v>82</v>
      </c>
      <c r="J21" s="865">
        <v>389</v>
      </c>
      <c r="K21" s="865">
        <v>7</v>
      </c>
      <c r="L21" s="865">
        <v>96</v>
      </c>
      <c r="M21" s="866">
        <v>43</v>
      </c>
      <c r="N21" s="808"/>
      <c r="O21" s="809"/>
      <c r="P21" s="809"/>
      <c r="Q21" s="809"/>
      <c r="R21" s="809"/>
      <c r="S21" s="809"/>
      <c r="T21" s="809"/>
    </row>
    <row r="22" spans="1:20" s="810" customFormat="1" ht="15" customHeight="1">
      <c r="A22" s="807" t="s">
        <v>590</v>
      </c>
      <c r="B22" s="864">
        <v>983</v>
      </c>
      <c r="C22" s="865">
        <v>630</v>
      </c>
      <c r="D22" s="865">
        <v>42</v>
      </c>
      <c r="E22" s="865">
        <v>463</v>
      </c>
      <c r="F22" s="865">
        <v>425</v>
      </c>
      <c r="G22" s="865">
        <v>16</v>
      </c>
      <c r="H22" s="865">
        <v>240</v>
      </c>
      <c r="I22" s="865">
        <v>88</v>
      </c>
      <c r="J22" s="865">
        <v>385</v>
      </c>
      <c r="K22" s="865">
        <v>11</v>
      </c>
      <c r="L22" s="865">
        <v>87</v>
      </c>
      <c r="M22" s="866">
        <v>45</v>
      </c>
      <c r="N22" s="808"/>
      <c r="O22" s="809"/>
      <c r="P22" s="809"/>
      <c r="Q22" s="809"/>
      <c r="R22" s="809"/>
      <c r="S22" s="809"/>
      <c r="T22" s="809"/>
    </row>
    <row r="23" spans="1:20" s="810" customFormat="1" ht="15" customHeight="1">
      <c r="A23" s="807" t="s">
        <v>591</v>
      </c>
      <c r="B23" s="864">
        <v>1029</v>
      </c>
      <c r="C23" s="865">
        <v>630</v>
      </c>
      <c r="D23" s="865">
        <v>42</v>
      </c>
      <c r="E23" s="865">
        <v>463</v>
      </c>
      <c r="F23" s="865">
        <v>437</v>
      </c>
      <c r="G23" s="865">
        <v>2</v>
      </c>
      <c r="H23" s="865">
        <v>247</v>
      </c>
      <c r="I23" s="865">
        <v>86</v>
      </c>
      <c r="J23" s="865">
        <v>373</v>
      </c>
      <c r="K23" s="865">
        <v>40</v>
      </c>
      <c r="L23" s="865">
        <v>80</v>
      </c>
      <c r="M23" s="866">
        <v>44</v>
      </c>
      <c r="N23" s="808"/>
      <c r="O23" s="809"/>
      <c r="P23" s="809"/>
      <c r="Q23" s="809"/>
      <c r="R23" s="809"/>
      <c r="S23" s="809"/>
      <c r="T23" s="809"/>
    </row>
    <row r="24" spans="1:20" s="810" customFormat="1" ht="15" customHeight="1">
      <c r="A24" s="807" t="s">
        <v>592</v>
      </c>
      <c r="B24" s="864">
        <v>720</v>
      </c>
      <c r="C24" s="865">
        <v>643</v>
      </c>
      <c r="D24" s="865">
        <v>16</v>
      </c>
      <c r="E24" s="865">
        <v>468</v>
      </c>
      <c r="F24" s="865">
        <v>435</v>
      </c>
      <c r="G24" s="865">
        <v>5</v>
      </c>
      <c r="H24" s="865">
        <v>247</v>
      </c>
      <c r="I24" s="865">
        <v>88</v>
      </c>
      <c r="J24" s="865">
        <v>362</v>
      </c>
      <c r="K24" s="865">
        <v>47</v>
      </c>
      <c r="L24" s="865">
        <v>76</v>
      </c>
      <c r="M24" s="866">
        <v>43</v>
      </c>
      <c r="N24" s="808"/>
      <c r="O24" s="809"/>
      <c r="P24" s="809"/>
      <c r="Q24" s="809"/>
      <c r="R24" s="809"/>
      <c r="S24" s="809"/>
      <c r="T24" s="809"/>
    </row>
    <row r="25" spans="1:20" s="810" customFormat="1" ht="15" customHeight="1">
      <c r="A25" s="807" t="s">
        <v>593</v>
      </c>
      <c r="B25" s="864">
        <v>781</v>
      </c>
      <c r="C25" s="865">
        <v>650</v>
      </c>
      <c r="D25" s="865">
        <v>5</v>
      </c>
      <c r="E25" s="865">
        <v>471</v>
      </c>
      <c r="F25" s="865">
        <v>416</v>
      </c>
      <c r="G25" s="865">
        <v>31</v>
      </c>
      <c r="H25" s="865">
        <v>230</v>
      </c>
      <c r="I25" s="865">
        <v>88</v>
      </c>
      <c r="J25" s="865">
        <v>374</v>
      </c>
      <c r="K25" s="865">
        <v>37</v>
      </c>
      <c r="L25" s="865">
        <v>88</v>
      </c>
      <c r="M25" s="866">
        <v>39</v>
      </c>
      <c r="N25" s="808"/>
      <c r="O25" s="809"/>
      <c r="P25" s="809"/>
      <c r="Q25" s="809"/>
      <c r="R25" s="809"/>
      <c r="S25" s="809"/>
      <c r="T25" s="809"/>
    </row>
    <row r="26" spans="1:20" s="810" customFormat="1" ht="15" customHeight="1">
      <c r="A26" s="807" t="s">
        <v>594</v>
      </c>
      <c r="B26" s="864">
        <v>1941</v>
      </c>
      <c r="C26" s="865">
        <v>645</v>
      </c>
      <c r="D26" s="865">
        <v>11</v>
      </c>
      <c r="E26" s="865">
        <v>467</v>
      </c>
      <c r="F26" s="865">
        <v>426</v>
      </c>
      <c r="G26" s="865">
        <v>15</v>
      </c>
      <c r="H26" s="865">
        <v>243</v>
      </c>
      <c r="I26" s="865">
        <v>92</v>
      </c>
      <c r="J26" s="865">
        <v>368</v>
      </c>
      <c r="K26" s="865">
        <v>44</v>
      </c>
      <c r="L26" s="865">
        <v>87</v>
      </c>
      <c r="M26" s="866">
        <v>42</v>
      </c>
      <c r="N26" s="808"/>
      <c r="O26" s="809"/>
      <c r="P26" s="809"/>
      <c r="Q26" s="809"/>
      <c r="R26" s="809"/>
      <c r="S26" s="809"/>
      <c r="T26" s="809"/>
    </row>
    <row r="27" spans="1:20" s="810" customFormat="1" ht="15" customHeight="1">
      <c r="A27" s="807" t="s">
        <v>595</v>
      </c>
      <c r="B27" s="864">
        <v>1869</v>
      </c>
      <c r="C27" s="865">
        <v>631</v>
      </c>
      <c r="D27" s="865">
        <v>41</v>
      </c>
      <c r="E27" s="865">
        <v>462</v>
      </c>
      <c r="F27" s="865">
        <v>433</v>
      </c>
      <c r="G27" s="865">
        <v>6</v>
      </c>
      <c r="H27" s="865">
        <v>233</v>
      </c>
      <c r="I27" s="865">
        <v>89</v>
      </c>
      <c r="J27" s="865">
        <v>376</v>
      </c>
      <c r="K27" s="865">
        <v>35</v>
      </c>
      <c r="L27" s="865">
        <v>90</v>
      </c>
      <c r="M27" s="866">
        <v>43</v>
      </c>
      <c r="N27" s="808"/>
      <c r="O27" s="809"/>
      <c r="P27" s="809"/>
      <c r="Q27" s="809"/>
      <c r="R27" s="809"/>
      <c r="S27" s="809"/>
      <c r="T27" s="809"/>
    </row>
    <row r="28" spans="1:20" s="810" customFormat="1" ht="15" customHeight="1">
      <c r="A28" s="807" t="s">
        <v>596</v>
      </c>
      <c r="B28" s="864">
        <v>3377</v>
      </c>
      <c r="C28" s="865">
        <v>636</v>
      </c>
      <c r="D28" s="865">
        <v>27</v>
      </c>
      <c r="E28" s="865">
        <v>464</v>
      </c>
      <c r="F28" s="865">
        <v>422</v>
      </c>
      <c r="G28" s="865">
        <v>19</v>
      </c>
      <c r="H28" s="865">
        <v>234</v>
      </c>
      <c r="I28" s="865">
        <v>87</v>
      </c>
      <c r="J28" s="865">
        <v>382</v>
      </c>
      <c r="K28" s="865">
        <v>20</v>
      </c>
      <c r="L28" s="865">
        <v>84</v>
      </c>
      <c r="M28" s="866">
        <v>42</v>
      </c>
      <c r="N28" s="808"/>
      <c r="O28" s="809"/>
      <c r="P28" s="809"/>
      <c r="Q28" s="809"/>
      <c r="R28" s="809"/>
      <c r="S28" s="809"/>
      <c r="T28" s="809"/>
    </row>
    <row r="29" spans="1:20" s="810" customFormat="1" ht="15" customHeight="1">
      <c r="A29" s="807" t="s">
        <v>597</v>
      </c>
      <c r="B29" s="864">
        <v>6471</v>
      </c>
      <c r="C29" s="865">
        <v>624</v>
      </c>
      <c r="D29" s="865">
        <v>47</v>
      </c>
      <c r="E29" s="865">
        <v>457</v>
      </c>
      <c r="F29" s="865">
        <v>430</v>
      </c>
      <c r="G29" s="865">
        <v>9</v>
      </c>
      <c r="H29" s="865">
        <v>234</v>
      </c>
      <c r="I29" s="865">
        <v>84</v>
      </c>
      <c r="J29" s="865">
        <v>386</v>
      </c>
      <c r="K29" s="865">
        <v>10</v>
      </c>
      <c r="L29" s="865">
        <v>81</v>
      </c>
      <c r="M29" s="866">
        <v>46</v>
      </c>
      <c r="N29" s="808"/>
      <c r="O29" s="809"/>
      <c r="P29" s="809"/>
      <c r="Q29" s="809"/>
      <c r="R29" s="809"/>
      <c r="S29" s="809"/>
      <c r="T29" s="809"/>
    </row>
    <row r="30" spans="1:20" s="810" customFormat="1" ht="15" customHeight="1">
      <c r="A30" s="807" t="s">
        <v>598</v>
      </c>
      <c r="B30" s="864">
        <v>1662</v>
      </c>
      <c r="C30" s="865">
        <v>633</v>
      </c>
      <c r="D30" s="865">
        <v>37</v>
      </c>
      <c r="E30" s="865">
        <v>465</v>
      </c>
      <c r="F30" s="865">
        <v>425</v>
      </c>
      <c r="G30" s="865">
        <v>16</v>
      </c>
      <c r="H30" s="865">
        <v>233</v>
      </c>
      <c r="I30" s="865">
        <v>89</v>
      </c>
      <c r="J30" s="865">
        <v>382</v>
      </c>
      <c r="K30" s="865">
        <v>20</v>
      </c>
      <c r="L30" s="865">
        <v>82</v>
      </c>
      <c r="M30" s="866">
        <v>49</v>
      </c>
      <c r="N30" s="808"/>
      <c r="O30" s="809"/>
      <c r="P30" s="809"/>
      <c r="Q30" s="809"/>
      <c r="R30" s="809"/>
      <c r="S30" s="809"/>
      <c r="T30" s="809"/>
    </row>
    <row r="31" spans="1:20" s="810" customFormat="1" ht="15" customHeight="1">
      <c r="A31" s="807" t="s">
        <v>599</v>
      </c>
      <c r="B31" s="864">
        <v>1224</v>
      </c>
      <c r="C31" s="865">
        <v>630</v>
      </c>
      <c r="D31" s="865">
        <v>42</v>
      </c>
      <c r="E31" s="865">
        <v>460</v>
      </c>
      <c r="F31" s="865">
        <v>429</v>
      </c>
      <c r="G31" s="865">
        <v>11</v>
      </c>
      <c r="H31" s="865">
        <v>227</v>
      </c>
      <c r="I31" s="865">
        <v>91</v>
      </c>
      <c r="J31" s="865">
        <v>381</v>
      </c>
      <c r="K31" s="865">
        <v>23</v>
      </c>
      <c r="L31" s="865">
        <v>86</v>
      </c>
      <c r="M31" s="866">
        <v>46</v>
      </c>
      <c r="N31" s="808"/>
      <c r="O31" s="809"/>
      <c r="P31" s="809"/>
      <c r="Q31" s="809"/>
      <c r="R31" s="809"/>
      <c r="S31" s="809"/>
      <c r="T31" s="809"/>
    </row>
    <row r="32" spans="1:20" s="810" customFormat="1" ht="15" customHeight="1">
      <c r="A32" s="807" t="s">
        <v>600</v>
      </c>
      <c r="B32" s="864">
        <v>2356</v>
      </c>
      <c r="C32" s="865">
        <v>636</v>
      </c>
      <c r="D32" s="865">
        <v>27</v>
      </c>
      <c r="E32" s="865">
        <v>459</v>
      </c>
      <c r="F32" s="865">
        <v>420</v>
      </c>
      <c r="G32" s="865">
        <v>24</v>
      </c>
      <c r="H32" s="865">
        <v>208</v>
      </c>
      <c r="I32" s="865">
        <v>91</v>
      </c>
      <c r="J32" s="865">
        <v>385</v>
      </c>
      <c r="K32" s="865">
        <v>11</v>
      </c>
      <c r="L32" s="865">
        <v>83</v>
      </c>
      <c r="M32" s="866">
        <v>46</v>
      </c>
      <c r="N32" s="808"/>
      <c r="O32" s="809"/>
      <c r="P32" s="809"/>
      <c r="Q32" s="809"/>
      <c r="R32" s="809"/>
      <c r="S32" s="809"/>
      <c r="T32" s="809"/>
    </row>
    <row r="33" spans="1:20" s="810" customFormat="1" ht="15" customHeight="1">
      <c r="A33" s="807" t="s">
        <v>601</v>
      </c>
      <c r="B33" s="864">
        <v>7840</v>
      </c>
      <c r="C33" s="865">
        <v>639</v>
      </c>
      <c r="D33" s="865">
        <v>22</v>
      </c>
      <c r="E33" s="865">
        <v>460</v>
      </c>
      <c r="F33" s="865">
        <v>405</v>
      </c>
      <c r="G33" s="865">
        <v>42</v>
      </c>
      <c r="H33" s="865">
        <v>207</v>
      </c>
      <c r="I33" s="865">
        <v>86</v>
      </c>
      <c r="J33" s="865">
        <v>397</v>
      </c>
      <c r="K33" s="865">
        <v>4</v>
      </c>
      <c r="L33" s="865">
        <v>87</v>
      </c>
      <c r="M33" s="866">
        <v>47</v>
      </c>
      <c r="N33" s="808"/>
      <c r="O33" s="809"/>
      <c r="P33" s="809"/>
      <c r="Q33" s="809"/>
      <c r="R33" s="809"/>
      <c r="S33" s="809"/>
      <c r="T33" s="809"/>
    </row>
    <row r="34" spans="1:20" s="810" customFormat="1" ht="15" customHeight="1">
      <c r="A34" s="807" t="s">
        <v>602</v>
      </c>
      <c r="B34" s="864">
        <v>4961</v>
      </c>
      <c r="C34" s="865">
        <v>634</v>
      </c>
      <c r="D34" s="865">
        <v>32</v>
      </c>
      <c r="E34" s="865">
        <v>458</v>
      </c>
      <c r="F34" s="865">
        <v>413</v>
      </c>
      <c r="G34" s="865">
        <v>33</v>
      </c>
      <c r="H34" s="865">
        <v>207</v>
      </c>
      <c r="I34" s="865">
        <v>95</v>
      </c>
      <c r="J34" s="865">
        <v>394</v>
      </c>
      <c r="K34" s="865">
        <v>6</v>
      </c>
      <c r="L34" s="865">
        <v>88</v>
      </c>
      <c r="M34" s="866">
        <v>51</v>
      </c>
      <c r="N34" s="808"/>
      <c r="O34" s="809"/>
      <c r="P34" s="809"/>
      <c r="Q34" s="809"/>
      <c r="R34" s="809"/>
      <c r="S34" s="809"/>
      <c r="T34" s="809"/>
    </row>
    <row r="35" spans="1:20" s="810" customFormat="1" ht="15" customHeight="1">
      <c r="A35" s="807" t="s">
        <v>603</v>
      </c>
      <c r="B35" s="864">
        <v>1263</v>
      </c>
      <c r="C35" s="865">
        <v>634</v>
      </c>
      <c r="D35" s="865">
        <v>32</v>
      </c>
      <c r="E35" s="865">
        <v>456</v>
      </c>
      <c r="F35" s="865">
        <v>427</v>
      </c>
      <c r="G35" s="865">
        <v>13</v>
      </c>
      <c r="H35" s="865">
        <v>203</v>
      </c>
      <c r="I35" s="865">
        <v>98</v>
      </c>
      <c r="J35" s="865">
        <v>380</v>
      </c>
      <c r="K35" s="865">
        <v>25</v>
      </c>
      <c r="L35" s="865">
        <v>84</v>
      </c>
      <c r="M35" s="866">
        <v>43</v>
      </c>
      <c r="N35" s="808"/>
      <c r="O35" s="809"/>
      <c r="P35" s="809"/>
      <c r="Q35" s="809"/>
      <c r="R35" s="809"/>
      <c r="S35" s="809"/>
      <c r="T35" s="809"/>
    </row>
    <row r="36" spans="1:20" s="810" customFormat="1" ht="15" customHeight="1">
      <c r="A36" s="807" t="s">
        <v>604</v>
      </c>
      <c r="B36" s="864">
        <v>915</v>
      </c>
      <c r="C36" s="865">
        <v>647</v>
      </c>
      <c r="D36" s="865">
        <v>9</v>
      </c>
      <c r="E36" s="865">
        <v>470</v>
      </c>
      <c r="F36" s="865">
        <v>410</v>
      </c>
      <c r="G36" s="865">
        <v>39</v>
      </c>
      <c r="H36" s="865">
        <v>215</v>
      </c>
      <c r="I36" s="865">
        <v>98</v>
      </c>
      <c r="J36" s="865">
        <v>383</v>
      </c>
      <c r="K36" s="865">
        <v>15</v>
      </c>
      <c r="L36" s="865">
        <v>87</v>
      </c>
      <c r="M36" s="866">
        <v>39</v>
      </c>
      <c r="N36" s="808"/>
      <c r="O36" s="809"/>
      <c r="P36" s="809"/>
      <c r="Q36" s="809"/>
      <c r="R36" s="809"/>
      <c r="S36" s="809"/>
      <c r="T36" s="809"/>
    </row>
    <row r="37" spans="1:20" s="810" customFormat="1" ht="15" customHeight="1">
      <c r="A37" s="807" t="s">
        <v>605</v>
      </c>
      <c r="B37" s="864">
        <v>532</v>
      </c>
      <c r="C37" s="865">
        <v>636</v>
      </c>
      <c r="D37" s="865">
        <v>27</v>
      </c>
      <c r="E37" s="865">
        <v>466</v>
      </c>
      <c r="F37" s="865">
        <v>421</v>
      </c>
      <c r="G37" s="865">
        <v>20</v>
      </c>
      <c r="H37" s="865">
        <v>230</v>
      </c>
      <c r="I37" s="865">
        <v>93</v>
      </c>
      <c r="J37" s="865">
        <v>383</v>
      </c>
      <c r="K37" s="865">
        <v>15</v>
      </c>
      <c r="L37" s="865">
        <v>89</v>
      </c>
      <c r="M37" s="866">
        <v>44</v>
      </c>
      <c r="N37" s="808"/>
      <c r="O37" s="809"/>
      <c r="P37" s="809"/>
      <c r="Q37" s="809"/>
      <c r="R37" s="809"/>
      <c r="S37" s="809"/>
      <c r="T37" s="809"/>
    </row>
    <row r="38" spans="1:20" s="810" customFormat="1" ht="15" customHeight="1">
      <c r="A38" s="807" t="s">
        <v>606</v>
      </c>
      <c r="B38" s="864">
        <v>651</v>
      </c>
      <c r="C38" s="865">
        <v>649</v>
      </c>
      <c r="D38" s="865">
        <v>7</v>
      </c>
      <c r="E38" s="865">
        <v>474</v>
      </c>
      <c r="F38" s="865">
        <v>412</v>
      </c>
      <c r="G38" s="865">
        <v>35</v>
      </c>
      <c r="H38" s="865">
        <v>229</v>
      </c>
      <c r="I38" s="865">
        <v>92</v>
      </c>
      <c r="J38" s="865">
        <v>379</v>
      </c>
      <c r="K38" s="865">
        <v>28</v>
      </c>
      <c r="L38" s="865">
        <v>93</v>
      </c>
      <c r="M38" s="866">
        <v>38</v>
      </c>
      <c r="N38" s="808"/>
      <c r="O38" s="809"/>
      <c r="P38" s="809"/>
      <c r="Q38" s="809"/>
      <c r="R38" s="809"/>
      <c r="S38" s="809"/>
      <c r="T38" s="809"/>
    </row>
    <row r="39" spans="1:20" s="810" customFormat="1" ht="15" customHeight="1">
      <c r="A39" s="807" t="s">
        <v>607</v>
      </c>
      <c r="B39" s="864">
        <v>1724</v>
      </c>
      <c r="C39" s="865">
        <v>634</v>
      </c>
      <c r="D39" s="865">
        <v>32</v>
      </c>
      <c r="E39" s="865">
        <v>464</v>
      </c>
      <c r="F39" s="865">
        <v>427</v>
      </c>
      <c r="G39" s="865">
        <v>13</v>
      </c>
      <c r="H39" s="865">
        <v>231</v>
      </c>
      <c r="I39" s="865">
        <v>90</v>
      </c>
      <c r="J39" s="865">
        <v>379</v>
      </c>
      <c r="K39" s="865">
        <v>28</v>
      </c>
      <c r="L39" s="865">
        <v>87</v>
      </c>
      <c r="M39" s="866">
        <v>44</v>
      </c>
      <c r="N39" s="808"/>
      <c r="O39" s="809"/>
      <c r="P39" s="809"/>
      <c r="Q39" s="809"/>
      <c r="R39" s="809"/>
      <c r="S39" s="809"/>
      <c r="T39" s="809"/>
    </row>
    <row r="40" spans="1:20" s="810" customFormat="1" ht="15" customHeight="1">
      <c r="A40" s="807" t="s">
        <v>608</v>
      </c>
      <c r="B40" s="864">
        <v>2535</v>
      </c>
      <c r="C40" s="865">
        <v>639</v>
      </c>
      <c r="D40" s="865">
        <v>22</v>
      </c>
      <c r="E40" s="865">
        <v>464</v>
      </c>
      <c r="F40" s="865">
        <v>429</v>
      </c>
      <c r="G40" s="865">
        <v>10</v>
      </c>
      <c r="H40" s="865">
        <v>234</v>
      </c>
      <c r="I40" s="865">
        <v>87</v>
      </c>
      <c r="J40" s="865">
        <v>372</v>
      </c>
      <c r="K40" s="865">
        <v>41</v>
      </c>
      <c r="L40" s="865">
        <v>80</v>
      </c>
      <c r="M40" s="866">
        <v>39</v>
      </c>
      <c r="N40" s="808"/>
      <c r="O40" s="809"/>
      <c r="P40" s="809"/>
      <c r="Q40" s="809"/>
      <c r="R40" s="809"/>
      <c r="S40" s="809"/>
      <c r="T40" s="809"/>
    </row>
    <row r="41" spans="1:20" s="810" customFormat="1" ht="15" customHeight="1">
      <c r="A41" s="807" t="s">
        <v>609</v>
      </c>
      <c r="B41" s="864">
        <v>1310</v>
      </c>
      <c r="C41" s="865">
        <v>634</v>
      </c>
      <c r="D41" s="865">
        <v>32</v>
      </c>
      <c r="E41" s="865">
        <v>462</v>
      </c>
      <c r="F41" s="865">
        <v>419</v>
      </c>
      <c r="G41" s="865">
        <v>27</v>
      </c>
      <c r="H41" s="865">
        <v>217</v>
      </c>
      <c r="I41" s="865">
        <v>97</v>
      </c>
      <c r="J41" s="865">
        <v>387</v>
      </c>
      <c r="K41" s="865">
        <v>8</v>
      </c>
      <c r="L41" s="865">
        <v>85</v>
      </c>
      <c r="M41" s="866">
        <v>45</v>
      </c>
      <c r="N41" s="808"/>
      <c r="O41" s="809"/>
      <c r="P41" s="809"/>
      <c r="Q41" s="809"/>
      <c r="R41" s="809"/>
      <c r="S41" s="809"/>
      <c r="T41" s="809"/>
    </row>
    <row r="42" spans="1:20" s="810" customFormat="1" ht="15" customHeight="1">
      <c r="A42" s="807" t="s">
        <v>610</v>
      </c>
      <c r="B42" s="864">
        <v>712</v>
      </c>
      <c r="C42" s="865">
        <v>643</v>
      </c>
      <c r="D42" s="865">
        <v>16</v>
      </c>
      <c r="E42" s="865">
        <v>465</v>
      </c>
      <c r="F42" s="865">
        <v>398</v>
      </c>
      <c r="G42" s="865">
        <v>44</v>
      </c>
      <c r="H42" s="865">
        <v>212</v>
      </c>
      <c r="I42" s="865">
        <v>92</v>
      </c>
      <c r="J42" s="865">
        <v>399</v>
      </c>
      <c r="K42" s="865">
        <v>3</v>
      </c>
      <c r="L42" s="865">
        <v>80</v>
      </c>
      <c r="M42" s="866">
        <v>46</v>
      </c>
      <c r="N42" s="808"/>
      <c r="O42" s="809"/>
      <c r="P42" s="809"/>
      <c r="Q42" s="809"/>
      <c r="R42" s="809"/>
      <c r="S42" s="809"/>
      <c r="T42" s="809"/>
    </row>
    <row r="43" spans="1:20" s="810" customFormat="1" ht="15" customHeight="1">
      <c r="A43" s="807" t="s">
        <v>611</v>
      </c>
      <c r="B43" s="864">
        <v>888</v>
      </c>
      <c r="C43" s="865">
        <v>634</v>
      </c>
      <c r="D43" s="865">
        <v>32</v>
      </c>
      <c r="E43" s="865">
        <v>462</v>
      </c>
      <c r="F43" s="865">
        <v>421</v>
      </c>
      <c r="G43" s="865">
        <v>20</v>
      </c>
      <c r="H43" s="865">
        <v>232</v>
      </c>
      <c r="I43" s="865">
        <v>87</v>
      </c>
      <c r="J43" s="865">
        <v>385</v>
      </c>
      <c r="K43" s="865">
        <v>11</v>
      </c>
      <c r="L43" s="865">
        <v>84</v>
      </c>
      <c r="M43" s="866">
        <v>45</v>
      </c>
      <c r="N43" s="808"/>
      <c r="O43" s="809"/>
      <c r="P43" s="809"/>
      <c r="Q43" s="809"/>
      <c r="R43" s="809"/>
      <c r="S43" s="809"/>
      <c r="T43" s="809"/>
    </row>
    <row r="44" spans="1:20" s="810" customFormat="1" ht="15" customHeight="1">
      <c r="A44" s="807" t="s">
        <v>612</v>
      </c>
      <c r="B44" s="864">
        <v>1292</v>
      </c>
      <c r="C44" s="865">
        <v>637</v>
      </c>
      <c r="D44" s="865">
        <v>26</v>
      </c>
      <c r="E44" s="865">
        <v>465</v>
      </c>
      <c r="F44" s="865">
        <v>394</v>
      </c>
      <c r="G44" s="865">
        <v>45</v>
      </c>
      <c r="H44" s="865">
        <v>207</v>
      </c>
      <c r="I44" s="865">
        <v>92</v>
      </c>
      <c r="J44" s="865">
        <v>409</v>
      </c>
      <c r="K44" s="865">
        <v>2</v>
      </c>
      <c r="L44" s="865">
        <v>94</v>
      </c>
      <c r="M44" s="866">
        <v>53</v>
      </c>
      <c r="N44" s="808"/>
      <c r="O44" s="809"/>
      <c r="P44" s="809"/>
      <c r="Q44" s="809"/>
      <c r="R44" s="809"/>
      <c r="S44" s="809"/>
      <c r="T44" s="809"/>
    </row>
    <row r="45" spans="1:20" s="810" customFormat="1" ht="15" customHeight="1">
      <c r="A45" s="807" t="s">
        <v>613</v>
      </c>
      <c r="B45" s="864">
        <v>697</v>
      </c>
      <c r="C45" s="865">
        <v>655</v>
      </c>
      <c r="D45" s="865">
        <v>2</v>
      </c>
      <c r="E45" s="865">
        <v>474</v>
      </c>
      <c r="F45" s="865">
        <v>402</v>
      </c>
      <c r="G45" s="865">
        <v>43</v>
      </c>
      <c r="H45" s="865">
        <v>218</v>
      </c>
      <c r="I45" s="865">
        <v>89</v>
      </c>
      <c r="J45" s="865">
        <v>383</v>
      </c>
      <c r="K45" s="865">
        <v>15</v>
      </c>
      <c r="L45" s="865">
        <v>88</v>
      </c>
      <c r="M45" s="866">
        <v>42</v>
      </c>
      <c r="N45" s="808"/>
      <c r="O45" s="809"/>
      <c r="P45" s="809"/>
      <c r="Q45" s="809"/>
      <c r="R45" s="809"/>
      <c r="S45" s="809"/>
      <c r="T45" s="809"/>
    </row>
    <row r="46" spans="1:20" s="810" customFormat="1" ht="15" customHeight="1">
      <c r="A46" s="807" t="s">
        <v>614</v>
      </c>
      <c r="B46" s="864">
        <v>4454</v>
      </c>
      <c r="C46" s="865">
        <v>633</v>
      </c>
      <c r="D46" s="865">
        <v>37</v>
      </c>
      <c r="E46" s="865">
        <v>461</v>
      </c>
      <c r="F46" s="865">
        <v>420</v>
      </c>
      <c r="G46" s="865">
        <v>24</v>
      </c>
      <c r="H46" s="865">
        <v>228</v>
      </c>
      <c r="I46" s="865">
        <v>83</v>
      </c>
      <c r="J46" s="865">
        <v>387</v>
      </c>
      <c r="K46" s="865">
        <v>8</v>
      </c>
      <c r="L46" s="865">
        <v>82</v>
      </c>
      <c r="M46" s="866">
        <v>44</v>
      </c>
      <c r="N46" s="808"/>
      <c r="O46" s="809"/>
      <c r="P46" s="809"/>
      <c r="Q46" s="809"/>
      <c r="R46" s="809"/>
      <c r="S46" s="809"/>
      <c r="T46" s="809"/>
    </row>
    <row r="47" spans="1:20" s="810" customFormat="1" ht="15" customHeight="1">
      <c r="A47" s="807" t="s">
        <v>615</v>
      </c>
      <c r="B47" s="864">
        <v>751</v>
      </c>
      <c r="C47" s="865">
        <v>633</v>
      </c>
      <c r="D47" s="865">
        <v>37</v>
      </c>
      <c r="E47" s="865">
        <v>465</v>
      </c>
      <c r="F47" s="865">
        <v>429</v>
      </c>
      <c r="G47" s="865">
        <v>11</v>
      </c>
      <c r="H47" s="865">
        <v>241</v>
      </c>
      <c r="I47" s="865">
        <v>86</v>
      </c>
      <c r="J47" s="865">
        <v>379</v>
      </c>
      <c r="K47" s="865">
        <v>28</v>
      </c>
      <c r="L47" s="865">
        <v>88</v>
      </c>
      <c r="M47" s="866">
        <v>35</v>
      </c>
      <c r="N47" s="808"/>
      <c r="O47" s="809"/>
      <c r="P47" s="809"/>
      <c r="Q47" s="809"/>
      <c r="R47" s="809"/>
      <c r="S47" s="809"/>
      <c r="T47" s="809"/>
    </row>
    <row r="48" spans="1:20" s="810" customFormat="1" ht="15" customHeight="1">
      <c r="A48" s="807" t="s">
        <v>616</v>
      </c>
      <c r="B48" s="864">
        <v>1279</v>
      </c>
      <c r="C48" s="865">
        <v>633</v>
      </c>
      <c r="D48" s="865">
        <v>37</v>
      </c>
      <c r="E48" s="865">
        <v>464</v>
      </c>
      <c r="F48" s="865">
        <v>411</v>
      </c>
      <c r="G48" s="865">
        <v>36</v>
      </c>
      <c r="H48" s="865">
        <v>211</v>
      </c>
      <c r="I48" s="865">
        <v>95</v>
      </c>
      <c r="J48" s="865">
        <v>395</v>
      </c>
      <c r="K48" s="865">
        <v>5</v>
      </c>
      <c r="L48" s="865">
        <v>87</v>
      </c>
      <c r="M48" s="866">
        <v>42</v>
      </c>
      <c r="N48" s="808"/>
      <c r="O48" s="809"/>
      <c r="P48" s="809"/>
      <c r="Q48" s="809"/>
      <c r="R48" s="809"/>
      <c r="S48" s="809"/>
      <c r="T48" s="809"/>
    </row>
    <row r="49" spans="1:20" s="810" customFormat="1" ht="15" customHeight="1">
      <c r="A49" s="807" t="s">
        <v>617</v>
      </c>
      <c r="B49" s="864">
        <v>1608</v>
      </c>
      <c r="C49" s="865">
        <v>644</v>
      </c>
      <c r="D49" s="865">
        <v>13</v>
      </c>
      <c r="E49" s="865">
        <v>471</v>
      </c>
      <c r="F49" s="865">
        <v>411</v>
      </c>
      <c r="G49" s="865">
        <v>36</v>
      </c>
      <c r="H49" s="865">
        <v>225</v>
      </c>
      <c r="I49" s="865">
        <v>84</v>
      </c>
      <c r="J49" s="865">
        <v>384</v>
      </c>
      <c r="K49" s="865">
        <v>14</v>
      </c>
      <c r="L49" s="865">
        <v>83</v>
      </c>
      <c r="M49" s="866">
        <v>41</v>
      </c>
      <c r="N49" s="808"/>
      <c r="O49" s="809"/>
      <c r="P49" s="809"/>
      <c r="Q49" s="809"/>
      <c r="R49" s="809"/>
      <c r="S49" s="809"/>
      <c r="T49" s="809"/>
    </row>
    <row r="50" spans="1:20" s="810" customFormat="1" ht="15" customHeight="1">
      <c r="A50" s="807" t="s">
        <v>618</v>
      </c>
      <c r="B50" s="864">
        <v>1061</v>
      </c>
      <c r="C50" s="865">
        <v>640</v>
      </c>
      <c r="D50" s="865">
        <v>20</v>
      </c>
      <c r="E50" s="865">
        <v>466</v>
      </c>
      <c r="F50" s="865">
        <v>417</v>
      </c>
      <c r="G50" s="865">
        <v>30</v>
      </c>
      <c r="H50" s="865">
        <v>226</v>
      </c>
      <c r="I50" s="865">
        <v>92</v>
      </c>
      <c r="J50" s="865">
        <v>383</v>
      </c>
      <c r="K50" s="865">
        <v>15</v>
      </c>
      <c r="L50" s="865">
        <v>81</v>
      </c>
      <c r="M50" s="866">
        <v>38</v>
      </c>
      <c r="N50" s="808"/>
      <c r="O50" s="809"/>
      <c r="P50" s="809"/>
      <c r="Q50" s="809"/>
      <c r="R50" s="809"/>
      <c r="S50" s="809"/>
      <c r="T50" s="809"/>
    </row>
    <row r="51" spans="1:20" s="810" customFormat="1" ht="15" customHeight="1">
      <c r="A51" s="807" t="s">
        <v>619</v>
      </c>
      <c r="B51" s="864">
        <v>1008</v>
      </c>
      <c r="C51" s="865">
        <v>642</v>
      </c>
      <c r="D51" s="865">
        <v>19</v>
      </c>
      <c r="E51" s="865">
        <v>466</v>
      </c>
      <c r="F51" s="865">
        <v>420</v>
      </c>
      <c r="G51" s="865">
        <v>24</v>
      </c>
      <c r="H51" s="865">
        <v>233</v>
      </c>
      <c r="I51" s="865">
        <v>89</v>
      </c>
      <c r="J51" s="865">
        <v>378</v>
      </c>
      <c r="K51" s="865">
        <v>32</v>
      </c>
      <c r="L51" s="865">
        <v>86</v>
      </c>
      <c r="M51" s="866">
        <v>37</v>
      </c>
      <c r="N51" s="808"/>
      <c r="O51" s="809"/>
      <c r="P51" s="809"/>
      <c r="Q51" s="809"/>
      <c r="R51" s="809"/>
      <c r="S51" s="809"/>
      <c r="T51" s="809"/>
    </row>
    <row r="52" spans="1:20" s="810" customFormat="1" ht="15" customHeight="1">
      <c r="A52" s="807" t="s">
        <v>620</v>
      </c>
      <c r="B52" s="864">
        <v>1525</v>
      </c>
      <c r="C52" s="865">
        <v>648</v>
      </c>
      <c r="D52" s="865">
        <v>8</v>
      </c>
      <c r="E52" s="865">
        <v>471</v>
      </c>
      <c r="F52" s="865">
        <v>411</v>
      </c>
      <c r="G52" s="865">
        <v>36</v>
      </c>
      <c r="H52" s="865">
        <v>216</v>
      </c>
      <c r="I52" s="865">
        <v>90</v>
      </c>
      <c r="J52" s="865">
        <v>381</v>
      </c>
      <c r="K52" s="865">
        <v>23</v>
      </c>
      <c r="L52" s="865">
        <v>96</v>
      </c>
      <c r="M52" s="866">
        <v>37</v>
      </c>
      <c r="N52" s="808"/>
      <c r="O52" s="809"/>
      <c r="P52" s="809"/>
      <c r="Q52" s="809"/>
      <c r="R52" s="809"/>
      <c r="S52" s="809"/>
      <c r="T52" s="809"/>
    </row>
    <row r="53" spans="1:20" s="810" customFormat="1" ht="15" customHeight="1" thickBot="1">
      <c r="A53" s="812" t="s">
        <v>621</v>
      </c>
      <c r="B53" s="870">
        <v>1170</v>
      </c>
      <c r="C53" s="871">
        <v>635</v>
      </c>
      <c r="D53" s="871">
        <v>30</v>
      </c>
      <c r="E53" s="871">
        <v>472</v>
      </c>
      <c r="F53" s="871">
        <v>431</v>
      </c>
      <c r="G53" s="871">
        <v>7</v>
      </c>
      <c r="H53" s="871">
        <v>226</v>
      </c>
      <c r="I53" s="871">
        <v>85</v>
      </c>
      <c r="J53" s="871">
        <v>374</v>
      </c>
      <c r="K53" s="871">
        <v>37</v>
      </c>
      <c r="L53" s="871">
        <v>81</v>
      </c>
      <c r="M53" s="872">
        <v>34</v>
      </c>
      <c r="N53" s="808"/>
      <c r="O53" s="809"/>
      <c r="P53" s="809"/>
      <c r="Q53" s="809"/>
      <c r="R53" s="809"/>
      <c r="S53" s="809"/>
      <c r="T53" s="809"/>
    </row>
    <row r="54" spans="1:20" s="810" customFormat="1" ht="15" customHeight="1">
      <c r="A54" s="809" t="s">
        <v>195</v>
      </c>
      <c r="B54" s="809"/>
      <c r="C54" s="809"/>
      <c r="D54" s="809"/>
      <c r="E54" s="809"/>
      <c r="F54" s="809"/>
      <c r="G54" s="809"/>
      <c r="H54" s="809"/>
      <c r="I54" s="809"/>
      <c r="J54" s="809"/>
      <c r="K54" s="809"/>
      <c r="L54" s="809"/>
      <c r="M54" s="809"/>
      <c r="N54" s="809"/>
      <c r="O54" s="809"/>
      <c r="P54" s="809"/>
      <c r="Q54" s="809"/>
      <c r="R54" s="809"/>
      <c r="S54" s="809"/>
      <c r="T54" s="809"/>
    </row>
  </sheetData>
  <mergeCells count="7">
    <mergeCell ref="B3:B5"/>
    <mergeCell ref="A3:A5"/>
    <mergeCell ref="H4:I4"/>
    <mergeCell ref="L4:M4"/>
    <mergeCell ref="C3:E3"/>
    <mergeCell ref="F3:I3"/>
    <mergeCell ref="J3:M3"/>
  </mergeCells>
  <printOptions/>
  <pageMargins left="0.5905511811023623" right="0.1968503937007874" top="0.984251968503937" bottom="0.984251968503937" header="0.5118110236220472" footer="0.5118110236220472"/>
  <pageSetup fitToHeight="1" fitToWidth="1" horizontalDpi="600" verticalDpi="600" orientation="portrait" paperSize="9" scale="92" r:id="rId1"/>
  <headerFooter alignWithMargins="0">
    <oddHeader>&amp;R&amp;D&amp;T</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U54"/>
  <sheetViews>
    <sheetView workbookViewId="0" topLeftCell="A1">
      <selection activeCell="A1" sqref="A1"/>
    </sheetView>
  </sheetViews>
  <sheetFormatPr defaultColWidth="9.00390625" defaultRowHeight="13.5"/>
  <cols>
    <col min="1" max="1" width="9.00390625" style="850" customWidth="1"/>
    <col min="2" max="2" width="8.625" style="850" customWidth="1"/>
    <col min="3" max="14" width="7.625" style="850" customWidth="1"/>
    <col min="15" max="16384" width="9.00390625" style="850" customWidth="1"/>
  </cols>
  <sheetData>
    <row r="1" spans="1:21" ht="18" customHeight="1">
      <c r="A1" s="846" t="s">
        <v>932</v>
      </c>
      <c r="B1" s="813"/>
      <c r="C1" s="814"/>
      <c r="D1" s="815"/>
      <c r="E1" s="814"/>
      <c r="F1" s="815"/>
      <c r="G1" s="847"/>
      <c r="H1" s="818"/>
      <c r="I1" s="848"/>
      <c r="J1" s="818"/>
      <c r="K1" s="848"/>
      <c r="L1" s="816"/>
      <c r="M1" s="817"/>
      <c r="N1" s="849"/>
      <c r="O1" s="818"/>
      <c r="P1" s="818"/>
      <c r="Q1" s="818"/>
      <c r="R1" s="818"/>
      <c r="S1" s="818"/>
      <c r="T1" s="818"/>
      <c r="U1" s="818"/>
    </row>
    <row r="2" spans="1:21" s="557" customFormat="1" ht="15" customHeight="1" thickBot="1">
      <c r="A2" s="819"/>
      <c r="B2" s="820"/>
      <c r="C2" s="821"/>
      <c r="D2" s="822"/>
      <c r="E2" s="821"/>
      <c r="F2" s="822"/>
      <c r="G2" s="851"/>
      <c r="H2" s="823"/>
      <c r="I2" s="852"/>
      <c r="J2" s="823"/>
      <c r="K2" s="852"/>
      <c r="L2" s="823"/>
      <c r="M2" s="851"/>
      <c r="N2" s="849" t="s">
        <v>963</v>
      </c>
      <c r="O2" s="823"/>
      <c r="P2" s="823"/>
      <c r="Q2" s="823"/>
      <c r="R2" s="823"/>
      <c r="S2" s="823"/>
      <c r="T2" s="823"/>
      <c r="U2" s="823"/>
    </row>
    <row r="3" spans="1:21" s="825" customFormat="1" ht="15" customHeight="1" thickTop="1">
      <c r="A3" s="1331" t="s">
        <v>71</v>
      </c>
      <c r="B3" s="1331" t="s">
        <v>72</v>
      </c>
      <c r="C3" s="1334" t="s">
        <v>73</v>
      </c>
      <c r="D3" s="1335"/>
      <c r="E3" s="1335"/>
      <c r="F3" s="1335"/>
      <c r="G3" s="1335"/>
      <c r="H3" s="1335"/>
      <c r="I3" s="1335"/>
      <c r="J3" s="1335"/>
      <c r="K3" s="1335"/>
      <c r="L3" s="1335"/>
      <c r="M3" s="1335"/>
      <c r="N3" s="1335"/>
      <c r="O3" s="824"/>
      <c r="P3" s="824"/>
      <c r="Q3" s="824"/>
      <c r="R3" s="824"/>
      <c r="S3" s="824"/>
      <c r="T3" s="824"/>
      <c r="U3" s="824"/>
    </row>
    <row r="4" spans="1:21" s="825" customFormat="1" ht="15" customHeight="1">
      <c r="A4" s="1332"/>
      <c r="B4" s="1332"/>
      <c r="C4" s="1337" t="s">
        <v>192</v>
      </c>
      <c r="D4" s="1337"/>
      <c r="E4" s="1337" t="s">
        <v>74</v>
      </c>
      <c r="F4" s="1337"/>
      <c r="G4" s="1337" t="s">
        <v>193</v>
      </c>
      <c r="H4" s="1337"/>
      <c r="I4" s="1336" t="s">
        <v>75</v>
      </c>
      <c r="J4" s="1336"/>
      <c r="K4" s="1336" t="s">
        <v>194</v>
      </c>
      <c r="L4" s="1336"/>
      <c r="M4" s="1337" t="s">
        <v>76</v>
      </c>
      <c r="N4" s="1338"/>
      <c r="O4" s="824"/>
      <c r="P4" s="824"/>
      <c r="Q4" s="824"/>
      <c r="R4" s="824"/>
      <c r="S4" s="824"/>
      <c r="T4" s="824"/>
      <c r="U4" s="824"/>
    </row>
    <row r="5" spans="1:21" s="825" customFormat="1" ht="15" customHeight="1">
      <c r="A5" s="1333"/>
      <c r="B5" s="1333"/>
      <c r="C5" s="826"/>
      <c r="D5" s="827" t="s">
        <v>77</v>
      </c>
      <c r="E5" s="826"/>
      <c r="F5" s="827" t="s">
        <v>77</v>
      </c>
      <c r="G5" s="826"/>
      <c r="H5" s="827" t="s">
        <v>77</v>
      </c>
      <c r="I5" s="828"/>
      <c r="J5" s="827" t="s">
        <v>77</v>
      </c>
      <c r="K5" s="828"/>
      <c r="L5" s="827" t="s">
        <v>77</v>
      </c>
      <c r="M5" s="826"/>
      <c r="N5" s="829" t="s">
        <v>77</v>
      </c>
      <c r="O5" s="824"/>
      <c r="P5" s="824"/>
      <c r="Q5" s="824"/>
      <c r="R5" s="824"/>
      <c r="S5" s="824"/>
      <c r="T5" s="824"/>
      <c r="U5" s="824"/>
    </row>
    <row r="6" spans="1:21" s="810" customFormat="1" ht="15" customHeight="1">
      <c r="A6" s="830" t="s">
        <v>740</v>
      </c>
      <c r="B6" s="853">
        <v>113604</v>
      </c>
      <c r="C6" s="854">
        <v>59.4</v>
      </c>
      <c r="D6" s="831"/>
      <c r="E6" s="854">
        <v>35.2</v>
      </c>
      <c r="F6" s="831"/>
      <c r="G6" s="854">
        <v>65.3</v>
      </c>
      <c r="H6" s="831"/>
      <c r="I6" s="855">
        <v>84.9</v>
      </c>
      <c r="J6" s="831"/>
      <c r="K6" s="855">
        <v>26.2</v>
      </c>
      <c r="L6" s="831"/>
      <c r="M6" s="854">
        <v>76.2</v>
      </c>
      <c r="N6" s="832"/>
      <c r="O6" s="833"/>
      <c r="P6" s="833"/>
      <c r="Q6" s="833"/>
      <c r="R6" s="833"/>
      <c r="S6" s="833"/>
      <c r="T6" s="833"/>
      <c r="U6" s="833"/>
    </row>
    <row r="7" spans="1:21" s="810" customFormat="1" ht="15" customHeight="1">
      <c r="A7" s="834" t="s">
        <v>575</v>
      </c>
      <c r="B7" s="853">
        <v>4967</v>
      </c>
      <c r="C7" s="854">
        <v>54.5</v>
      </c>
      <c r="D7" s="831">
        <f aca="true" t="shared" si="0" ref="D7:D53">RANK(C7,$C$7:$C$53)</f>
        <v>26</v>
      </c>
      <c r="E7" s="854">
        <v>32.4</v>
      </c>
      <c r="F7" s="831">
        <f aca="true" t="shared" si="1" ref="F7:F53">RANK(E7,$E$7:$E$53)</f>
        <v>22</v>
      </c>
      <c r="G7" s="854">
        <v>63.4</v>
      </c>
      <c r="H7" s="831">
        <f aca="true" t="shared" si="2" ref="H7:H53">RANK(G7,$G$7:$G$53)</f>
        <v>27</v>
      </c>
      <c r="I7" s="855">
        <v>84.8</v>
      </c>
      <c r="J7" s="831">
        <f aca="true" t="shared" si="3" ref="J7:J53">RANK(I7,$I$7:$I$53)</f>
        <v>13</v>
      </c>
      <c r="K7" s="855">
        <v>23.2</v>
      </c>
      <c r="L7" s="831">
        <f aca="true" t="shared" si="4" ref="L7:L53">RANK(K7,$K$7:$K$53)</f>
        <v>43</v>
      </c>
      <c r="M7" s="854">
        <v>74.1</v>
      </c>
      <c r="N7" s="835">
        <f aca="true" t="shared" si="5" ref="N7:N53">RANK(M7,$M$7:$M$53)</f>
        <v>26</v>
      </c>
      <c r="O7" s="833"/>
      <c r="P7" s="833"/>
      <c r="Q7" s="833"/>
      <c r="R7" s="833"/>
      <c r="S7" s="833"/>
      <c r="T7" s="833"/>
      <c r="U7" s="833"/>
    </row>
    <row r="8" spans="1:21" s="810" customFormat="1" ht="15" customHeight="1">
      <c r="A8" s="834" t="s">
        <v>576</v>
      </c>
      <c r="B8" s="853">
        <v>1258</v>
      </c>
      <c r="C8" s="854">
        <v>44.4</v>
      </c>
      <c r="D8" s="831">
        <f t="shared" si="0"/>
        <v>47</v>
      </c>
      <c r="E8" s="854">
        <v>24</v>
      </c>
      <c r="F8" s="831">
        <f t="shared" si="1"/>
        <v>47</v>
      </c>
      <c r="G8" s="854">
        <v>53.9</v>
      </c>
      <c r="H8" s="831">
        <f t="shared" si="2"/>
        <v>47</v>
      </c>
      <c r="I8" s="855">
        <v>76</v>
      </c>
      <c r="J8" s="831">
        <f t="shared" si="3"/>
        <v>47</v>
      </c>
      <c r="K8" s="855">
        <v>23.2</v>
      </c>
      <c r="L8" s="831">
        <f t="shared" si="4"/>
        <v>43</v>
      </c>
      <c r="M8" s="854">
        <v>64.3</v>
      </c>
      <c r="N8" s="835">
        <f t="shared" si="5"/>
        <v>45</v>
      </c>
      <c r="O8" s="833"/>
      <c r="P8" s="833"/>
      <c r="Q8" s="833"/>
      <c r="R8" s="833"/>
      <c r="S8" s="833"/>
      <c r="T8" s="833"/>
      <c r="U8" s="833"/>
    </row>
    <row r="9" spans="1:21" s="810" customFormat="1" ht="15" customHeight="1">
      <c r="A9" s="834" t="s">
        <v>577</v>
      </c>
      <c r="B9" s="853">
        <v>1223</v>
      </c>
      <c r="C9" s="854">
        <v>45.9</v>
      </c>
      <c r="D9" s="831">
        <f t="shared" si="0"/>
        <v>44</v>
      </c>
      <c r="E9" s="854">
        <v>27.3</v>
      </c>
      <c r="F9" s="831">
        <f t="shared" si="1"/>
        <v>42</v>
      </c>
      <c r="G9" s="854">
        <v>58.2</v>
      </c>
      <c r="H9" s="831">
        <f t="shared" si="2"/>
        <v>42</v>
      </c>
      <c r="I9" s="855">
        <v>80.6</v>
      </c>
      <c r="J9" s="831">
        <f t="shared" si="3"/>
        <v>38</v>
      </c>
      <c r="K9" s="855">
        <v>32.7</v>
      </c>
      <c r="L9" s="831">
        <f t="shared" si="4"/>
        <v>8</v>
      </c>
      <c r="M9" s="854">
        <v>69.3</v>
      </c>
      <c r="N9" s="835">
        <f t="shared" si="5"/>
        <v>41</v>
      </c>
      <c r="O9" s="833"/>
      <c r="P9" s="833"/>
      <c r="Q9" s="833"/>
      <c r="R9" s="833"/>
      <c r="S9" s="833"/>
      <c r="T9" s="833"/>
      <c r="U9" s="833"/>
    </row>
    <row r="10" spans="1:21" s="810" customFormat="1" ht="15" customHeight="1">
      <c r="A10" s="834" t="s">
        <v>578</v>
      </c>
      <c r="B10" s="853">
        <v>2101</v>
      </c>
      <c r="C10" s="854">
        <v>55.7</v>
      </c>
      <c r="D10" s="831">
        <f t="shared" si="0"/>
        <v>19</v>
      </c>
      <c r="E10" s="854">
        <v>32.6</v>
      </c>
      <c r="F10" s="831">
        <f t="shared" si="1"/>
        <v>20</v>
      </c>
      <c r="G10" s="854">
        <v>63.9</v>
      </c>
      <c r="H10" s="831">
        <f t="shared" si="2"/>
        <v>24</v>
      </c>
      <c r="I10" s="855">
        <v>84.8</v>
      </c>
      <c r="J10" s="831">
        <f t="shared" si="3"/>
        <v>13</v>
      </c>
      <c r="K10" s="855">
        <v>30.2</v>
      </c>
      <c r="L10" s="831">
        <f t="shared" si="4"/>
        <v>18</v>
      </c>
      <c r="M10" s="854">
        <v>75.7</v>
      </c>
      <c r="N10" s="835">
        <f t="shared" si="5"/>
        <v>18</v>
      </c>
      <c r="O10" s="833"/>
      <c r="P10" s="833"/>
      <c r="Q10" s="833"/>
      <c r="R10" s="833"/>
      <c r="S10" s="833"/>
      <c r="T10" s="833"/>
      <c r="U10" s="833"/>
    </row>
    <row r="11" spans="1:21" s="810" customFormat="1" ht="15" customHeight="1">
      <c r="A11" s="834" t="s">
        <v>579</v>
      </c>
      <c r="B11" s="853">
        <v>1015</v>
      </c>
      <c r="C11" s="854">
        <v>45.4</v>
      </c>
      <c r="D11" s="831">
        <f t="shared" si="0"/>
        <v>46</v>
      </c>
      <c r="E11" s="854">
        <v>25.4</v>
      </c>
      <c r="F11" s="831">
        <f t="shared" si="1"/>
        <v>46</v>
      </c>
      <c r="G11" s="854">
        <v>56.4</v>
      </c>
      <c r="H11" s="831">
        <f t="shared" si="2"/>
        <v>46</v>
      </c>
      <c r="I11" s="855">
        <v>78.6</v>
      </c>
      <c r="J11" s="831">
        <f t="shared" si="3"/>
        <v>43</v>
      </c>
      <c r="K11" s="855">
        <v>26.5</v>
      </c>
      <c r="L11" s="831">
        <f t="shared" si="4"/>
        <v>29</v>
      </c>
      <c r="M11" s="854">
        <v>69.5</v>
      </c>
      <c r="N11" s="835">
        <f t="shared" si="5"/>
        <v>40</v>
      </c>
      <c r="O11" s="833"/>
      <c r="P11" s="833"/>
      <c r="Q11" s="833"/>
      <c r="R11" s="833"/>
      <c r="S11" s="833"/>
      <c r="T11" s="833"/>
      <c r="U11" s="833"/>
    </row>
    <row r="12" spans="1:21" s="810" customFormat="1" ht="15" customHeight="1">
      <c r="A12" s="836" t="s">
        <v>580</v>
      </c>
      <c r="B12" s="856">
        <v>1074</v>
      </c>
      <c r="C12" s="857">
        <v>45.7</v>
      </c>
      <c r="D12" s="837">
        <f t="shared" si="0"/>
        <v>45</v>
      </c>
      <c r="E12" s="857">
        <v>26.4</v>
      </c>
      <c r="F12" s="837">
        <f t="shared" si="1"/>
        <v>44</v>
      </c>
      <c r="G12" s="857">
        <v>57.6</v>
      </c>
      <c r="H12" s="837">
        <f t="shared" si="2"/>
        <v>43</v>
      </c>
      <c r="I12" s="858">
        <v>78.7</v>
      </c>
      <c r="J12" s="837">
        <f t="shared" si="3"/>
        <v>42</v>
      </c>
      <c r="K12" s="858">
        <v>31.2</v>
      </c>
      <c r="L12" s="837">
        <f t="shared" si="4"/>
        <v>13</v>
      </c>
      <c r="M12" s="857">
        <v>70.8</v>
      </c>
      <c r="N12" s="838">
        <f t="shared" si="5"/>
        <v>35</v>
      </c>
      <c r="O12" s="833"/>
      <c r="P12" s="833"/>
      <c r="Q12" s="833"/>
      <c r="R12" s="833"/>
      <c r="S12" s="833"/>
      <c r="T12" s="833"/>
      <c r="U12" s="833"/>
    </row>
    <row r="13" spans="1:21" s="810" customFormat="1" ht="15" customHeight="1">
      <c r="A13" s="834" t="s">
        <v>581</v>
      </c>
      <c r="B13" s="853">
        <v>1843</v>
      </c>
      <c r="C13" s="854">
        <v>47.6</v>
      </c>
      <c r="D13" s="831">
        <f t="shared" si="0"/>
        <v>41</v>
      </c>
      <c r="E13" s="854">
        <v>27</v>
      </c>
      <c r="F13" s="831">
        <f t="shared" si="1"/>
        <v>43</v>
      </c>
      <c r="G13" s="854">
        <v>57.6</v>
      </c>
      <c r="H13" s="831">
        <f t="shared" si="2"/>
        <v>43</v>
      </c>
      <c r="I13" s="855">
        <v>78.3</v>
      </c>
      <c r="J13" s="831">
        <f t="shared" si="3"/>
        <v>46</v>
      </c>
      <c r="K13" s="855">
        <v>30.2</v>
      </c>
      <c r="L13" s="831">
        <f t="shared" si="4"/>
        <v>18</v>
      </c>
      <c r="M13" s="854">
        <v>71</v>
      </c>
      <c r="N13" s="835">
        <f t="shared" si="5"/>
        <v>34</v>
      </c>
      <c r="O13" s="833"/>
      <c r="P13" s="833"/>
      <c r="Q13" s="833"/>
      <c r="R13" s="833"/>
      <c r="S13" s="833"/>
      <c r="T13" s="833"/>
      <c r="U13" s="833"/>
    </row>
    <row r="14" spans="1:21" s="810" customFormat="1" ht="15" customHeight="1">
      <c r="A14" s="834" t="s">
        <v>582</v>
      </c>
      <c r="B14" s="853">
        <v>2646</v>
      </c>
      <c r="C14" s="854">
        <v>56.4</v>
      </c>
      <c r="D14" s="831">
        <f t="shared" si="0"/>
        <v>18</v>
      </c>
      <c r="E14" s="854">
        <v>33.8</v>
      </c>
      <c r="F14" s="831">
        <f t="shared" si="1"/>
        <v>14</v>
      </c>
      <c r="G14" s="854">
        <v>65.1</v>
      </c>
      <c r="H14" s="831">
        <f t="shared" si="2"/>
        <v>16</v>
      </c>
      <c r="I14" s="855">
        <v>82.1</v>
      </c>
      <c r="J14" s="831">
        <f t="shared" si="3"/>
        <v>28</v>
      </c>
      <c r="K14" s="855">
        <v>26.7</v>
      </c>
      <c r="L14" s="831">
        <f t="shared" si="4"/>
        <v>27</v>
      </c>
      <c r="M14" s="854">
        <v>74.4</v>
      </c>
      <c r="N14" s="835">
        <f t="shared" si="5"/>
        <v>24</v>
      </c>
      <c r="O14" s="833"/>
      <c r="P14" s="833"/>
      <c r="Q14" s="833"/>
      <c r="R14" s="833"/>
      <c r="S14" s="833"/>
      <c r="T14" s="833"/>
      <c r="U14" s="833"/>
    </row>
    <row r="15" spans="1:21" s="810" customFormat="1" ht="15" customHeight="1">
      <c r="A15" s="834" t="s">
        <v>583</v>
      </c>
      <c r="B15" s="853">
        <v>1791</v>
      </c>
      <c r="C15" s="854">
        <v>54.8</v>
      </c>
      <c r="D15" s="831">
        <f t="shared" si="0"/>
        <v>25</v>
      </c>
      <c r="E15" s="854">
        <v>31.7</v>
      </c>
      <c r="F15" s="831">
        <f t="shared" si="1"/>
        <v>25</v>
      </c>
      <c r="G15" s="854">
        <v>65.4</v>
      </c>
      <c r="H15" s="831">
        <f t="shared" si="2"/>
        <v>13</v>
      </c>
      <c r="I15" s="855">
        <v>83.9</v>
      </c>
      <c r="J15" s="831">
        <f t="shared" si="3"/>
        <v>20</v>
      </c>
      <c r="K15" s="855">
        <v>25.1</v>
      </c>
      <c r="L15" s="831">
        <f t="shared" si="4"/>
        <v>34</v>
      </c>
      <c r="M15" s="854">
        <v>76.1</v>
      </c>
      <c r="N15" s="835">
        <f t="shared" si="5"/>
        <v>15</v>
      </c>
      <c r="O15" s="839"/>
      <c r="P15" s="839"/>
      <c r="Q15" s="839"/>
      <c r="R15" s="839"/>
      <c r="S15" s="839"/>
      <c r="T15" s="839"/>
      <c r="U15" s="839"/>
    </row>
    <row r="16" spans="1:21" s="810" customFormat="1" ht="15" customHeight="1">
      <c r="A16" s="834" t="s">
        <v>584</v>
      </c>
      <c r="B16" s="853">
        <v>1789</v>
      </c>
      <c r="C16" s="854">
        <v>55.7</v>
      </c>
      <c r="D16" s="831">
        <f t="shared" si="0"/>
        <v>19</v>
      </c>
      <c r="E16" s="854">
        <v>32.2</v>
      </c>
      <c r="F16" s="831">
        <f t="shared" si="1"/>
        <v>23</v>
      </c>
      <c r="G16" s="854">
        <v>65.5</v>
      </c>
      <c r="H16" s="831">
        <f t="shared" si="2"/>
        <v>12</v>
      </c>
      <c r="I16" s="855">
        <v>84.7</v>
      </c>
      <c r="J16" s="831">
        <f t="shared" si="3"/>
        <v>15</v>
      </c>
      <c r="K16" s="855">
        <v>30.3</v>
      </c>
      <c r="L16" s="831">
        <f t="shared" si="4"/>
        <v>17</v>
      </c>
      <c r="M16" s="854">
        <v>75.8</v>
      </c>
      <c r="N16" s="835">
        <f t="shared" si="5"/>
        <v>16</v>
      </c>
      <c r="O16" s="839"/>
      <c r="P16" s="839"/>
      <c r="Q16" s="839"/>
      <c r="R16" s="839"/>
      <c r="S16" s="839"/>
      <c r="T16" s="839"/>
      <c r="U16" s="839"/>
    </row>
    <row r="17" spans="1:21" s="810" customFormat="1" ht="15" customHeight="1">
      <c r="A17" s="834" t="s">
        <v>585</v>
      </c>
      <c r="B17" s="853">
        <v>6328</v>
      </c>
      <c r="C17" s="854">
        <v>64.6</v>
      </c>
      <c r="D17" s="831">
        <f t="shared" si="0"/>
        <v>3</v>
      </c>
      <c r="E17" s="854">
        <v>37.7</v>
      </c>
      <c r="F17" s="831">
        <f t="shared" si="1"/>
        <v>6</v>
      </c>
      <c r="G17" s="854">
        <v>69.5</v>
      </c>
      <c r="H17" s="831">
        <f t="shared" si="2"/>
        <v>2</v>
      </c>
      <c r="I17" s="855">
        <v>87.3</v>
      </c>
      <c r="J17" s="831">
        <f t="shared" si="3"/>
        <v>5</v>
      </c>
      <c r="K17" s="855">
        <v>24.1</v>
      </c>
      <c r="L17" s="831">
        <f t="shared" si="4"/>
        <v>39</v>
      </c>
      <c r="M17" s="854">
        <v>80.7</v>
      </c>
      <c r="N17" s="835">
        <f t="shared" si="5"/>
        <v>5</v>
      </c>
      <c r="O17" s="839"/>
      <c r="P17" s="839"/>
      <c r="Q17" s="839"/>
      <c r="R17" s="839"/>
      <c r="S17" s="839"/>
      <c r="T17" s="839"/>
      <c r="U17" s="839"/>
    </row>
    <row r="18" spans="1:21" s="810" customFormat="1" ht="15" customHeight="1">
      <c r="A18" s="834" t="s">
        <v>586</v>
      </c>
      <c r="B18" s="853">
        <v>5436</v>
      </c>
      <c r="C18" s="854">
        <v>64.6</v>
      </c>
      <c r="D18" s="831">
        <f t="shared" si="0"/>
        <v>3</v>
      </c>
      <c r="E18" s="854">
        <v>40.1</v>
      </c>
      <c r="F18" s="831">
        <f t="shared" si="1"/>
        <v>4</v>
      </c>
      <c r="G18" s="854">
        <v>68.4</v>
      </c>
      <c r="H18" s="831">
        <f t="shared" si="2"/>
        <v>5</v>
      </c>
      <c r="I18" s="855">
        <v>87.5</v>
      </c>
      <c r="J18" s="831">
        <f t="shared" si="3"/>
        <v>3</v>
      </c>
      <c r="K18" s="855">
        <v>24.1</v>
      </c>
      <c r="L18" s="831">
        <f t="shared" si="4"/>
        <v>39</v>
      </c>
      <c r="M18" s="854">
        <v>78.9</v>
      </c>
      <c r="N18" s="835">
        <f t="shared" si="5"/>
        <v>7</v>
      </c>
      <c r="O18" s="839"/>
      <c r="P18" s="839"/>
      <c r="Q18" s="839"/>
      <c r="R18" s="839"/>
      <c r="S18" s="839"/>
      <c r="T18" s="839"/>
      <c r="U18" s="839"/>
    </row>
    <row r="19" spans="1:21" s="810" customFormat="1" ht="15" customHeight="1">
      <c r="A19" s="834" t="s">
        <v>587</v>
      </c>
      <c r="B19" s="853">
        <v>11487</v>
      </c>
      <c r="C19" s="854">
        <v>70.8</v>
      </c>
      <c r="D19" s="831">
        <f t="shared" si="0"/>
        <v>1</v>
      </c>
      <c r="E19" s="854">
        <v>43.8</v>
      </c>
      <c r="F19" s="831">
        <f t="shared" si="1"/>
        <v>1</v>
      </c>
      <c r="G19" s="854">
        <v>69</v>
      </c>
      <c r="H19" s="831">
        <f t="shared" si="2"/>
        <v>4</v>
      </c>
      <c r="I19" s="855">
        <v>88.5</v>
      </c>
      <c r="J19" s="831">
        <f t="shared" si="3"/>
        <v>2</v>
      </c>
      <c r="K19" s="855">
        <v>22.6</v>
      </c>
      <c r="L19" s="831">
        <f t="shared" si="4"/>
        <v>45</v>
      </c>
      <c r="M19" s="854">
        <v>81.7</v>
      </c>
      <c r="N19" s="835">
        <f t="shared" si="5"/>
        <v>3</v>
      </c>
      <c r="O19" s="839"/>
      <c r="P19" s="839"/>
      <c r="Q19" s="839"/>
      <c r="R19" s="839"/>
      <c r="S19" s="839"/>
      <c r="T19" s="839"/>
      <c r="U19" s="839"/>
    </row>
    <row r="20" spans="1:21" s="810" customFormat="1" ht="15" customHeight="1">
      <c r="A20" s="834" t="s">
        <v>588</v>
      </c>
      <c r="B20" s="853">
        <v>7901</v>
      </c>
      <c r="C20" s="854">
        <v>70.7</v>
      </c>
      <c r="D20" s="831">
        <f t="shared" si="0"/>
        <v>2</v>
      </c>
      <c r="E20" s="854">
        <v>43.4</v>
      </c>
      <c r="F20" s="831">
        <f t="shared" si="1"/>
        <v>2</v>
      </c>
      <c r="G20" s="854">
        <v>71.8</v>
      </c>
      <c r="H20" s="831">
        <f t="shared" si="2"/>
        <v>1</v>
      </c>
      <c r="I20" s="855">
        <v>89.3</v>
      </c>
      <c r="J20" s="831">
        <f t="shared" si="3"/>
        <v>1</v>
      </c>
      <c r="K20" s="855">
        <v>24.9</v>
      </c>
      <c r="L20" s="831">
        <f t="shared" si="4"/>
        <v>35</v>
      </c>
      <c r="M20" s="854">
        <v>82.1</v>
      </c>
      <c r="N20" s="835">
        <f t="shared" si="5"/>
        <v>1</v>
      </c>
      <c r="O20" s="839"/>
      <c r="P20" s="839"/>
      <c r="Q20" s="839"/>
      <c r="R20" s="839"/>
      <c r="S20" s="839"/>
      <c r="T20" s="839"/>
      <c r="U20" s="839"/>
    </row>
    <row r="21" spans="1:21" s="810" customFormat="1" ht="15" customHeight="1">
      <c r="A21" s="834" t="s">
        <v>589</v>
      </c>
      <c r="B21" s="853">
        <v>2160</v>
      </c>
      <c r="C21" s="854">
        <v>50.2</v>
      </c>
      <c r="D21" s="831">
        <f t="shared" si="0"/>
        <v>34</v>
      </c>
      <c r="E21" s="854">
        <v>26.2</v>
      </c>
      <c r="F21" s="831">
        <f t="shared" si="1"/>
        <v>45</v>
      </c>
      <c r="G21" s="854">
        <v>59.6</v>
      </c>
      <c r="H21" s="831">
        <f t="shared" si="2"/>
        <v>39</v>
      </c>
      <c r="I21" s="855">
        <v>80.5</v>
      </c>
      <c r="J21" s="831">
        <f t="shared" si="3"/>
        <v>39</v>
      </c>
      <c r="K21" s="855">
        <v>24.9</v>
      </c>
      <c r="L21" s="831">
        <f t="shared" si="4"/>
        <v>35</v>
      </c>
      <c r="M21" s="854">
        <v>74.4</v>
      </c>
      <c r="N21" s="835">
        <f t="shared" si="5"/>
        <v>24</v>
      </c>
      <c r="O21" s="839"/>
      <c r="P21" s="839"/>
      <c r="Q21" s="839"/>
      <c r="R21" s="839"/>
      <c r="S21" s="839"/>
      <c r="T21" s="839"/>
      <c r="U21" s="839"/>
    </row>
    <row r="22" spans="1:21" s="810" customFormat="1" ht="15" customHeight="1">
      <c r="A22" s="834" t="s">
        <v>590</v>
      </c>
      <c r="B22" s="853">
        <v>983</v>
      </c>
      <c r="C22" s="854">
        <v>55.2</v>
      </c>
      <c r="D22" s="831">
        <f t="shared" si="0"/>
        <v>23</v>
      </c>
      <c r="E22" s="854">
        <v>30.1</v>
      </c>
      <c r="F22" s="831">
        <f t="shared" si="1"/>
        <v>33</v>
      </c>
      <c r="G22" s="854">
        <v>60.3</v>
      </c>
      <c r="H22" s="831">
        <f t="shared" si="2"/>
        <v>38</v>
      </c>
      <c r="I22" s="855">
        <v>82.8</v>
      </c>
      <c r="J22" s="831">
        <f t="shared" si="3"/>
        <v>25</v>
      </c>
      <c r="K22" s="855">
        <v>31.5</v>
      </c>
      <c r="L22" s="831">
        <f t="shared" si="4"/>
        <v>12</v>
      </c>
      <c r="M22" s="854">
        <v>77.7</v>
      </c>
      <c r="N22" s="835">
        <f t="shared" si="5"/>
        <v>10</v>
      </c>
      <c r="O22" s="839"/>
      <c r="P22" s="839"/>
      <c r="Q22" s="839"/>
      <c r="R22" s="839"/>
      <c r="S22" s="839"/>
      <c r="T22" s="839"/>
      <c r="U22" s="839"/>
    </row>
    <row r="23" spans="1:21" s="810" customFormat="1" ht="15" customHeight="1">
      <c r="A23" s="834" t="s">
        <v>591</v>
      </c>
      <c r="B23" s="853">
        <v>1029</v>
      </c>
      <c r="C23" s="854">
        <v>57.5</v>
      </c>
      <c r="D23" s="831">
        <f t="shared" si="0"/>
        <v>14</v>
      </c>
      <c r="E23" s="854">
        <v>33.6</v>
      </c>
      <c r="F23" s="831">
        <f t="shared" si="1"/>
        <v>16</v>
      </c>
      <c r="G23" s="854">
        <v>65.4</v>
      </c>
      <c r="H23" s="831">
        <f t="shared" si="2"/>
        <v>13</v>
      </c>
      <c r="I23" s="855">
        <v>85.7</v>
      </c>
      <c r="J23" s="831">
        <f t="shared" si="3"/>
        <v>9</v>
      </c>
      <c r="K23" s="855">
        <v>33</v>
      </c>
      <c r="L23" s="831">
        <f t="shared" si="4"/>
        <v>6</v>
      </c>
      <c r="M23" s="854">
        <v>77.3</v>
      </c>
      <c r="N23" s="835">
        <f t="shared" si="5"/>
        <v>12</v>
      </c>
      <c r="O23" s="839"/>
      <c r="P23" s="839"/>
      <c r="Q23" s="839"/>
      <c r="R23" s="839"/>
      <c r="S23" s="839"/>
      <c r="T23" s="839"/>
      <c r="U23" s="839"/>
    </row>
    <row r="24" spans="1:21" s="810" customFormat="1" ht="15" customHeight="1">
      <c r="A24" s="834" t="s">
        <v>592</v>
      </c>
      <c r="B24" s="853">
        <v>720</v>
      </c>
      <c r="C24" s="854">
        <v>55.7</v>
      </c>
      <c r="D24" s="831">
        <f t="shared" si="0"/>
        <v>19</v>
      </c>
      <c r="E24" s="854">
        <v>33.1</v>
      </c>
      <c r="F24" s="831">
        <f t="shared" si="1"/>
        <v>19</v>
      </c>
      <c r="G24" s="854">
        <v>63</v>
      </c>
      <c r="H24" s="831">
        <f t="shared" si="2"/>
        <v>30</v>
      </c>
      <c r="I24" s="855">
        <v>84.3</v>
      </c>
      <c r="J24" s="831">
        <f t="shared" si="3"/>
        <v>16</v>
      </c>
      <c r="K24" s="855">
        <v>33.6</v>
      </c>
      <c r="L24" s="831">
        <f t="shared" si="4"/>
        <v>4</v>
      </c>
      <c r="M24" s="854">
        <v>78.1</v>
      </c>
      <c r="N24" s="835">
        <f t="shared" si="5"/>
        <v>9</v>
      </c>
      <c r="O24" s="839"/>
      <c r="P24" s="839"/>
      <c r="Q24" s="839"/>
      <c r="R24" s="839"/>
      <c r="S24" s="839"/>
      <c r="T24" s="839"/>
      <c r="U24" s="839"/>
    </row>
    <row r="25" spans="1:21" s="810" customFormat="1" ht="15" customHeight="1">
      <c r="A25" s="834" t="s">
        <v>593</v>
      </c>
      <c r="B25" s="853">
        <v>781</v>
      </c>
      <c r="C25" s="854">
        <v>54.9</v>
      </c>
      <c r="D25" s="831">
        <f t="shared" si="0"/>
        <v>24</v>
      </c>
      <c r="E25" s="854">
        <v>34.7</v>
      </c>
      <c r="F25" s="831">
        <f t="shared" si="1"/>
        <v>11</v>
      </c>
      <c r="G25" s="854">
        <v>64.9</v>
      </c>
      <c r="H25" s="831">
        <f t="shared" si="2"/>
        <v>17</v>
      </c>
      <c r="I25" s="855">
        <v>83.4</v>
      </c>
      <c r="J25" s="831">
        <f t="shared" si="3"/>
        <v>23</v>
      </c>
      <c r="K25" s="855">
        <v>30.2</v>
      </c>
      <c r="L25" s="831">
        <f t="shared" si="4"/>
        <v>18</v>
      </c>
      <c r="M25" s="854">
        <v>75.2</v>
      </c>
      <c r="N25" s="835">
        <f t="shared" si="5"/>
        <v>21</v>
      </c>
      <c r="O25" s="839"/>
      <c r="P25" s="839"/>
      <c r="Q25" s="839"/>
      <c r="R25" s="839"/>
      <c r="S25" s="839"/>
      <c r="T25" s="839"/>
      <c r="U25" s="839"/>
    </row>
    <row r="26" spans="1:21" s="810" customFormat="1" ht="15" customHeight="1">
      <c r="A26" s="834" t="s">
        <v>594</v>
      </c>
      <c r="B26" s="853">
        <v>1941</v>
      </c>
      <c r="C26" s="854">
        <v>55.3</v>
      </c>
      <c r="D26" s="831">
        <f t="shared" si="0"/>
        <v>22</v>
      </c>
      <c r="E26" s="854">
        <v>34.1</v>
      </c>
      <c r="F26" s="831">
        <f t="shared" si="1"/>
        <v>12</v>
      </c>
      <c r="G26" s="854">
        <v>67.2</v>
      </c>
      <c r="H26" s="831">
        <f t="shared" si="2"/>
        <v>7</v>
      </c>
      <c r="I26" s="855">
        <v>83.8</v>
      </c>
      <c r="J26" s="831">
        <f t="shared" si="3"/>
        <v>21</v>
      </c>
      <c r="K26" s="855">
        <v>32</v>
      </c>
      <c r="L26" s="831">
        <f t="shared" si="4"/>
        <v>9</v>
      </c>
      <c r="M26" s="854">
        <v>79.2</v>
      </c>
      <c r="N26" s="835">
        <f t="shared" si="5"/>
        <v>6</v>
      </c>
      <c r="O26" s="839"/>
      <c r="P26" s="839"/>
      <c r="Q26" s="839"/>
      <c r="R26" s="839"/>
      <c r="S26" s="839"/>
      <c r="T26" s="839"/>
      <c r="U26" s="839"/>
    </row>
    <row r="27" spans="1:21" s="810" customFormat="1" ht="15" customHeight="1">
      <c r="A27" s="834" t="s">
        <v>595</v>
      </c>
      <c r="B27" s="853">
        <v>1869</v>
      </c>
      <c r="C27" s="854">
        <v>58.2</v>
      </c>
      <c r="D27" s="831">
        <f t="shared" si="0"/>
        <v>12</v>
      </c>
      <c r="E27" s="854">
        <v>31.7</v>
      </c>
      <c r="F27" s="831">
        <f t="shared" si="1"/>
        <v>25</v>
      </c>
      <c r="G27" s="854">
        <v>63.2</v>
      </c>
      <c r="H27" s="831">
        <f t="shared" si="2"/>
        <v>28</v>
      </c>
      <c r="I27" s="855">
        <v>84.2</v>
      </c>
      <c r="J27" s="831">
        <f t="shared" si="3"/>
        <v>18</v>
      </c>
      <c r="K27" s="855">
        <v>32</v>
      </c>
      <c r="L27" s="831">
        <f t="shared" si="4"/>
        <v>9</v>
      </c>
      <c r="M27" s="854">
        <v>77.5</v>
      </c>
      <c r="N27" s="835">
        <f t="shared" si="5"/>
        <v>11</v>
      </c>
      <c r="O27" s="839"/>
      <c r="P27" s="839"/>
      <c r="Q27" s="839"/>
      <c r="R27" s="839"/>
      <c r="S27" s="839"/>
      <c r="T27" s="839"/>
      <c r="U27" s="839"/>
    </row>
    <row r="28" spans="1:21" s="810" customFormat="1" ht="15" customHeight="1">
      <c r="A28" s="834" t="s">
        <v>596</v>
      </c>
      <c r="B28" s="853">
        <v>3377</v>
      </c>
      <c r="C28" s="854">
        <v>56.8</v>
      </c>
      <c r="D28" s="831">
        <f t="shared" si="0"/>
        <v>16</v>
      </c>
      <c r="E28" s="854">
        <v>33.9</v>
      </c>
      <c r="F28" s="831">
        <f t="shared" si="1"/>
        <v>13</v>
      </c>
      <c r="G28" s="854">
        <v>64.4</v>
      </c>
      <c r="H28" s="831">
        <f t="shared" si="2"/>
        <v>21</v>
      </c>
      <c r="I28" s="855">
        <v>84.2</v>
      </c>
      <c r="J28" s="831">
        <f t="shared" si="3"/>
        <v>18</v>
      </c>
      <c r="K28" s="855">
        <v>30.9</v>
      </c>
      <c r="L28" s="831">
        <f t="shared" si="4"/>
        <v>15</v>
      </c>
      <c r="M28" s="854">
        <v>75.7</v>
      </c>
      <c r="N28" s="835">
        <f t="shared" si="5"/>
        <v>18</v>
      </c>
      <c r="O28" s="839"/>
      <c r="P28" s="839"/>
      <c r="Q28" s="839"/>
      <c r="R28" s="839"/>
      <c r="S28" s="839"/>
      <c r="T28" s="839"/>
      <c r="U28" s="839"/>
    </row>
    <row r="29" spans="1:21" s="810" customFormat="1" ht="15" customHeight="1">
      <c r="A29" s="834" t="s">
        <v>597</v>
      </c>
      <c r="B29" s="853">
        <v>6471</v>
      </c>
      <c r="C29" s="854">
        <v>62.4</v>
      </c>
      <c r="D29" s="831">
        <f t="shared" si="0"/>
        <v>8</v>
      </c>
      <c r="E29" s="854">
        <v>33.6</v>
      </c>
      <c r="F29" s="831">
        <f t="shared" si="1"/>
        <v>16</v>
      </c>
      <c r="G29" s="854">
        <v>67.2</v>
      </c>
      <c r="H29" s="831">
        <f t="shared" si="2"/>
        <v>7</v>
      </c>
      <c r="I29" s="855">
        <v>87.1</v>
      </c>
      <c r="J29" s="831">
        <f t="shared" si="3"/>
        <v>6</v>
      </c>
      <c r="K29" s="855">
        <v>24</v>
      </c>
      <c r="L29" s="831">
        <f t="shared" si="4"/>
        <v>41</v>
      </c>
      <c r="M29" s="854">
        <v>81.7</v>
      </c>
      <c r="N29" s="835">
        <f t="shared" si="5"/>
        <v>3</v>
      </c>
      <c r="O29" s="839"/>
      <c r="P29" s="839"/>
      <c r="Q29" s="839"/>
      <c r="R29" s="839"/>
      <c r="S29" s="839"/>
      <c r="T29" s="839"/>
      <c r="U29" s="839"/>
    </row>
    <row r="30" spans="1:21" s="810" customFormat="1" ht="15" customHeight="1">
      <c r="A30" s="834" t="s">
        <v>598</v>
      </c>
      <c r="B30" s="853">
        <v>1662</v>
      </c>
      <c r="C30" s="854">
        <v>59.7</v>
      </c>
      <c r="D30" s="831">
        <f t="shared" si="0"/>
        <v>11</v>
      </c>
      <c r="E30" s="854">
        <v>31.9</v>
      </c>
      <c r="F30" s="831">
        <f t="shared" si="1"/>
        <v>24</v>
      </c>
      <c r="G30" s="854">
        <v>61</v>
      </c>
      <c r="H30" s="831">
        <f t="shared" si="2"/>
        <v>37</v>
      </c>
      <c r="I30" s="855">
        <v>82</v>
      </c>
      <c r="J30" s="831">
        <f t="shared" si="3"/>
        <v>30</v>
      </c>
      <c r="K30" s="855">
        <v>24.7</v>
      </c>
      <c r="L30" s="831">
        <f t="shared" si="4"/>
        <v>37</v>
      </c>
      <c r="M30" s="854">
        <v>75</v>
      </c>
      <c r="N30" s="835">
        <f t="shared" si="5"/>
        <v>22</v>
      </c>
      <c r="O30" s="839"/>
      <c r="P30" s="839"/>
      <c r="Q30" s="839"/>
      <c r="R30" s="839"/>
      <c r="S30" s="839"/>
      <c r="T30" s="839"/>
      <c r="U30" s="839"/>
    </row>
    <row r="31" spans="1:21" s="810" customFormat="1" ht="15" customHeight="1">
      <c r="A31" s="834" t="s">
        <v>599</v>
      </c>
      <c r="B31" s="853">
        <v>1224</v>
      </c>
      <c r="C31" s="854">
        <v>62.8</v>
      </c>
      <c r="D31" s="831">
        <f t="shared" si="0"/>
        <v>7</v>
      </c>
      <c r="E31" s="854">
        <v>37.8</v>
      </c>
      <c r="F31" s="831">
        <f t="shared" si="1"/>
        <v>5</v>
      </c>
      <c r="G31" s="854">
        <v>69.1</v>
      </c>
      <c r="H31" s="831">
        <f t="shared" si="2"/>
        <v>3</v>
      </c>
      <c r="I31" s="855">
        <v>87.4</v>
      </c>
      <c r="J31" s="831">
        <f t="shared" si="3"/>
        <v>4</v>
      </c>
      <c r="K31" s="855">
        <v>34</v>
      </c>
      <c r="L31" s="831">
        <f t="shared" si="4"/>
        <v>2</v>
      </c>
      <c r="M31" s="854">
        <v>81.8</v>
      </c>
      <c r="N31" s="835">
        <f t="shared" si="5"/>
        <v>2</v>
      </c>
      <c r="O31" s="839"/>
      <c r="P31" s="839"/>
      <c r="Q31" s="839"/>
      <c r="R31" s="839"/>
      <c r="S31" s="839"/>
      <c r="T31" s="839"/>
      <c r="U31" s="839"/>
    </row>
    <row r="32" spans="1:21" s="810" customFormat="1" ht="15" customHeight="1">
      <c r="A32" s="834" t="s">
        <v>600</v>
      </c>
      <c r="B32" s="853">
        <v>2356</v>
      </c>
      <c r="C32" s="854">
        <v>63.1</v>
      </c>
      <c r="D32" s="831">
        <f t="shared" si="0"/>
        <v>5</v>
      </c>
      <c r="E32" s="854">
        <v>37.5</v>
      </c>
      <c r="F32" s="831">
        <f t="shared" si="1"/>
        <v>7</v>
      </c>
      <c r="G32" s="854">
        <v>68.1</v>
      </c>
      <c r="H32" s="831">
        <f t="shared" si="2"/>
        <v>6</v>
      </c>
      <c r="I32" s="855">
        <v>86.4</v>
      </c>
      <c r="J32" s="831">
        <f t="shared" si="3"/>
        <v>8</v>
      </c>
      <c r="K32" s="855">
        <v>23.4</v>
      </c>
      <c r="L32" s="831">
        <f t="shared" si="4"/>
        <v>42</v>
      </c>
      <c r="M32" s="854">
        <v>77.1</v>
      </c>
      <c r="N32" s="835">
        <f t="shared" si="5"/>
        <v>13</v>
      </c>
      <c r="O32" s="839"/>
      <c r="P32" s="839"/>
      <c r="Q32" s="839"/>
      <c r="R32" s="839"/>
      <c r="S32" s="839"/>
      <c r="T32" s="839"/>
      <c r="U32" s="839"/>
    </row>
    <row r="33" spans="1:21" s="810" customFormat="1" ht="15" customHeight="1">
      <c r="A33" s="834" t="s">
        <v>601</v>
      </c>
      <c r="B33" s="853">
        <v>7840</v>
      </c>
      <c r="C33" s="854">
        <v>63</v>
      </c>
      <c r="D33" s="831">
        <f t="shared" si="0"/>
        <v>6</v>
      </c>
      <c r="E33" s="854">
        <v>36</v>
      </c>
      <c r="F33" s="831">
        <f t="shared" si="1"/>
        <v>9</v>
      </c>
      <c r="G33" s="854">
        <v>64.2</v>
      </c>
      <c r="H33" s="831">
        <f t="shared" si="2"/>
        <v>22</v>
      </c>
      <c r="I33" s="855">
        <v>85.7</v>
      </c>
      <c r="J33" s="831">
        <f t="shared" si="3"/>
        <v>9</v>
      </c>
      <c r="K33" s="855">
        <v>20.6</v>
      </c>
      <c r="L33" s="831">
        <f t="shared" si="4"/>
        <v>46</v>
      </c>
      <c r="M33" s="854">
        <v>76.4</v>
      </c>
      <c r="N33" s="835">
        <f t="shared" si="5"/>
        <v>14</v>
      </c>
      <c r="O33" s="839"/>
      <c r="P33" s="839"/>
      <c r="Q33" s="839"/>
      <c r="R33" s="839"/>
      <c r="S33" s="839"/>
      <c r="T33" s="839"/>
      <c r="U33" s="839"/>
    </row>
    <row r="34" spans="1:21" s="810" customFormat="1" ht="15" customHeight="1">
      <c r="A34" s="834" t="s">
        <v>602</v>
      </c>
      <c r="B34" s="853">
        <v>4961</v>
      </c>
      <c r="C34" s="854">
        <v>60.4</v>
      </c>
      <c r="D34" s="831">
        <f t="shared" si="0"/>
        <v>10</v>
      </c>
      <c r="E34" s="854">
        <v>36.6</v>
      </c>
      <c r="F34" s="831">
        <f t="shared" si="1"/>
        <v>8</v>
      </c>
      <c r="G34" s="854">
        <v>64.6</v>
      </c>
      <c r="H34" s="831">
        <f t="shared" si="2"/>
        <v>19</v>
      </c>
      <c r="I34" s="855">
        <v>85.6</v>
      </c>
      <c r="J34" s="831">
        <f t="shared" si="3"/>
        <v>12</v>
      </c>
      <c r="K34" s="855">
        <v>26.5</v>
      </c>
      <c r="L34" s="831">
        <f t="shared" si="4"/>
        <v>29</v>
      </c>
      <c r="M34" s="854">
        <v>75.8</v>
      </c>
      <c r="N34" s="835">
        <f t="shared" si="5"/>
        <v>16</v>
      </c>
      <c r="O34" s="839"/>
      <c r="P34" s="839"/>
      <c r="Q34" s="839"/>
      <c r="R34" s="839"/>
      <c r="S34" s="839"/>
      <c r="T34" s="839"/>
      <c r="U34" s="839"/>
    </row>
    <row r="35" spans="1:21" s="810" customFormat="1" ht="15" customHeight="1">
      <c r="A35" s="834" t="s">
        <v>603</v>
      </c>
      <c r="B35" s="853">
        <v>1263</v>
      </c>
      <c r="C35" s="854">
        <v>62.2</v>
      </c>
      <c r="D35" s="831">
        <f t="shared" si="0"/>
        <v>9</v>
      </c>
      <c r="E35" s="854">
        <v>40.9</v>
      </c>
      <c r="F35" s="831">
        <f t="shared" si="1"/>
        <v>3</v>
      </c>
      <c r="G35" s="854">
        <v>66.9</v>
      </c>
      <c r="H35" s="831">
        <f t="shared" si="2"/>
        <v>9</v>
      </c>
      <c r="I35" s="855">
        <v>87</v>
      </c>
      <c r="J35" s="831">
        <f t="shared" si="3"/>
        <v>7</v>
      </c>
      <c r="K35" s="855">
        <v>27.4</v>
      </c>
      <c r="L35" s="831">
        <f t="shared" si="4"/>
        <v>25</v>
      </c>
      <c r="M35" s="854">
        <v>78.4</v>
      </c>
      <c r="N35" s="835">
        <f t="shared" si="5"/>
        <v>8</v>
      </c>
      <c r="O35" s="839"/>
      <c r="P35" s="839"/>
      <c r="Q35" s="839"/>
      <c r="R35" s="839"/>
      <c r="S35" s="839"/>
      <c r="T35" s="839"/>
      <c r="U35" s="839"/>
    </row>
    <row r="36" spans="1:21" s="810" customFormat="1" ht="15" customHeight="1">
      <c r="A36" s="834" t="s">
        <v>604</v>
      </c>
      <c r="B36" s="853">
        <v>915</v>
      </c>
      <c r="C36" s="854">
        <v>51.3</v>
      </c>
      <c r="D36" s="831">
        <f t="shared" si="0"/>
        <v>33</v>
      </c>
      <c r="E36" s="854">
        <v>28</v>
      </c>
      <c r="F36" s="831">
        <f t="shared" si="1"/>
        <v>40</v>
      </c>
      <c r="G36" s="854">
        <v>59.3</v>
      </c>
      <c r="H36" s="831">
        <f t="shared" si="2"/>
        <v>41</v>
      </c>
      <c r="I36" s="855">
        <v>81.4</v>
      </c>
      <c r="J36" s="831">
        <f t="shared" si="3"/>
        <v>32</v>
      </c>
      <c r="K36" s="855">
        <v>25.2</v>
      </c>
      <c r="L36" s="831">
        <f t="shared" si="4"/>
        <v>33</v>
      </c>
      <c r="M36" s="854">
        <v>69.8</v>
      </c>
      <c r="N36" s="835">
        <f t="shared" si="5"/>
        <v>39</v>
      </c>
      <c r="O36" s="839"/>
      <c r="P36" s="839"/>
      <c r="Q36" s="839"/>
      <c r="R36" s="839"/>
      <c r="S36" s="839"/>
      <c r="T36" s="839"/>
      <c r="U36" s="839"/>
    </row>
    <row r="37" spans="1:21" s="810" customFormat="1" ht="15" customHeight="1">
      <c r="A37" s="834" t="s">
        <v>605</v>
      </c>
      <c r="B37" s="853">
        <v>532</v>
      </c>
      <c r="C37" s="854">
        <v>52</v>
      </c>
      <c r="D37" s="831">
        <f t="shared" si="0"/>
        <v>31</v>
      </c>
      <c r="E37" s="854">
        <v>31</v>
      </c>
      <c r="F37" s="831">
        <f t="shared" si="1"/>
        <v>32</v>
      </c>
      <c r="G37" s="854">
        <v>63.6</v>
      </c>
      <c r="H37" s="831">
        <f t="shared" si="2"/>
        <v>26</v>
      </c>
      <c r="I37" s="855">
        <v>82.8</v>
      </c>
      <c r="J37" s="831">
        <f t="shared" si="3"/>
        <v>25</v>
      </c>
      <c r="K37" s="855">
        <v>34.5</v>
      </c>
      <c r="L37" s="831">
        <f t="shared" si="4"/>
        <v>1</v>
      </c>
      <c r="M37" s="854">
        <v>72.3</v>
      </c>
      <c r="N37" s="835">
        <f t="shared" si="5"/>
        <v>28</v>
      </c>
      <c r="O37" s="839"/>
      <c r="P37" s="839"/>
      <c r="Q37" s="839"/>
      <c r="R37" s="839"/>
      <c r="S37" s="839"/>
      <c r="T37" s="839"/>
      <c r="U37" s="839"/>
    </row>
    <row r="38" spans="1:21" s="810" customFormat="1" ht="15" customHeight="1">
      <c r="A38" s="834" t="s">
        <v>606</v>
      </c>
      <c r="B38" s="853">
        <v>651</v>
      </c>
      <c r="C38" s="854">
        <v>48.4</v>
      </c>
      <c r="D38" s="831">
        <f t="shared" si="0"/>
        <v>39</v>
      </c>
      <c r="E38" s="854">
        <v>29.3</v>
      </c>
      <c r="F38" s="831">
        <f t="shared" si="1"/>
        <v>35</v>
      </c>
      <c r="G38" s="854">
        <v>61.8</v>
      </c>
      <c r="H38" s="831">
        <f t="shared" si="2"/>
        <v>35</v>
      </c>
      <c r="I38" s="855">
        <v>79.7</v>
      </c>
      <c r="J38" s="831">
        <f t="shared" si="3"/>
        <v>40</v>
      </c>
      <c r="K38" s="855">
        <v>34</v>
      </c>
      <c r="L38" s="831">
        <f t="shared" si="4"/>
        <v>2</v>
      </c>
      <c r="M38" s="854">
        <v>68.6</v>
      </c>
      <c r="N38" s="835">
        <f t="shared" si="5"/>
        <v>42</v>
      </c>
      <c r="O38" s="839"/>
      <c r="P38" s="839"/>
      <c r="Q38" s="839"/>
      <c r="R38" s="839"/>
      <c r="S38" s="839"/>
      <c r="T38" s="839"/>
      <c r="U38" s="839"/>
    </row>
    <row r="39" spans="1:21" s="810" customFormat="1" ht="15" customHeight="1">
      <c r="A39" s="834" t="s">
        <v>607</v>
      </c>
      <c r="B39" s="853">
        <v>1724</v>
      </c>
      <c r="C39" s="854">
        <v>57.9</v>
      </c>
      <c r="D39" s="831">
        <f t="shared" si="0"/>
        <v>13</v>
      </c>
      <c r="E39" s="854">
        <v>35.6</v>
      </c>
      <c r="F39" s="831">
        <f t="shared" si="1"/>
        <v>10</v>
      </c>
      <c r="G39" s="854">
        <v>63.2</v>
      </c>
      <c r="H39" s="831">
        <f t="shared" si="2"/>
        <v>28</v>
      </c>
      <c r="I39" s="855">
        <v>83</v>
      </c>
      <c r="J39" s="831">
        <f t="shared" si="3"/>
        <v>24</v>
      </c>
      <c r="K39" s="855">
        <v>30.7</v>
      </c>
      <c r="L39" s="831">
        <f t="shared" si="4"/>
        <v>16</v>
      </c>
      <c r="M39" s="854">
        <v>75.5</v>
      </c>
      <c r="N39" s="835">
        <f t="shared" si="5"/>
        <v>20</v>
      </c>
      <c r="O39" s="839"/>
      <c r="P39" s="839"/>
      <c r="Q39" s="839"/>
      <c r="R39" s="839"/>
      <c r="S39" s="839"/>
      <c r="T39" s="839"/>
      <c r="U39" s="839"/>
    </row>
    <row r="40" spans="1:21" s="810" customFormat="1" ht="15" customHeight="1">
      <c r="A40" s="834" t="s">
        <v>608</v>
      </c>
      <c r="B40" s="853">
        <v>2535</v>
      </c>
      <c r="C40" s="854">
        <v>56.8</v>
      </c>
      <c r="D40" s="831">
        <f t="shared" si="0"/>
        <v>16</v>
      </c>
      <c r="E40" s="854">
        <v>33.5</v>
      </c>
      <c r="F40" s="831">
        <f t="shared" si="1"/>
        <v>18</v>
      </c>
      <c r="G40" s="854">
        <v>64.6</v>
      </c>
      <c r="H40" s="831">
        <f t="shared" si="2"/>
        <v>19</v>
      </c>
      <c r="I40" s="855">
        <v>85.7</v>
      </c>
      <c r="J40" s="831">
        <f t="shared" si="3"/>
        <v>9</v>
      </c>
      <c r="K40" s="855">
        <v>26.7</v>
      </c>
      <c r="L40" s="831">
        <f t="shared" si="4"/>
        <v>27</v>
      </c>
      <c r="M40" s="854">
        <v>72.9</v>
      </c>
      <c r="N40" s="835">
        <f t="shared" si="5"/>
        <v>27</v>
      </c>
      <c r="O40" s="839"/>
      <c r="P40" s="839"/>
      <c r="Q40" s="839"/>
      <c r="R40" s="839"/>
      <c r="S40" s="839"/>
      <c r="T40" s="839"/>
      <c r="U40" s="839"/>
    </row>
    <row r="41" spans="1:21" s="810" customFormat="1" ht="15" customHeight="1">
      <c r="A41" s="834" t="s">
        <v>609</v>
      </c>
      <c r="B41" s="853">
        <v>1310</v>
      </c>
      <c r="C41" s="854">
        <v>53.8</v>
      </c>
      <c r="D41" s="831">
        <f t="shared" si="0"/>
        <v>28</v>
      </c>
      <c r="E41" s="854">
        <v>32.5</v>
      </c>
      <c r="F41" s="831">
        <f t="shared" si="1"/>
        <v>21</v>
      </c>
      <c r="G41" s="854">
        <v>62.1</v>
      </c>
      <c r="H41" s="831">
        <f t="shared" si="2"/>
        <v>31</v>
      </c>
      <c r="I41" s="855">
        <v>83.7</v>
      </c>
      <c r="J41" s="831">
        <f t="shared" si="3"/>
        <v>22</v>
      </c>
      <c r="K41" s="855">
        <v>29.9</v>
      </c>
      <c r="L41" s="831">
        <f t="shared" si="4"/>
        <v>22</v>
      </c>
      <c r="M41" s="854">
        <v>72.1</v>
      </c>
      <c r="N41" s="835">
        <f t="shared" si="5"/>
        <v>29</v>
      </c>
      <c r="O41" s="839"/>
      <c r="P41" s="839"/>
      <c r="Q41" s="839"/>
      <c r="R41" s="839"/>
      <c r="S41" s="839"/>
      <c r="T41" s="839"/>
      <c r="U41" s="839"/>
    </row>
    <row r="42" spans="1:21" s="810" customFormat="1" ht="15" customHeight="1">
      <c r="A42" s="834" t="s">
        <v>610</v>
      </c>
      <c r="B42" s="853">
        <v>712</v>
      </c>
      <c r="C42" s="854">
        <v>54.3</v>
      </c>
      <c r="D42" s="831">
        <f t="shared" si="0"/>
        <v>27</v>
      </c>
      <c r="E42" s="854">
        <v>31.1</v>
      </c>
      <c r="F42" s="831">
        <f t="shared" si="1"/>
        <v>30</v>
      </c>
      <c r="G42" s="854">
        <v>61.9</v>
      </c>
      <c r="H42" s="831">
        <f t="shared" si="2"/>
        <v>34</v>
      </c>
      <c r="I42" s="855">
        <v>80.7</v>
      </c>
      <c r="J42" s="831">
        <f t="shared" si="3"/>
        <v>37</v>
      </c>
      <c r="K42" s="855">
        <v>26.8</v>
      </c>
      <c r="L42" s="831">
        <f t="shared" si="4"/>
        <v>26</v>
      </c>
      <c r="M42" s="854">
        <v>69.9</v>
      </c>
      <c r="N42" s="835">
        <f t="shared" si="5"/>
        <v>38</v>
      </c>
      <c r="O42" s="839"/>
      <c r="P42" s="839"/>
      <c r="Q42" s="839"/>
      <c r="R42" s="839"/>
      <c r="S42" s="839"/>
      <c r="T42" s="839"/>
      <c r="U42" s="839"/>
    </row>
    <row r="43" spans="1:21" s="810" customFormat="1" ht="15" customHeight="1">
      <c r="A43" s="834" t="s">
        <v>611</v>
      </c>
      <c r="B43" s="853">
        <v>888</v>
      </c>
      <c r="C43" s="854">
        <v>53.3</v>
      </c>
      <c r="D43" s="831">
        <f t="shared" si="0"/>
        <v>29</v>
      </c>
      <c r="E43" s="854">
        <v>31.5</v>
      </c>
      <c r="F43" s="831">
        <f t="shared" si="1"/>
        <v>28</v>
      </c>
      <c r="G43" s="854">
        <v>62.1</v>
      </c>
      <c r="H43" s="831">
        <f t="shared" si="2"/>
        <v>31</v>
      </c>
      <c r="I43" s="855">
        <v>82.1</v>
      </c>
      <c r="J43" s="831">
        <f t="shared" si="3"/>
        <v>28</v>
      </c>
      <c r="K43" s="855">
        <v>26.3</v>
      </c>
      <c r="L43" s="831">
        <f t="shared" si="4"/>
        <v>32</v>
      </c>
      <c r="M43" s="854">
        <v>71.8</v>
      </c>
      <c r="N43" s="835">
        <f t="shared" si="5"/>
        <v>30</v>
      </c>
      <c r="O43" s="839"/>
      <c r="P43" s="839"/>
      <c r="Q43" s="839"/>
      <c r="R43" s="839"/>
      <c r="S43" s="839"/>
      <c r="T43" s="839"/>
      <c r="U43" s="839"/>
    </row>
    <row r="44" spans="1:21" s="810" customFormat="1" ht="15" customHeight="1">
      <c r="A44" s="834" t="s">
        <v>612</v>
      </c>
      <c r="B44" s="853">
        <v>1292</v>
      </c>
      <c r="C44" s="854">
        <v>53.1</v>
      </c>
      <c r="D44" s="831">
        <f t="shared" si="0"/>
        <v>30</v>
      </c>
      <c r="E44" s="854">
        <v>31.4</v>
      </c>
      <c r="F44" s="831">
        <f t="shared" si="1"/>
        <v>29</v>
      </c>
      <c r="G44" s="854">
        <v>64</v>
      </c>
      <c r="H44" s="831">
        <f t="shared" si="2"/>
        <v>23</v>
      </c>
      <c r="I44" s="855">
        <v>81.3</v>
      </c>
      <c r="J44" s="831">
        <f t="shared" si="3"/>
        <v>33</v>
      </c>
      <c r="K44" s="855">
        <v>28.5</v>
      </c>
      <c r="L44" s="831">
        <f t="shared" si="4"/>
        <v>23</v>
      </c>
      <c r="M44" s="854">
        <v>67.1</v>
      </c>
      <c r="N44" s="835">
        <f t="shared" si="5"/>
        <v>43</v>
      </c>
      <c r="O44" s="839"/>
      <c r="P44" s="839"/>
      <c r="Q44" s="839"/>
      <c r="R44" s="839"/>
      <c r="S44" s="839"/>
      <c r="T44" s="839"/>
      <c r="U44" s="839"/>
    </row>
    <row r="45" spans="1:21" s="810" customFormat="1" ht="15" customHeight="1">
      <c r="A45" s="834" t="s">
        <v>613</v>
      </c>
      <c r="B45" s="853">
        <v>697</v>
      </c>
      <c r="C45" s="854">
        <v>46.1</v>
      </c>
      <c r="D45" s="831">
        <f t="shared" si="0"/>
        <v>43</v>
      </c>
      <c r="E45" s="854">
        <v>27.9</v>
      </c>
      <c r="F45" s="831">
        <f t="shared" si="1"/>
        <v>41</v>
      </c>
      <c r="G45" s="854">
        <v>57.6</v>
      </c>
      <c r="H45" s="831">
        <f t="shared" si="2"/>
        <v>43</v>
      </c>
      <c r="I45" s="855">
        <v>78.4</v>
      </c>
      <c r="J45" s="831">
        <f t="shared" si="3"/>
        <v>44</v>
      </c>
      <c r="K45" s="855">
        <v>24.3</v>
      </c>
      <c r="L45" s="831">
        <f t="shared" si="4"/>
        <v>38</v>
      </c>
      <c r="M45" s="854">
        <v>61.1</v>
      </c>
      <c r="N45" s="835">
        <f t="shared" si="5"/>
        <v>46</v>
      </c>
      <c r="O45" s="839"/>
      <c r="P45" s="839"/>
      <c r="Q45" s="839"/>
      <c r="R45" s="839"/>
      <c r="S45" s="839"/>
      <c r="T45" s="839"/>
      <c r="U45" s="839"/>
    </row>
    <row r="46" spans="1:21" s="810" customFormat="1" ht="15" customHeight="1">
      <c r="A46" s="834" t="s">
        <v>614</v>
      </c>
      <c r="B46" s="853">
        <v>4454</v>
      </c>
      <c r="C46" s="854">
        <v>57.3</v>
      </c>
      <c r="D46" s="831">
        <f t="shared" si="0"/>
        <v>15</v>
      </c>
      <c r="E46" s="854">
        <v>33.8</v>
      </c>
      <c r="F46" s="831">
        <f t="shared" si="1"/>
        <v>14</v>
      </c>
      <c r="G46" s="854">
        <v>63.7</v>
      </c>
      <c r="H46" s="831">
        <f t="shared" si="2"/>
        <v>25</v>
      </c>
      <c r="I46" s="855">
        <v>84.3</v>
      </c>
      <c r="J46" s="831">
        <f t="shared" si="3"/>
        <v>16</v>
      </c>
      <c r="K46" s="855">
        <v>26.4</v>
      </c>
      <c r="L46" s="831">
        <f t="shared" si="4"/>
        <v>31</v>
      </c>
      <c r="M46" s="854">
        <v>74.9</v>
      </c>
      <c r="N46" s="835">
        <f t="shared" si="5"/>
        <v>23</v>
      </c>
      <c r="O46" s="839"/>
      <c r="P46" s="839"/>
      <c r="Q46" s="839"/>
      <c r="R46" s="839"/>
      <c r="S46" s="839"/>
      <c r="T46" s="839"/>
      <c r="U46" s="839"/>
    </row>
    <row r="47" spans="1:21" s="810" customFormat="1" ht="15" customHeight="1">
      <c r="A47" s="834" t="s">
        <v>615</v>
      </c>
      <c r="B47" s="853">
        <v>751</v>
      </c>
      <c r="C47" s="854">
        <v>48.5</v>
      </c>
      <c r="D47" s="831">
        <f t="shared" si="0"/>
        <v>37</v>
      </c>
      <c r="E47" s="854">
        <v>29.7</v>
      </c>
      <c r="F47" s="831">
        <f t="shared" si="1"/>
        <v>34</v>
      </c>
      <c r="G47" s="854">
        <v>61.2</v>
      </c>
      <c r="H47" s="831">
        <f t="shared" si="2"/>
        <v>36</v>
      </c>
      <c r="I47" s="855">
        <v>81</v>
      </c>
      <c r="J47" s="831">
        <f t="shared" si="3"/>
        <v>34</v>
      </c>
      <c r="K47" s="855">
        <v>33</v>
      </c>
      <c r="L47" s="831">
        <f t="shared" si="4"/>
        <v>6</v>
      </c>
      <c r="M47" s="854">
        <v>70.3</v>
      </c>
      <c r="N47" s="835">
        <f t="shared" si="5"/>
        <v>36</v>
      </c>
      <c r="O47" s="839"/>
      <c r="P47" s="839"/>
      <c r="Q47" s="839"/>
      <c r="R47" s="839"/>
      <c r="S47" s="839"/>
      <c r="T47" s="839"/>
      <c r="U47" s="839"/>
    </row>
    <row r="48" spans="1:21" s="810" customFormat="1" ht="15" customHeight="1">
      <c r="A48" s="834" t="s">
        <v>616</v>
      </c>
      <c r="B48" s="853">
        <v>1279</v>
      </c>
      <c r="C48" s="854">
        <v>48.3</v>
      </c>
      <c r="D48" s="831">
        <f t="shared" si="0"/>
        <v>40</v>
      </c>
      <c r="E48" s="854">
        <v>28.6</v>
      </c>
      <c r="F48" s="831">
        <f t="shared" si="1"/>
        <v>39</v>
      </c>
      <c r="G48" s="854">
        <v>59.6</v>
      </c>
      <c r="H48" s="831">
        <f t="shared" si="2"/>
        <v>39</v>
      </c>
      <c r="I48" s="855">
        <v>79.7</v>
      </c>
      <c r="J48" s="831">
        <f t="shared" si="3"/>
        <v>40</v>
      </c>
      <c r="K48" s="855">
        <v>27.6</v>
      </c>
      <c r="L48" s="831">
        <f t="shared" si="4"/>
        <v>24</v>
      </c>
      <c r="M48" s="854">
        <v>65.1</v>
      </c>
      <c r="N48" s="835">
        <f t="shared" si="5"/>
        <v>44</v>
      </c>
      <c r="O48" s="839"/>
      <c r="P48" s="839"/>
      <c r="Q48" s="839"/>
      <c r="R48" s="839"/>
      <c r="S48" s="839"/>
      <c r="T48" s="839"/>
      <c r="U48" s="839"/>
    </row>
    <row r="49" spans="1:21" s="810" customFormat="1" ht="15" customHeight="1">
      <c r="A49" s="834" t="s">
        <v>617</v>
      </c>
      <c r="B49" s="853">
        <v>1608</v>
      </c>
      <c r="C49" s="854">
        <v>51.6</v>
      </c>
      <c r="D49" s="831">
        <f t="shared" si="0"/>
        <v>32</v>
      </c>
      <c r="E49" s="854">
        <v>31.1</v>
      </c>
      <c r="F49" s="831">
        <f t="shared" si="1"/>
        <v>30</v>
      </c>
      <c r="G49" s="854">
        <v>65.4</v>
      </c>
      <c r="H49" s="831">
        <f t="shared" si="2"/>
        <v>13</v>
      </c>
      <c r="I49" s="855">
        <v>80.8</v>
      </c>
      <c r="J49" s="831">
        <f t="shared" si="3"/>
        <v>36</v>
      </c>
      <c r="K49" s="855">
        <v>31.9</v>
      </c>
      <c r="L49" s="831">
        <f t="shared" si="4"/>
        <v>11</v>
      </c>
      <c r="M49" s="854">
        <v>71.1</v>
      </c>
      <c r="N49" s="835">
        <f t="shared" si="5"/>
        <v>33</v>
      </c>
      <c r="O49" s="839"/>
      <c r="P49" s="839"/>
      <c r="Q49" s="839"/>
      <c r="R49" s="839"/>
      <c r="S49" s="839"/>
      <c r="T49" s="839"/>
      <c r="U49" s="839"/>
    </row>
    <row r="50" spans="1:21" s="810" customFormat="1" ht="15" customHeight="1">
      <c r="A50" s="834" t="s">
        <v>618</v>
      </c>
      <c r="B50" s="853">
        <v>1061</v>
      </c>
      <c r="C50" s="854">
        <v>49.7</v>
      </c>
      <c r="D50" s="831">
        <f t="shared" si="0"/>
        <v>35</v>
      </c>
      <c r="E50" s="854">
        <v>28.9</v>
      </c>
      <c r="F50" s="831">
        <f t="shared" si="1"/>
        <v>38</v>
      </c>
      <c r="G50" s="854">
        <v>62.1</v>
      </c>
      <c r="H50" s="831">
        <f t="shared" si="2"/>
        <v>31</v>
      </c>
      <c r="I50" s="855">
        <v>81</v>
      </c>
      <c r="J50" s="831">
        <f t="shared" si="3"/>
        <v>34</v>
      </c>
      <c r="K50" s="855">
        <v>30.2</v>
      </c>
      <c r="L50" s="831">
        <f t="shared" si="4"/>
        <v>18</v>
      </c>
      <c r="M50" s="854">
        <v>71.2</v>
      </c>
      <c r="N50" s="835">
        <f t="shared" si="5"/>
        <v>32</v>
      </c>
      <c r="O50" s="839"/>
      <c r="P50" s="839"/>
      <c r="Q50" s="839"/>
      <c r="R50" s="839"/>
      <c r="S50" s="839"/>
      <c r="T50" s="839"/>
      <c r="U50" s="839"/>
    </row>
    <row r="51" spans="1:21" s="810" customFormat="1" ht="15" customHeight="1">
      <c r="A51" s="834" t="s">
        <v>619</v>
      </c>
      <c r="B51" s="853">
        <v>1008</v>
      </c>
      <c r="C51" s="854">
        <v>49.2</v>
      </c>
      <c r="D51" s="831">
        <f t="shared" si="0"/>
        <v>36</v>
      </c>
      <c r="E51" s="854">
        <v>29.3</v>
      </c>
      <c r="F51" s="831">
        <f t="shared" si="1"/>
        <v>35</v>
      </c>
      <c r="G51" s="854">
        <v>66.5</v>
      </c>
      <c r="H51" s="831">
        <f t="shared" si="2"/>
        <v>10</v>
      </c>
      <c r="I51" s="855">
        <v>81.9</v>
      </c>
      <c r="J51" s="831">
        <f t="shared" si="3"/>
        <v>31</v>
      </c>
      <c r="K51" s="855">
        <v>31</v>
      </c>
      <c r="L51" s="831">
        <f t="shared" si="4"/>
        <v>14</v>
      </c>
      <c r="M51" s="854">
        <v>71.3</v>
      </c>
      <c r="N51" s="835">
        <f t="shared" si="5"/>
        <v>31</v>
      </c>
      <c r="O51" s="839"/>
      <c r="P51" s="839"/>
      <c r="Q51" s="839"/>
      <c r="R51" s="839"/>
      <c r="S51" s="839"/>
      <c r="T51" s="839"/>
      <c r="U51" s="839"/>
    </row>
    <row r="52" spans="1:21" s="810" customFormat="1" ht="15" customHeight="1">
      <c r="A52" s="834" t="s">
        <v>620</v>
      </c>
      <c r="B52" s="853">
        <v>1525</v>
      </c>
      <c r="C52" s="854">
        <v>47.2</v>
      </c>
      <c r="D52" s="831">
        <f t="shared" si="0"/>
        <v>42</v>
      </c>
      <c r="E52" s="854">
        <v>31.6</v>
      </c>
      <c r="F52" s="831">
        <f t="shared" si="1"/>
        <v>27</v>
      </c>
      <c r="G52" s="854">
        <v>66.5</v>
      </c>
      <c r="H52" s="831">
        <f t="shared" si="2"/>
        <v>10</v>
      </c>
      <c r="I52" s="855">
        <v>82.6</v>
      </c>
      <c r="J52" s="831">
        <f t="shared" si="3"/>
        <v>27</v>
      </c>
      <c r="K52" s="855">
        <v>33.2</v>
      </c>
      <c r="L52" s="831">
        <f t="shared" si="4"/>
        <v>5</v>
      </c>
      <c r="M52" s="854">
        <v>70</v>
      </c>
      <c r="N52" s="835">
        <f t="shared" si="5"/>
        <v>37</v>
      </c>
      <c r="O52" s="839"/>
      <c r="P52" s="839"/>
      <c r="Q52" s="839"/>
      <c r="R52" s="839"/>
      <c r="S52" s="839"/>
      <c r="T52" s="839"/>
      <c r="U52" s="839"/>
    </row>
    <row r="53" spans="1:21" s="810" customFormat="1" ht="15" customHeight="1" thickBot="1">
      <c r="A53" s="840" t="s">
        <v>621</v>
      </c>
      <c r="B53" s="859">
        <v>1170</v>
      </c>
      <c r="C53" s="860">
        <v>48.5</v>
      </c>
      <c r="D53" s="841">
        <f t="shared" si="0"/>
        <v>37</v>
      </c>
      <c r="E53" s="860">
        <v>29.3</v>
      </c>
      <c r="F53" s="841">
        <f t="shared" si="1"/>
        <v>35</v>
      </c>
      <c r="G53" s="860">
        <v>64.7</v>
      </c>
      <c r="H53" s="841">
        <f t="shared" si="2"/>
        <v>18</v>
      </c>
      <c r="I53" s="861">
        <v>78.4</v>
      </c>
      <c r="J53" s="841">
        <f t="shared" si="3"/>
        <v>44</v>
      </c>
      <c r="K53" s="861">
        <v>19.7</v>
      </c>
      <c r="L53" s="841">
        <f t="shared" si="4"/>
        <v>47</v>
      </c>
      <c r="M53" s="860">
        <v>53.2</v>
      </c>
      <c r="N53" s="842">
        <f t="shared" si="5"/>
        <v>47</v>
      </c>
      <c r="O53" s="839"/>
      <c r="P53" s="839"/>
      <c r="Q53" s="839"/>
      <c r="R53" s="839"/>
      <c r="S53" s="839"/>
      <c r="T53" s="839"/>
      <c r="U53" s="839"/>
    </row>
    <row r="54" spans="1:21" s="810" customFormat="1" ht="15" customHeight="1">
      <c r="A54" s="839" t="s">
        <v>195</v>
      </c>
      <c r="B54" s="839"/>
      <c r="C54" s="843"/>
      <c r="D54" s="839"/>
      <c r="E54" s="843"/>
      <c r="F54" s="839"/>
      <c r="G54" s="843"/>
      <c r="H54" s="839"/>
      <c r="I54" s="844"/>
      <c r="J54" s="839"/>
      <c r="K54" s="844"/>
      <c r="L54" s="839"/>
      <c r="M54" s="843"/>
      <c r="N54" s="839"/>
      <c r="O54" s="839"/>
      <c r="P54" s="839"/>
      <c r="Q54" s="839"/>
      <c r="R54" s="839"/>
      <c r="S54" s="839"/>
      <c r="T54" s="839"/>
      <c r="U54" s="839"/>
    </row>
  </sheetData>
  <mergeCells count="9">
    <mergeCell ref="A3:A5"/>
    <mergeCell ref="B3:B5"/>
    <mergeCell ref="C3:N3"/>
    <mergeCell ref="K4:L4"/>
    <mergeCell ref="M4:N4"/>
    <mergeCell ref="C4:D4"/>
    <mergeCell ref="E4:F4"/>
    <mergeCell ref="G4:H4"/>
    <mergeCell ref="I4:J4"/>
  </mergeCells>
  <printOptions/>
  <pageMargins left="0.7874015748031497" right="0.1968503937007874" top="0.7480314960629921" bottom="0.5905511811023623" header="0.5118110236220472" footer="0.5118110236220472"/>
  <pageSetup fitToHeight="1" fitToWidth="1" horizontalDpi="600" verticalDpi="600" orientation="portrait" paperSize="9" scale="86"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AJ53"/>
  <sheetViews>
    <sheetView workbookViewId="0" topLeftCell="A1">
      <selection activeCell="A1" sqref="A1"/>
    </sheetView>
  </sheetViews>
  <sheetFormatPr defaultColWidth="9.00390625" defaultRowHeight="13.5"/>
  <cols>
    <col min="1" max="1" width="1.625" style="3" customWidth="1"/>
    <col min="2" max="2" width="8.625" style="3" customWidth="1"/>
    <col min="3" max="5" width="5.125" style="3" customWidth="1"/>
    <col min="6" max="6" width="5.625" style="3" customWidth="1"/>
    <col min="7" max="10" width="6.75390625" style="3" bestFit="1" customWidth="1"/>
    <col min="11" max="12" width="5.375" style="3" customWidth="1"/>
    <col min="13" max="13" width="6.75390625" style="3" bestFit="1" customWidth="1"/>
    <col min="14" max="15" width="5.375" style="3" customWidth="1"/>
    <col min="16" max="16" width="6.75390625" style="3" bestFit="1" customWidth="1"/>
    <col min="17" max="18" width="5.375" style="3" customWidth="1"/>
    <col min="19" max="19" width="1.625" style="3" customWidth="1"/>
    <col min="20" max="20" width="8.625" style="3" customWidth="1"/>
    <col min="21" max="21" width="6.625" style="3" customWidth="1"/>
    <col min="22" max="23" width="5.375" style="3" customWidth="1"/>
    <col min="24" max="24" width="6.625" style="3" customWidth="1"/>
    <col min="25" max="26" width="5.375" style="3" customWidth="1"/>
    <col min="27" max="27" width="6.625" style="3" customWidth="1"/>
    <col min="28" max="29" width="5.375" style="3" customWidth="1"/>
    <col min="30" max="35" width="6.125" style="3" customWidth="1"/>
    <col min="36" max="16384" width="9.00390625" style="3" customWidth="1"/>
  </cols>
  <sheetData>
    <row r="1" spans="1:20" ht="18" customHeight="1">
      <c r="A1" s="1" t="s">
        <v>903</v>
      </c>
      <c r="B1" s="77"/>
      <c r="C1" s="77"/>
      <c r="L1" s="4"/>
      <c r="S1" s="1" t="s">
        <v>102</v>
      </c>
      <c r="T1" s="77"/>
    </row>
    <row r="2" spans="1:35" ht="15" customHeight="1" thickBot="1">
      <c r="A2" s="4"/>
      <c r="B2" s="4"/>
      <c r="C2" s="4"/>
      <c r="D2" s="4"/>
      <c r="E2" s="4"/>
      <c r="F2" s="4"/>
      <c r="G2" s="4"/>
      <c r="H2" s="4"/>
      <c r="I2" s="4"/>
      <c r="J2" s="4"/>
      <c r="K2" s="4"/>
      <c r="L2" s="4"/>
      <c r="M2" s="4"/>
      <c r="N2" s="4"/>
      <c r="O2" s="4"/>
      <c r="P2" s="4"/>
      <c r="Q2" s="4"/>
      <c r="R2" s="78" t="s">
        <v>103</v>
      </c>
      <c r="S2" s="4"/>
      <c r="T2" s="4"/>
      <c r="AI2" s="78" t="s">
        <v>103</v>
      </c>
    </row>
    <row r="3" spans="1:35" ht="15" customHeight="1" thickTop="1">
      <c r="A3" s="965" t="s">
        <v>411</v>
      </c>
      <c r="B3" s="966"/>
      <c r="C3" s="995" t="s">
        <v>104</v>
      </c>
      <c r="D3" s="995"/>
      <c r="E3" s="995"/>
      <c r="F3" s="970" t="s">
        <v>105</v>
      </c>
      <c r="G3" s="995" t="s">
        <v>106</v>
      </c>
      <c r="H3" s="995"/>
      <c r="I3" s="995"/>
      <c r="J3" s="995"/>
      <c r="K3" s="995"/>
      <c r="L3" s="995"/>
      <c r="M3" s="995"/>
      <c r="N3" s="995"/>
      <c r="O3" s="995"/>
      <c r="P3" s="995"/>
      <c r="Q3" s="995"/>
      <c r="R3" s="1017"/>
      <c r="S3" s="965" t="s">
        <v>411</v>
      </c>
      <c r="T3" s="966"/>
      <c r="U3" s="995" t="s">
        <v>106</v>
      </c>
      <c r="V3" s="995"/>
      <c r="W3" s="995"/>
      <c r="X3" s="995"/>
      <c r="Y3" s="995"/>
      <c r="Z3" s="995"/>
      <c r="AA3" s="995"/>
      <c r="AB3" s="995"/>
      <c r="AC3" s="995"/>
      <c r="AD3" s="1015" t="s">
        <v>107</v>
      </c>
      <c r="AE3" s="1015"/>
      <c r="AF3" s="1015"/>
      <c r="AG3" s="1015" t="s">
        <v>108</v>
      </c>
      <c r="AH3" s="1015"/>
      <c r="AI3" s="1016"/>
    </row>
    <row r="4" spans="1:35" ht="15" customHeight="1">
      <c r="A4" s="967"/>
      <c r="B4" s="968"/>
      <c r="C4" s="996"/>
      <c r="D4" s="996"/>
      <c r="E4" s="996"/>
      <c r="F4" s="971"/>
      <c r="G4" s="996" t="s">
        <v>109</v>
      </c>
      <c r="H4" s="996"/>
      <c r="I4" s="996"/>
      <c r="J4" s="996" t="s">
        <v>110</v>
      </c>
      <c r="K4" s="996"/>
      <c r="L4" s="996"/>
      <c r="M4" s="996" t="s">
        <v>412</v>
      </c>
      <c r="N4" s="996"/>
      <c r="O4" s="996"/>
      <c r="P4" s="996" t="s">
        <v>413</v>
      </c>
      <c r="Q4" s="996"/>
      <c r="R4" s="999"/>
      <c r="S4" s="967"/>
      <c r="T4" s="968"/>
      <c r="U4" s="996" t="s">
        <v>414</v>
      </c>
      <c r="V4" s="996"/>
      <c r="W4" s="996"/>
      <c r="X4" s="996" t="s">
        <v>415</v>
      </c>
      <c r="Y4" s="996"/>
      <c r="Z4" s="996"/>
      <c r="AA4" s="996" t="s">
        <v>416</v>
      </c>
      <c r="AB4" s="996"/>
      <c r="AC4" s="996"/>
      <c r="AD4" s="1013" t="s">
        <v>111</v>
      </c>
      <c r="AE4" s="1013"/>
      <c r="AF4" s="1013"/>
      <c r="AG4" s="1013" t="s">
        <v>417</v>
      </c>
      <c r="AH4" s="1013"/>
      <c r="AI4" s="1014"/>
    </row>
    <row r="5" spans="1:35" ht="15" customHeight="1">
      <c r="A5" s="961"/>
      <c r="B5" s="1012"/>
      <c r="C5" s="7" t="s">
        <v>418</v>
      </c>
      <c r="D5" s="7" t="s">
        <v>419</v>
      </c>
      <c r="E5" s="7" t="s">
        <v>420</v>
      </c>
      <c r="F5" s="971"/>
      <c r="G5" s="7" t="s">
        <v>418</v>
      </c>
      <c r="H5" s="7" t="s">
        <v>382</v>
      </c>
      <c r="I5" s="7" t="s">
        <v>367</v>
      </c>
      <c r="J5" s="7" t="s">
        <v>418</v>
      </c>
      <c r="K5" s="7" t="s">
        <v>382</v>
      </c>
      <c r="L5" s="7" t="s">
        <v>367</v>
      </c>
      <c r="M5" s="7" t="s">
        <v>418</v>
      </c>
      <c r="N5" s="7" t="s">
        <v>382</v>
      </c>
      <c r="O5" s="7" t="s">
        <v>367</v>
      </c>
      <c r="P5" s="7" t="s">
        <v>418</v>
      </c>
      <c r="Q5" s="7" t="s">
        <v>382</v>
      </c>
      <c r="R5" s="8" t="s">
        <v>367</v>
      </c>
      <c r="S5" s="961"/>
      <c r="T5" s="1012"/>
      <c r="U5" s="7" t="s">
        <v>418</v>
      </c>
      <c r="V5" s="7" t="s">
        <v>382</v>
      </c>
      <c r="W5" s="7" t="s">
        <v>367</v>
      </c>
      <c r="X5" s="7" t="s">
        <v>418</v>
      </c>
      <c r="Y5" s="7" t="s">
        <v>382</v>
      </c>
      <c r="Z5" s="7" t="s">
        <v>367</v>
      </c>
      <c r="AA5" s="7" t="s">
        <v>418</v>
      </c>
      <c r="AB5" s="7" t="s">
        <v>382</v>
      </c>
      <c r="AC5" s="7" t="s">
        <v>367</v>
      </c>
      <c r="AD5" s="7" t="s">
        <v>418</v>
      </c>
      <c r="AE5" s="7" t="s">
        <v>382</v>
      </c>
      <c r="AF5" s="7" t="s">
        <v>367</v>
      </c>
      <c r="AG5" s="7" t="s">
        <v>418</v>
      </c>
      <c r="AH5" s="7" t="s">
        <v>382</v>
      </c>
      <c r="AI5" s="8" t="s">
        <v>367</v>
      </c>
    </row>
    <row r="6" spans="1:35" s="13" customFormat="1" ht="15" customHeight="1">
      <c r="A6" s="972" t="s">
        <v>112</v>
      </c>
      <c r="B6" s="962"/>
      <c r="C6" s="82">
        <v>366</v>
      </c>
      <c r="D6" s="82">
        <v>341</v>
      </c>
      <c r="E6" s="82">
        <v>25</v>
      </c>
      <c r="F6" s="82">
        <v>3251</v>
      </c>
      <c r="G6" s="83">
        <v>70384</v>
      </c>
      <c r="H6" s="83">
        <v>36007</v>
      </c>
      <c r="I6" s="83">
        <v>34377</v>
      </c>
      <c r="J6" s="83">
        <v>11099</v>
      </c>
      <c r="K6" s="83">
        <v>5687</v>
      </c>
      <c r="L6" s="83">
        <v>5412</v>
      </c>
      <c r="M6" s="83">
        <v>11534</v>
      </c>
      <c r="N6" s="83">
        <v>5922</v>
      </c>
      <c r="O6" s="83">
        <v>5612</v>
      </c>
      <c r="P6" s="83">
        <v>11506</v>
      </c>
      <c r="Q6" s="83">
        <v>5874</v>
      </c>
      <c r="R6" s="84">
        <v>5632</v>
      </c>
      <c r="S6" s="972" t="s">
        <v>112</v>
      </c>
      <c r="T6" s="962"/>
      <c r="U6" s="83">
        <v>12160</v>
      </c>
      <c r="V6" s="83">
        <v>6259</v>
      </c>
      <c r="W6" s="83">
        <v>5901</v>
      </c>
      <c r="X6" s="83">
        <v>11930</v>
      </c>
      <c r="Y6" s="83">
        <v>6177</v>
      </c>
      <c r="Z6" s="83">
        <v>5753</v>
      </c>
      <c r="AA6" s="83">
        <v>12155</v>
      </c>
      <c r="AB6" s="83">
        <v>6088</v>
      </c>
      <c r="AC6" s="83">
        <v>6067</v>
      </c>
      <c r="AD6" s="83">
        <v>4861</v>
      </c>
      <c r="AE6" s="83">
        <v>1898</v>
      </c>
      <c r="AF6" s="83">
        <v>2963</v>
      </c>
      <c r="AG6" s="83">
        <v>1175</v>
      </c>
      <c r="AH6" s="83">
        <v>384</v>
      </c>
      <c r="AI6" s="84">
        <v>791</v>
      </c>
    </row>
    <row r="7" spans="1:35" s="85" customFormat="1" ht="15" customHeight="1">
      <c r="A7" s="972" t="s">
        <v>113</v>
      </c>
      <c r="B7" s="962"/>
      <c r="C7" s="82">
        <v>361</v>
      </c>
      <c r="D7" s="82">
        <v>340</v>
      </c>
      <c r="E7" s="82">
        <v>21</v>
      </c>
      <c r="F7" s="82">
        <v>3221</v>
      </c>
      <c r="G7" s="83">
        <v>69027</v>
      </c>
      <c r="H7" s="83">
        <v>35458</v>
      </c>
      <c r="I7" s="83">
        <v>33569</v>
      </c>
      <c r="J7" s="83">
        <v>10962</v>
      </c>
      <c r="K7" s="83">
        <v>5620</v>
      </c>
      <c r="L7" s="83">
        <v>5342</v>
      </c>
      <c r="M7" s="83">
        <v>11056</v>
      </c>
      <c r="N7" s="83">
        <v>5675</v>
      </c>
      <c r="O7" s="83">
        <v>5381</v>
      </c>
      <c r="P7" s="83">
        <v>11500</v>
      </c>
      <c r="Q7" s="83">
        <v>5892</v>
      </c>
      <c r="R7" s="84">
        <v>5608</v>
      </c>
      <c r="S7" s="972" t="s">
        <v>113</v>
      </c>
      <c r="T7" s="962"/>
      <c r="U7" s="83">
        <v>11463</v>
      </c>
      <c r="V7" s="83">
        <v>5858</v>
      </c>
      <c r="W7" s="83">
        <v>5605</v>
      </c>
      <c r="X7" s="83">
        <v>12136</v>
      </c>
      <c r="Y7" s="83">
        <v>6244</v>
      </c>
      <c r="Z7" s="83">
        <v>5892</v>
      </c>
      <c r="AA7" s="83">
        <v>11910</v>
      </c>
      <c r="AB7" s="83">
        <v>6169</v>
      </c>
      <c r="AC7" s="83">
        <v>5741</v>
      </c>
      <c r="AD7" s="83">
        <v>4786</v>
      </c>
      <c r="AE7" s="83">
        <v>1888</v>
      </c>
      <c r="AF7" s="83">
        <v>2898</v>
      </c>
      <c r="AG7" s="83">
        <v>1144</v>
      </c>
      <c r="AH7" s="83">
        <v>370</v>
      </c>
      <c r="AI7" s="84">
        <v>774</v>
      </c>
    </row>
    <row r="8" spans="1:35" s="85" customFormat="1" ht="15" customHeight="1">
      <c r="A8" s="963" t="s">
        <v>92</v>
      </c>
      <c r="B8" s="964"/>
      <c r="C8" s="87">
        <v>352</v>
      </c>
      <c r="D8" s="87">
        <v>336</v>
      </c>
      <c r="E8" s="87">
        <v>16</v>
      </c>
      <c r="F8" s="87">
        <v>3177</v>
      </c>
      <c r="G8" s="88">
        <v>67805</v>
      </c>
      <c r="H8" s="88">
        <v>34767</v>
      </c>
      <c r="I8" s="88">
        <v>33038</v>
      </c>
      <c r="J8" s="88">
        <f>K8+L8</f>
        <v>10772</v>
      </c>
      <c r="K8" s="88">
        <v>5532</v>
      </c>
      <c r="L8" s="88">
        <v>5240</v>
      </c>
      <c r="M8" s="88">
        <f>N8+O8</f>
        <v>10949</v>
      </c>
      <c r="N8" s="88">
        <v>5608</v>
      </c>
      <c r="O8" s="88">
        <v>5341</v>
      </c>
      <c r="P8" s="88">
        <f>Q8+R8</f>
        <v>11028</v>
      </c>
      <c r="Q8" s="88">
        <v>5657</v>
      </c>
      <c r="R8" s="89">
        <v>5371</v>
      </c>
      <c r="S8" s="963" t="s">
        <v>92</v>
      </c>
      <c r="T8" s="964"/>
      <c r="U8" s="88">
        <f>V8+W8</f>
        <v>11480</v>
      </c>
      <c r="V8" s="88">
        <v>5886</v>
      </c>
      <c r="W8" s="88">
        <v>5594</v>
      </c>
      <c r="X8" s="88">
        <f>Y8+Z8</f>
        <v>11456</v>
      </c>
      <c r="Y8" s="88">
        <v>5849</v>
      </c>
      <c r="Z8" s="88">
        <v>5607</v>
      </c>
      <c r="AA8" s="88">
        <f>AB8+AC8</f>
        <v>12120</v>
      </c>
      <c r="AB8" s="88">
        <v>6235</v>
      </c>
      <c r="AC8" s="88">
        <v>5885</v>
      </c>
      <c r="AD8" s="88">
        <v>4715</v>
      </c>
      <c r="AE8" s="88">
        <v>1870</v>
      </c>
      <c r="AF8" s="88">
        <v>2845</v>
      </c>
      <c r="AG8" s="88">
        <v>1140</v>
      </c>
      <c r="AH8" s="88">
        <v>377</v>
      </c>
      <c r="AI8" s="89">
        <v>763</v>
      </c>
    </row>
    <row r="9" spans="1:35" s="13" customFormat="1" ht="15" customHeight="1">
      <c r="A9" s="972" t="s">
        <v>421</v>
      </c>
      <c r="B9" s="962"/>
      <c r="C9" s="82"/>
      <c r="D9" s="82"/>
      <c r="E9" s="82"/>
      <c r="F9" s="82"/>
      <c r="G9" s="83"/>
      <c r="H9" s="83"/>
      <c r="I9" s="83"/>
      <c r="J9" s="83"/>
      <c r="K9" s="83"/>
      <c r="L9" s="83"/>
      <c r="M9" s="83"/>
      <c r="N9" s="83"/>
      <c r="O9" s="83"/>
      <c r="P9" s="83"/>
      <c r="Q9" s="83"/>
      <c r="R9" s="84"/>
      <c r="S9" s="972" t="s">
        <v>421</v>
      </c>
      <c r="T9" s="962"/>
      <c r="U9" s="83"/>
      <c r="V9" s="83"/>
      <c r="W9" s="83"/>
      <c r="X9" s="83"/>
      <c r="Y9" s="83"/>
      <c r="Z9" s="83"/>
      <c r="AA9" s="83"/>
      <c r="AB9" s="83"/>
      <c r="AC9" s="83"/>
      <c r="AD9" s="83"/>
      <c r="AE9" s="83"/>
      <c r="AF9" s="83"/>
      <c r="AG9" s="83"/>
      <c r="AH9" s="83"/>
      <c r="AI9" s="84"/>
    </row>
    <row r="10" spans="1:35" s="85" customFormat="1" ht="15" customHeight="1">
      <c r="A10" s="90"/>
      <c r="B10" s="86" t="s">
        <v>422</v>
      </c>
      <c r="C10" s="87">
        <v>140</v>
      </c>
      <c r="D10" s="87">
        <v>138</v>
      </c>
      <c r="E10" s="87">
        <v>2</v>
      </c>
      <c r="F10" s="87">
        <v>1445</v>
      </c>
      <c r="G10" s="88">
        <v>32186</v>
      </c>
      <c r="H10" s="88">
        <v>16514</v>
      </c>
      <c r="I10" s="88">
        <v>15672</v>
      </c>
      <c r="J10" s="88">
        <f>K10+L10</f>
        <v>5231</v>
      </c>
      <c r="K10" s="88">
        <v>2708</v>
      </c>
      <c r="L10" s="88">
        <v>2523</v>
      </c>
      <c r="M10" s="88">
        <f>N10+O10</f>
        <v>5192</v>
      </c>
      <c r="N10" s="88">
        <v>2626</v>
      </c>
      <c r="O10" s="88">
        <v>2566</v>
      </c>
      <c r="P10" s="88">
        <f>Q10+R10</f>
        <v>5211</v>
      </c>
      <c r="Q10" s="88">
        <v>2647</v>
      </c>
      <c r="R10" s="89">
        <v>2564</v>
      </c>
      <c r="S10" s="90"/>
      <c r="T10" s="86" t="s">
        <v>422</v>
      </c>
      <c r="U10" s="88">
        <f>V10+W10</f>
        <v>5438</v>
      </c>
      <c r="V10" s="88">
        <v>2774</v>
      </c>
      <c r="W10" s="88">
        <v>2664</v>
      </c>
      <c r="X10" s="88">
        <f>Y10+Z10</f>
        <v>5397</v>
      </c>
      <c r="Y10" s="88">
        <v>2790</v>
      </c>
      <c r="Z10" s="88">
        <v>2607</v>
      </c>
      <c r="AA10" s="88">
        <f>AB10+AC10</f>
        <v>5717</v>
      </c>
      <c r="AB10" s="88">
        <v>2969</v>
      </c>
      <c r="AC10" s="88">
        <v>2748</v>
      </c>
      <c r="AD10" s="88">
        <v>2113</v>
      </c>
      <c r="AE10" s="88">
        <v>814</v>
      </c>
      <c r="AF10" s="88">
        <v>1299</v>
      </c>
      <c r="AG10" s="88">
        <v>408</v>
      </c>
      <c r="AH10" s="88">
        <v>153</v>
      </c>
      <c r="AI10" s="89">
        <v>255</v>
      </c>
    </row>
    <row r="11" spans="1:35" s="85" customFormat="1" ht="15" customHeight="1">
      <c r="A11" s="90"/>
      <c r="B11" s="86" t="s">
        <v>423</v>
      </c>
      <c r="C11" s="87">
        <v>48</v>
      </c>
      <c r="D11" s="87">
        <v>45</v>
      </c>
      <c r="E11" s="87">
        <v>3</v>
      </c>
      <c r="F11" s="87">
        <v>303</v>
      </c>
      <c r="G11" s="88">
        <v>5008</v>
      </c>
      <c r="H11" s="88">
        <v>2581</v>
      </c>
      <c r="I11" s="88">
        <v>2427</v>
      </c>
      <c r="J11" s="88">
        <f>K11+L11</f>
        <v>795</v>
      </c>
      <c r="K11" s="88">
        <v>422</v>
      </c>
      <c r="L11" s="88">
        <v>373</v>
      </c>
      <c r="M11" s="88">
        <f>N11+O11</f>
        <v>796</v>
      </c>
      <c r="N11" s="88">
        <v>415</v>
      </c>
      <c r="O11" s="88">
        <v>381</v>
      </c>
      <c r="P11" s="88">
        <f>Q11+R11</f>
        <v>766</v>
      </c>
      <c r="Q11" s="88">
        <v>404</v>
      </c>
      <c r="R11" s="89">
        <v>362</v>
      </c>
      <c r="S11" s="90"/>
      <c r="T11" s="86" t="s">
        <v>423</v>
      </c>
      <c r="U11" s="88">
        <f>V11+W11</f>
        <v>835</v>
      </c>
      <c r="V11" s="88">
        <v>429</v>
      </c>
      <c r="W11" s="88">
        <v>406</v>
      </c>
      <c r="X11" s="88">
        <f>Y11+Z11</f>
        <v>862</v>
      </c>
      <c r="Y11" s="88">
        <v>428</v>
      </c>
      <c r="Z11" s="88">
        <v>434</v>
      </c>
      <c r="AA11" s="88">
        <f>AB11+AC11</f>
        <v>954</v>
      </c>
      <c r="AB11" s="88">
        <v>483</v>
      </c>
      <c r="AC11" s="88">
        <v>471</v>
      </c>
      <c r="AD11" s="88">
        <v>480</v>
      </c>
      <c r="AE11" s="88">
        <v>198</v>
      </c>
      <c r="AF11" s="88">
        <v>282</v>
      </c>
      <c r="AG11" s="88">
        <v>166</v>
      </c>
      <c r="AH11" s="88">
        <v>45</v>
      </c>
      <c r="AI11" s="89">
        <v>121</v>
      </c>
    </row>
    <row r="12" spans="1:35" s="85" customFormat="1" ht="15" customHeight="1">
      <c r="A12" s="90"/>
      <c r="B12" s="86" t="s">
        <v>424</v>
      </c>
      <c r="C12" s="87">
        <v>77</v>
      </c>
      <c r="D12" s="87">
        <v>66</v>
      </c>
      <c r="E12" s="87">
        <v>11</v>
      </c>
      <c r="F12" s="87">
        <v>629</v>
      </c>
      <c r="G12" s="88">
        <v>13199</v>
      </c>
      <c r="H12" s="88">
        <v>6739</v>
      </c>
      <c r="I12" s="88">
        <v>6460</v>
      </c>
      <c r="J12" s="88">
        <f>K12+L12</f>
        <v>2066</v>
      </c>
      <c r="K12" s="88">
        <v>1070</v>
      </c>
      <c r="L12" s="88">
        <v>996</v>
      </c>
      <c r="M12" s="88">
        <f>N12+O12</f>
        <v>2137</v>
      </c>
      <c r="N12" s="88">
        <v>1107</v>
      </c>
      <c r="O12" s="88">
        <v>1030</v>
      </c>
      <c r="P12" s="88">
        <f>Q12+R12</f>
        <v>2168</v>
      </c>
      <c r="Q12" s="88">
        <v>1114</v>
      </c>
      <c r="R12" s="89">
        <v>1054</v>
      </c>
      <c r="S12" s="90"/>
      <c r="T12" s="86" t="s">
        <v>424</v>
      </c>
      <c r="U12" s="88">
        <f>V12+W12</f>
        <v>2252</v>
      </c>
      <c r="V12" s="88">
        <v>1140</v>
      </c>
      <c r="W12" s="88">
        <v>1112</v>
      </c>
      <c r="X12" s="88">
        <f>Y12+Z12</f>
        <v>2228</v>
      </c>
      <c r="Y12" s="88">
        <v>1132</v>
      </c>
      <c r="Z12" s="88">
        <v>1096</v>
      </c>
      <c r="AA12" s="88">
        <f>AB12+AC12</f>
        <v>2348</v>
      </c>
      <c r="AB12" s="88">
        <v>1176</v>
      </c>
      <c r="AC12" s="88">
        <v>1172</v>
      </c>
      <c r="AD12" s="88">
        <v>923</v>
      </c>
      <c r="AE12" s="88">
        <v>369</v>
      </c>
      <c r="AF12" s="88">
        <v>554</v>
      </c>
      <c r="AG12" s="88">
        <v>251</v>
      </c>
      <c r="AH12" s="88">
        <v>60</v>
      </c>
      <c r="AI12" s="89">
        <v>191</v>
      </c>
    </row>
    <row r="13" spans="1:35" s="85" customFormat="1" ht="15" customHeight="1">
      <c r="A13" s="91"/>
      <c r="B13" s="86" t="s">
        <v>425</v>
      </c>
      <c r="C13" s="87">
        <v>87</v>
      </c>
      <c r="D13" s="87">
        <v>87</v>
      </c>
      <c r="E13" s="87">
        <v>0</v>
      </c>
      <c r="F13" s="87">
        <v>800</v>
      </c>
      <c r="G13" s="88">
        <v>17412</v>
      </c>
      <c r="H13" s="88">
        <v>8933</v>
      </c>
      <c r="I13" s="88">
        <v>8479</v>
      </c>
      <c r="J13" s="88">
        <f>K13+L13</f>
        <v>2680</v>
      </c>
      <c r="K13" s="88">
        <v>1332</v>
      </c>
      <c r="L13" s="88">
        <v>1348</v>
      </c>
      <c r="M13" s="88">
        <f>N13+O13</f>
        <v>2824</v>
      </c>
      <c r="N13" s="88">
        <v>1460</v>
      </c>
      <c r="O13" s="88">
        <v>1364</v>
      </c>
      <c r="P13" s="88">
        <f>Q13+R13</f>
        <v>2883</v>
      </c>
      <c r="Q13" s="88">
        <v>1492</v>
      </c>
      <c r="R13" s="89">
        <v>1391</v>
      </c>
      <c r="S13" s="91"/>
      <c r="T13" s="86" t="s">
        <v>425</v>
      </c>
      <c r="U13" s="88">
        <f>V13+W13</f>
        <v>2955</v>
      </c>
      <c r="V13" s="88">
        <v>1543</v>
      </c>
      <c r="W13" s="88">
        <v>1412</v>
      </c>
      <c r="X13" s="88">
        <f>Y13+Z13</f>
        <v>2969</v>
      </c>
      <c r="Y13" s="88">
        <v>1499</v>
      </c>
      <c r="Z13" s="88">
        <v>1470</v>
      </c>
      <c r="AA13" s="88">
        <f>AB13+AC13</f>
        <v>3101</v>
      </c>
      <c r="AB13" s="88">
        <v>1607</v>
      </c>
      <c r="AC13" s="88">
        <v>1494</v>
      </c>
      <c r="AD13" s="88">
        <v>1199</v>
      </c>
      <c r="AE13" s="88">
        <v>489</v>
      </c>
      <c r="AF13" s="88">
        <v>710</v>
      </c>
      <c r="AG13" s="88">
        <v>315</v>
      </c>
      <c r="AH13" s="88">
        <v>119</v>
      </c>
      <c r="AI13" s="89">
        <v>196</v>
      </c>
    </row>
    <row r="14" spans="1:35" s="13" customFormat="1" ht="15" customHeight="1">
      <c r="A14" s="972" t="s">
        <v>426</v>
      </c>
      <c r="B14" s="962"/>
      <c r="C14" s="82"/>
      <c r="D14" s="82"/>
      <c r="E14" s="82"/>
      <c r="F14" s="82"/>
      <c r="G14" s="83"/>
      <c r="H14" s="83"/>
      <c r="I14" s="83"/>
      <c r="J14" s="83"/>
      <c r="K14" s="83"/>
      <c r="L14" s="83"/>
      <c r="M14" s="83"/>
      <c r="N14" s="83"/>
      <c r="O14" s="83"/>
      <c r="P14" s="83"/>
      <c r="Q14" s="83"/>
      <c r="R14" s="84"/>
      <c r="S14" s="972" t="s">
        <v>426</v>
      </c>
      <c r="T14" s="962"/>
      <c r="U14" s="83"/>
      <c r="V14" s="83"/>
      <c r="W14" s="83"/>
      <c r="X14" s="83"/>
      <c r="Y14" s="83"/>
      <c r="Z14" s="83"/>
      <c r="AA14" s="83"/>
      <c r="AB14" s="83"/>
      <c r="AC14" s="83"/>
      <c r="AD14" s="83"/>
      <c r="AE14" s="83"/>
      <c r="AF14" s="83"/>
      <c r="AG14" s="83"/>
      <c r="AH14" s="83"/>
      <c r="AI14" s="84"/>
    </row>
    <row r="15" spans="1:35" s="85" customFormat="1" ht="15" customHeight="1">
      <c r="A15" s="90"/>
      <c r="B15" s="86" t="s">
        <v>427</v>
      </c>
      <c r="C15" s="87">
        <v>1</v>
      </c>
      <c r="D15" s="87">
        <v>1</v>
      </c>
      <c r="E15" s="92" t="s">
        <v>370</v>
      </c>
      <c r="F15" s="87">
        <v>21</v>
      </c>
      <c r="G15" s="88">
        <v>737</v>
      </c>
      <c r="H15" s="88">
        <v>356</v>
      </c>
      <c r="I15" s="88">
        <v>381</v>
      </c>
      <c r="J15" s="88">
        <f aca="true" t="shared" si="0" ref="J15:J51">K15+L15</f>
        <v>121</v>
      </c>
      <c r="K15" s="88">
        <v>56</v>
      </c>
      <c r="L15" s="88">
        <v>65</v>
      </c>
      <c r="M15" s="88">
        <f aca="true" t="shared" si="1" ref="M15:M51">N15+O15</f>
        <v>123</v>
      </c>
      <c r="N15" s="88">
        <v>63</v>
      </c>
      <c r="O15" s="88">
        <v>60</v>
      </c>
      <c r="P15" s="88">
        <f aca="true" t="shared" si="2" ref="P15:P51">Q15+R15</f>
        <v>122</v>
      </c>
      <c r="Q15" s="88">
        <v>64</v>
      </c>
      <c r="R15" s="89">
        <v>58</v>
      </c>
      <c r="S15" s="90"/>
      <c r="T15" s="86" t="s">
        <v>427</v>
      </c>
      <c r="U15" s="88">
        <f aca="true" t="shared" si="3" ref="U15:U51">V15+W15</f>
        <v>123</v>
      </c>
      <c r="V15" s="88">
        <v>58</v>
      </c>
      <c r="W15" s="88">
        <v>65</v>
      </c>
      <c r="X15" s="88">
        <f aca="true" t="shared" si="4" ref="X15:X51">Y15+Z15</f>
        <v>126</v>
      </c>
      <c r="Y15" s="88">
        <v>56</v>
      </c>
      <c r="Z15" s="88">
        <v>70</v>
      </c>
      <c r="AA15" s="88">
        <f aca="true" t="shared" si="5" ref="AA15:AA51">AB15+AC15</f>
        <v>122</v>
      </c>
      <c r="AB15" s="88">
        <v>59</v>
      </c>
      <c r="AC15" s="88">
        <v>63</v>
      </c>
      <c r="AD15" s="88">
        <v>27</v>
      </c>
      <c r="AE15" s="88">
        <v>21</v>
      </c>
      <c r="AF15" s="88">
        <v>6</v>
      </c>
      <c r="AG15" s="88">
        <v>4</v>
      </c>
      <c r="AH15" s="88">
        <v>1</v>
      </c>
      <c r="AI15" s="89">
        <v>3</v>
      </c>
    </row>
    <row r="16" spans="1:35" s="85" customFormat="1" ht="15" customHeight="1">
      <c r="A16" s="90"/>
      <c r="B16" s="86" t="s">
        <v>428</v>
      </c>
      <c r="C16" s="87">
        <v>351</v>
      </c>
      <c r="D16" s="87">
        <v>335</v>
      </c>
      <c r="E16" s="87">
        <v>16</v>
      </c>
      <c r="F16" s="87">
        <v>3156</v>
      </c>
      <c r="G16" s="88">
        <v>67068</v>
      </c>
      <c r="H16" s="88">
        <v>34411</v>
      </c>
      <c r="I16" s="88">
        <v>32657</v>
      </c>
      <c r="J16" s="88">
        <f t="shared" si="0"/>
        <v>10651</v>
      </c>
      <c r="K16" s="88">
        <v>5476</v>
      </c>
      <c r="L16" s="88">
        <v>5175</v>
      </c>
      <c r="M16" s="88">
        <f t="shared" si="1"/>
        <v>10826</v>
      </c>
      <c r="N16" s="88">
        <v>5545</v>
      </c>
      <c r="O16" s="88">
        <v>5281</v>
      </c>
      <c r="P16" s="88">
        <f t="shared" si="2"/>
        <v>10906</v>
      </c>
      <c r="Q16" s="88">
        <v>5593</v>
      </c>
      <c r="R16" s="89">
        <v>5313</v>
      </c>
      <c r="S16" s="90"/>
      <c r="T16" s="86" t="s">
        <v>428</v>
      </c>
      <c r="U16" s="88">
        <f t="shared" si="3"/>
        <v>11357</v>
      </c>
      <c r="V16" s="88">
        <v>5828</v>
      </c>
      <c r="W16" s="88">
        <v>5529</v>
      </c>
      <c r="X16" s="88">
        <f t="shared" si="4"/>
        <v>11330</v>
      </c>
      <c r="Y16" s="88">
        <v>5793</v>
      </c>
      <c r="Z16" s="88">
        <v>5537</v>
      </c>
      <c r="AA16" s="88">
        <f t="shared" si="5"/>
        <v>11998</v>
      </c>
      <c r="AB16" s="88">
        <v>6176</v>
      </c>
      <c r="AC16" s="88">
        <v>5822</v>
      </c>
      <c r="AD16" s="88">
        <v>4688</v>
      </c>
      <c r="AE16" s="88">
        <v>1849</v>
      </c>
      <c r="AF16" s="88">
        <v>2839</v>
      </c>
      <c r="AG16" s="88">
        <v>1136</v>
      </c>
      <c r="AH16" s="88">
        <v>376</v>
      </c>
      <c r="AI16" s="89">
        <v>760</v>
      </c>
    </row>
    <row r="17" spans="1:35" s="13" customFormat="1" ht="30" customHeight="1">
      <c r="A17" s="93"/>
      <c r="B17" s="81" t="s">
        <v>429</v>
      </c>
      <c r="C17" s="83">
        <v>38</v>
      </c>
      <c r="D17" s="83">
        <v>38</v>
      </c>
      <c r="E17" s="94">
        <v>0</v>
      </c>
      <c r="F17" s="83">
        <v>565</v>
      </c>
      <c r="G17" s="83">
        <v>14486</v>
      </c>
      <c r="H17" s="83">
        <v>7380</v>
      </c>
      <c r="I17" s="83">
        <v>7106</v>
      </c>
      <c r="J17" s="83">
        <f t="shared" si="0"/>
        <v>2386</v>
      </c>
      <c r="K17" s="83">
        <v>1220</v>
      </c>
      <c r="L17" s="83">
        <v>1166</v>
      </c>
      <c r="M17" s="83">
        <f t="shared" si="1"/>
        <v>2363</v>
      </c>
      <c r="N17" s="83">
        <v>1201</v>
      </c>
      <c r="O17" s="83">
        <v>1162</v>
      </c>
      <c r="P17" s="83">
        <f t="shared" si="2"/>
        <v>2334</v>
      </c>
      <c r="Q17" s="83">
        <v>1157</v>
      </c>
      <c r="R17" s="84">
        <v>1177</v>
      </c>
      <c r="S17" s="93"/>
      <c r="T17" s="81" t="s">
        <v>429</v>
      </c>
      <c r="U17" s="83">
        <f t="shared" si="3"/>
        <v>2463</v>
      </c>
      <c r="V17" s="95">
        <v>1243</v>
      </c>
      <c r="W17" s="95">
        <v>1220</v>
      </c>
      <c r="X17" s="83">
        <f t="shared" si="4"/>
        <v>2400</v>
      </c>
      <c r="Y17" s="83">
        <v>1237</v>
      </c>
      <c r="Z17" s="83">
        <v>1163</v>
      </c>
      <c r="AA17" s="83">
        <f t="shared" si="5"/>
        <v>2540</v>
      </c>
      <c r="AB17" s="83">
        <v>1322</v>
      </c>
      <c r="AC17" s="83">
        <v>1218</v>
      </c>
      <c r="AD17" s="83">
        <v>785</v>
      </c>
      <c r="AE17" s="83">
        <v>290</v>
      </c>
      <c r="AF17" s="83">
        <v>495</v>
      </c>
      <c r="AG17" s="83">
        <v>117</v>
      </c>
      <c r="AH17" s="83">
        <v>75</v>
      </c>
      <c r="AI17" s="84">
        <v>42</v>
      </c>
    </row>
    <row r="18" spans="1:35" s="13" customFormat="1" ht="15" customHeight="1">
      <c r="A18" s="93"/>
      <c r="B18" s="81" t="s">
        <v>430</v>
      </c>
      <c r="C18" s="83">
        <v>27</v>
      </c>
      <c r="D18" s="83">
        <v>18</v>
      </c>
      <c r="E18" s="96">
        <v>9</v>
      </c>
      <c r="F18" s="83">
        <v>223</v>
      </c>
      <c r="G18" s="83">
        <v>5128</v>
      </c>
      <c r="H18" s="83">
        <v>2633</v>
      </c>
      <c r="I18" s="83">
        <v>2495</v>
      </c>
      <c r="J18" s="83">
        <f t="shared" si="0"/>
        <v>785</v>
      </c>
      <c r="K18" s="83">
        <v>403</v>
      </c>
      <c r="L18" s="83">
        <v>382</v>
      </c>
      <c r="M18" s="83">
        <f t="shared" si="1"/>
        <v>854</v>
      </c>
      <c r="N18" s="83">
        <v>437</v>
      </c>
      <c r="O18" s="83">
        <v>417</v>
      </c>
      <c r="P18" s="83">
        <f t="shared" si="2"/>
        <v>857</v>
      </c>
      <c r="Q18" s="83">
        <v>450</v>
      </c>
      <c r="R18" s="84">
        <v>407</v>
      </c>
      <c r="S18" s="93"/>
      <c r="T18" s="81" t="s">
        <v>430</v>
      </c>
      <c r="U18" s="83">
        <f t="shared" si="3"/>
        <v>900</v>
      </c>
      <c r="V18" s="95">
        <v>458</v>
      </c>
      <c r="W18" s="95">
        <v>442</v>
      </c>
      <c r="X18" s="83">
        <f t="shared" si="4"/>
        <v>860</v>
      </c>
      <c r="Y18" s="83">
        <v>445</v>
      </c>
      <c r="Z18" s="83">
        <v>415</v>
      </c>
      <c r="AA18" s="83">
        <f t="shared" si="5"/>
        <v>872</v>
      </c>
      <c r="AB18" s="83">
        <v>440</v>
      </c>
      <c r="AC18" s="83">
        <v>432</v>
      </c>
      <c r="AD18" s="83">
        <v>313</v>
      </c>
      <c r="AE18" s="83">
        <v>115</v>
      </c>
      <c r="AF18" s="83">
        <v>198</v>
      </c>
      <c r="AG18" s="83">
        <v>76</v>
      </c>
      <c r="AH18" s="83">
        <v>15</v>
      </c>
      <c r="AI18" s="84">
        <v>61</v>
      </c>
    </row>
    <row r="19" spans="1:35" s="13" customFormat="1" ht="15" customHeight="1">
      <c r="A19" s="93"/>
      <c r="B19" s="81" t="s">
        <v>431</v>
      </c>
      <c r="C19" s="83">
        <v>40</v>
      </c>
      <c r="D19" s="83">
        <v>40</v>
      </c>
      <c r="E19" s="96">
        <v>0</v>
      </c>
      <c r="F19" s="83">
        <v>379</v>
      </c>
      <c r="G19" s="83">
        <v>8142</v>
      </c>
      <c r="H19" s="83">
        <v>4187</v>
      </c>
      <c r="I19" s="83">
        <v>3955</v>
      </c>
      <c r="J19" s="83">
        <f t="shared" si="0"/>
        <v>1276</v>
      </c>
      <c r="K19" s="83">
        <v>660</v>
      </c>
      <c r="L19" s="83">
        <v>616</v>
      </c>
      <c r="M19" s="83">
        <f t="shared" si="1"/>
        <v>1288</v>
      </c>
      <c r="N19" s="83">
        <v>673</v>
      </c>
      <c r="O19" s="83">
        <v>615</v>
      </c>
      <c r="P19" s="83">
        <f t="shared" si="2"/>
        <v>1363</v>
      </c>
      <c r="Q19" s="83">
        <v>700</v>
      </c>
      <c r="R19" s="84">
        <v>663</v>
      </c>
      <c r="S19" s="93"/>
      <c r="T19" s="81" t="s">
        <v>431</v>
      </c>
      <c r="U19" s="83">
        <f t="shared" si="3"/>
        <v>1368</v>
      </c>
      <c r="V19" s="95">
        <v>702</v>
      </c>
      <c r="W19" s="95">
        <v>666</v>
      </c>
      <c r="X19" s="83">
        <f t="shared" si="4"/>
        <v>1402</v>
      </c>
      <c r="Y19" s="83">
        <v>700</v>
      </c>
      <c r="Z19" s="83">
        <v>702</v>
      </c>
      <c r="AA19" s="83">
        <f t="shared" si="5"/>
        <v>1445</v>
      </c>
      <c r="AB19" s="83">
        <v>752</v>
      </c>
      <c r="AC19" s="83">
        <v>693</v>
      </c>
      <c r="AD19" s="83">
        <v>564</v>
      </c>
      <c r="AE19" s="83">
        <v>235</v>
      </c>
      <c r="AF19" s="83">
        <v>329</v>
      </c>
      <c r="AG19" s="83">
        <v>123</v>
      </c>
      <c r="AH19" s="83">
        <v>50</v>
      </c>
      <c r="AI19" s="84">
        <v>73</v>
      </c>
    </row>
    <row r="20" spans="1:35" s="13" customFormat="1" ht="15" customHeight="1">
      <c r="A20" s="93"/>
      <c r="B20" s="81" t="s">
        <v>432</v>
      </c>
      <c r="C20" s="83">
        <v>31</v>
      </c>
      <c r="D20" s="83">
        <v>31</v>
      </c>
      <c r="E20" s="10">
        <v>0</v>
      </c>
      <c r="F20" s="83">
        <v>290</v>
      </c>
      <c r="G20" s="83">
        <v>6580</v>
      </c>
      <c r="H20" s="83">
        <v>3365</v>
      </c>
      <c r="I20" s="83">
        <v>3215</v>
      </c>
      <c r="J20" s="83">
        <f t="shared" si="0"/>
        <v>1006</v>
      </c>
      <c r="K20" s="83">
        <v>476</v>
      </c>
      <c r="L20" s="83">
        <v>530</v>
      </c>
      <c r="M20" s="83">
        <f t="shared" si="1"/>
        <v>1112</v>
      </c>
      <c r="N20" s="83">
        <v>580</v>
      </c>
      <c r="O20" s="83">
        <v>532</v>
      </c>
      <c r="P20" s="83">
        <f t="shared" si="2"/>
        <v>1080</v>
      </c>
      <c r="Q20" s="83">
        <v>566</v>
      </c>
      <c r="R20" s="84">
        <v>514</v>
      </c>
      <c r="S20" s="93"/>
      <c r="T20" s="81" t="s">
        <v>432</v>
      </c>
      <c r="U20" s="83">
        <f t="shared" si="3"/>
        <v>1109</v>
      </c>
      <c r="V20" s="95">
        <v>586</v>
      </c>
      <c r="W20" s="95">
        <v>523</v>
      </c>
      <c r="X20" s="83">
        <f t="shared" si="4"/>
        <v>1111</v>
      </c>
      <c r="Y20" s="83">
        <v>555</v>
      </c>
      <c r="Z20" s="83">
        <v>556</v>
      </c>
      <c r="AA20" s="83">
        <f t="shared" si="5"/>
        <v>1162</v>
      </c>
      <c r="AB20" s="83">
        <v>602</v>
      </c>
      <c r="AC20" s="83">
        <v>560</v>
      </c>
      <c r="AD20" s="83">
        <v>430</v>
      </c>
      <c r="AE20" s="83">
        <v>172</v>
      </c>
      <c r="AF20" s="83">
        <v>258</v>
      </c>
      <c r="AG20" s="83">
        <v>116</v>
      </c>
      <c r="AH20" s="83">
        <v>46</v>
      </c>
      <c r="AI20" s="84">
        <v>70</v>
      </c>
    </row>
    <row r="21" spans="1:35" s="13" customFormat="1" ht="15" customHeight="1">
      <c r="A21" s="93"/>
      <c r="B21" s="81" t="s">
        <v>433</v>
      </c>
      <c r="C21" s="83">
        <v>10</v>
      </c>
      <c r="D21" s="83">
        <v>10</v>
      </c>
      <c r="E21" s="96">
        <v>0</v>
      </c>
      <c r="F21" s="83">
        <v>111</v>
      </c>
      <c r="G21" s="83">
        <v>2479</v>
      </c>
      <c r="H21" s="83">
        <v>1284</v>
      </c>
      <c r="I21" s="83">
        <v>1195</v>
      </c>
      <c r="J21" s="83">
        <f t="shared" si="0"/>
        <v>425</v>
      </c>
      <c r="K21" s="83">
        <v>215</v>
      </c>
      <c r="L21" s="83">
        <v>210</v>
      </c>
      <c r="M21" s="83">
        <f t="shared" si="1"/>
        <v>405</v>
      </c>
      <c r="N21" s="83">
        <v>213</v>
      </c>
      <c r="O21" s="83">
        <v>192</v>
      </c>
      <c r="P21" s="83">
        <f t="shared" si="2"/>
        <v>385</v>
      </c>
      <c r="Q21" s="83">
        <v>203</v>
      </c>
      <c r="R21" s="84">
        <v>182</v>
      </c>
      <c r="S21" s="93"/>
      <c r="T21" s="81" t="s">
        <v>433</v>
      </c>
      <c r="U21" s="83">
        <f t="shared" si="3"/>
        <v>397</v>
      </c>
      <c r="V21" s="95">
        <v>203</v>
      </c>
      <c r="W21" s="95">
        <v>194</v>
      </c>
      <c r="X21" s="83">
        <f t="shared" si="4"/>
        <v>416</v>
      </c>
      <c r="Y21" s="83">
        <v>212</v>
      </c>
      <c r="Z21" s="83">
        <v>204</v>
      </c>
      <c r="AA21" s="83">
        <f t="shared" si="5"/>
        <v>451</v>
      </c>
      <c r="AB21" s="83">
        <v>238</v>
      </c>
      <c r="AC21" s="83">
        <v>213</v>
      </c>
      <c r="AD21" s="83">
        <v>160</v>
      </c>
      <c r="AE21" s="83">
        <v>65</v>
      </c>
      <c r="AF21" s="83">
        <v>95</v>
      </c>
      <c r="AG21" s="83">
        <v>44</v>
      </c>
      <c r="AH21" s="83">
        <v>15</v>
      </c>
      <c r="AI21" s="84">
        <v>29</v>
      </c>
    </row>
    <row r="22" spans="1:35" s="13" customFormat="1" ht="15" customHeight="1">
      <c r="A22" s="93"/>
      <c r="B22" s="81" t="s">
        <v>434</v>
      </c>
      <c r="C22" s="83">
        <v>11</v>
      </c>
      <c r="D22" s="83">
        <v>11</v>
      </c>
      <c r="E22" s="10">
        <v>0</v>
      </c>
      <c r="F22" s="83">
        <v>120</v>
      </c>
      <c r="G22" s="83">
        <v>2550</v>
      </c>
      <c r="H22" s="83">
        <v>1323</v>
      </c>
      <c r="I22" s="83">
        <v>1227</v>
      </c>
      <c r="J22" s="83">
        <f t="shared" si="0"/>
        <v>432</v>
      </c>
      <c r="K22" s="83">
        <v>243</v>
      </c>
      <c r="L22" s="83">
        <v>189</v>
      </c>
      <c r="M22" s="83">
        <f t="shared" si="1"/>
        <v>407</v>
      </c>
      <c r="N22" s="83">
        <v>199</v>
      </c>
      <c r="O22" s="83">
        <v>208</v>
      </c>
      <c r="P22" s="83">
        <f t="shared" si="2"/>
        <v>409</v>
      </c>
      <c r="Q22" s="83">
        <v>193</v>
      </c>
      <c r="R22" s="84">
        <v>216</v>
      </c>
      <c r="S22" s="93"/>
      <c r="T22" s="81" t="s">
        <v>434</v>
      </c>
      <c r="U22" s="83">
        <f t="shared" si="3"/>
        <v>425</v>
      </c>
      <c r="V22" s="95">
        <v>214</v>
      </c>
      <c r="W22" s="95">
        <v>211</v>
      </c>
      <c r="X22" s="83">
        <f t="shared" si="4"/>
        <v>417</v>
      </c>
      <c r="Y22" s="83">
        <v>223</v>
      </c>
      <c r="Z22" s="83">
        <v>194</v>
      </c>
      <c r="AA22" s="83">
        <f t="shared" si="5"/>
        <v>460</v>
      </c>
      <c r="AB22" s="83">
        <v>251</v>
      </c>
      <c r="AC22" s="83">
        <v>209</v>
      </c>
      <c r="AD22" s="83">
        <v>175</v>
      </c>
      <c r="AE22" s="83">
        <v>65</v>
      </c>
      <c r="AF22" s="83">
        <v>110</v>
      </c>
      <c r="AG22" s="83">
        <v>50</v>
      </c>
      <c r="AH22" s="83">
        <v>13</v>
      </c>
      <c r="AI22" s="84">
        <v>37</v>
      </c>
    </row>
    <row r="23" spans="1:35" s="13" customFormat="1" ht="15" customHeight="1">
      <c r="A23" s="93"/>
      <c r="B23" s="81" t="s">
        <v>435</v>
      </c>
      <c r="C23" s="83">
        <v>10</v>
      </c>
      <c r="D23" s="83">
        <v>10</v>
      </c>
      <c r="E23" s="96">
        <v>0</v>
      </c>
      <c r="F23" s="83">
        <v>88</v>
      </c>
      <c r="G23" s="83">
        <v>1844</v>
      </c>
      <c r="H23" s="83">
        <v>955</v>
      </c>
      <c r="I23" s="83">
        <v>889</v>
      </c>
      <c r="J23" s="83">
        <f t="shared" si="0"/>
        <v>273</v>
      </c>
      <c r="K23" s="83">
        <v>155</v>
      </c>
      <c r="L23" s="83">
        <v>118</v>
      </c>
      <c r="M23" s="83">
        <f t="shared" si="1"/>
        <v>285</v>
      </c>
      <c r="N23" s="83">
        <v>146</v>
      </c>
      <c r="O23" s="83">
        <v>139</v>
      </c>
      <c r="P23" s="83">
        <f t="shared" si="2"/>
        <v>329</v>
      </c>
      <c r="Q23" s="83">
        <v>175</v>
      </c>
      <c r="R23" s="84">
        <v>154</v>
      </c>
      <c r="S23" s="93"/>
      <c r="T23" s="81" t="s">
        <v>435</v>
      </c>
      <c r="U23" s="83">
        <f t="shared" si="3"/>
        <v>312</v>
      </c>
      <c r="V23" s="95">
        <v>153</v>
      </c>
      <c r="W23" s="95">
        <v>159</v>
      </c>
      <c r="X23" s="83">
        <f t="shared" si="4"/>
        <v>328</v>
      </c>
      <c r="Y23" s="83">
        <v>176</v>
      </c>
      <c r="Z23" s="83">
        <v>152</v>
      </c>
      <c r="AA23" s="83">
        <f t="shared" si="5"/>
        <v>317</v>
      </c>
      <c r="AB23" s="83">
        <v>150</v>
      </c>
      <c r="AC23" s="83">
        <v>167</v>
      </c>
      <c r="AD23" s="83">
        <v>130</v>
      </c>
      <c r="AE23" s="83">
        <v>49</v>
      </c>
      <c r="AF23" s="83">
        <v>81</v>
      </c>
      <c r="AG23" s="83">
        <v>25</v>
      </c>
      <c r="AH23" s="83">
        <v>9</v>
      </c>
      <c r="AI23" s="84">
        <v>16</v>
      </c>
    </row>
    <row r="24" spans="1:35" s="13" customFormat="1" ht="15" customHeight="1">
      <c r="A24" s="93"/>
      <c r="B24" s="81" t="s">
        <v>436</v>
      </c>
      <c r="C24" s="83">
        <v>9</v>
      </c>
      <c r="D24" s="83">
        <v>9</v>
      </c>
      <c r="E24" s="10">
        <v>0</v>
      </c>
      <c r="F24" s="83">
        <v>79</v>
      </c>
      <c r="G24" s="83">
        <v>1537</v>
      </c>
      <c r="H24" s="83">
        <v>809</v>
      </c>
      <c r="I24" s="83">
        <v>728</v>
      </c>
      <c r="J24" s="83">
        <f t="shared" si="0"/>
        <v>253</v>
      </c>
      <c r="K24" s="83">
        <v>127</v>
      </c>
      <c r="L24" s="83">
        <v>126</v>
      </c>
      <c r="M24" s="83">
        <f t="shared" si="1"/>
        <v>225</v>
      </c>
      <c r="N24" s="83">
        <v>112</v>
      </c>
      <c r="O24" s="83">
        <v>113</v>
      </c>
      <c r="P24" s="83">
        <f t="shared" si="2"/>
        <v>242</v>
      </c>
      <c r="Q24" s="83">
        <v>125</v>
      </c>
      <c r="R24" s="84">
        <v>117</v>
      </c>
      <c r="S24" s="93"/>
      <c r="T24" s="81" t="s">
        <v>436</v>
      </c>
      <c r="U24" s="83">
        <f t="shared" si="3"/>
        <v>282</v>
      </c>
      <c r="V24" s="95">
        <v>159</v>
      </c>
      <c r="W24" s="95">
        <v>123</v>
      </c>
      <c r="X24" s="83">
        <f t="shared" si="4"/>
        <v>252</v>
      </c>
      <c r="Y24" s="83">
        <v>128</v>
      </c>
      <c r="Z24" s="83">
        <v>124</v>
      </c>
      <c r="AA24" s="83">
        <f t="shared" si="5"/>
        <v>283</v>
      </c>
      <c r="AB24" s="83">
        <v>158</v>
      </c>
      <c r="AC24" s="83">
        <v>125</v>
      </c>
      <c r="AD24" s="83">
        <v>119</v>
      </c>
      <c r="AE24" s="83">
        <v>48</v>
      </c>
      <c r="AF24" s="83">
        <v>71</v>
      </c>
      <c r="AG24" s="83">
        <v>22</v>
      </c>
      <c r="AH24" s="97">
        <v>0</v>
      </c>
      <c r="AI24" s="84">
        <v>22</v>
      </c>
    </row>
    <row r="25" spans="1:35" s="13" customFormat="1" ht="15" customHeight="1">
      <c r="A25" s="93"/>
      <c r="B25" s="81" t="s">
        <v>437</v>
      </c>
      <c r="C25" s="83">
        <v>6</v>
      </c>
      <c r="D25" s="83">
        <v>6</v>
      </c>
      <c r="E25" s="10">
        <v>0</v>
      </c>
      <c r="F25" s="83">
        <v>69</v>
      </c>
      <c r="G25" s="83">
        <v>1781</v>
      </c>
      <c r="H25" s="83">
        <v>907</v>
      </c>
      <c r="I25" s="83">
        <v>874</v>
      </c>
      <c r="J25" s="83">
        <f t="shared" si="0"/>
        <v>291</v>
      </c>
      <c r="K25" s="83">
        <v>152</v>
      </c>
      <c r="L25" s="83">
        <v>139</v>
      </c>
      <c r="M25" s="83">
        <f t="shared" si="1"/>
        <v>256</v>
      </c>
      <c r="N25" s="83">
        <v>141</v>
      </c>
      <c r="O25" s="83">
        <v>115</v>
      </c>
      <c r="P25" s="83">
        <f t="shared" si="2"/>
        <v>280</v>
      </c>
      <c r="Q25" s="83">
        <v>138</v>
      </c>
      <c r="R25" s="84">
        <v>142</v>
      </c>
      <c r="S25" s="93"/>
      <c r="T25" s="81" t="s">
        <v>437</v>
      </c>
      <c r="U25" s="83">
        <f t="shared" si="3"/>
        <v>320</v>
      </c>
      <c r="V25" s="95">
        <v>154</v>
      </c>
      <c r="W25" s="95">
        <v>166</v>
      </c>
      <c r="X25" s="83">
        <f t="shared" si="4"/>
        <v>309</v>
      </c>
      <c r="Y25" s="83">
        <v>152</v>
      </c>
      <c r="Z25" s="83">
        <v>157</v>
      </c>
      <c r="AA25" s="83">
        <f t="shared" si="5"/>
        <v>325</v>
      </c>
      <c r="AB25" s="83">
        <v>170</v>
      </c>
      <c r="AC25" s="83">
        <v>155</v>
      </c>
      <c r="AD25" s="83">
        <v>105</v>
      </c>
      <c r="AE25" s="83">
        <v>48</v>
      </c>
      <c r="AF25" s="83">
        <v>57</v>
      </c>
      <c r="AG25" s="83">
        <v>18</v>
      </c>
      <c r="AH25" s="83">
        <v>8</v>
      </c>
      <c r="AI25" s="84">
        <v>10</v>
      </c>
    </row>
    <row r="26" spans="1:35" s="13" customFormat="1" ht="15" customHeight="1">
      <c r="A26" s="93"/>
      <c r="B26" s="81" t="s">
        <v>438</v>
      </c>
      <c r="C26" s="83">
        <v>12</v>
      </c>
      <c r="D26" s="83">
        <v>12</v>
      </c>
      <c r="E26" s="10">
        <v>0</v>
      </c>
      <c r="F26" s="83">
        <v>153</v>
      </c>
      <c r="G26" s="83">
        <v>3740</v>
      </c>
      <c r="H26" s="83">
        <v>1930</v>
      </c>
      <c r="I26" s="83">
        <v>1810</v>
      </c>
      <c r="J26" s="83">
        <f t="shared" si="0"/>
        <v>592</v>
      </c>
      <c r="K26" s="83">
        <v>301</v>
      </c>
      <c r="L26" s="83">
        <v>291</v>
      </c>
      <c r="M26" s="83">
        <f t="shared" si="1"/>
        <v>638</v>
      </c>
      <c r="N26" s="83">
        <v>309</v>
      </c>
      <c r="O26" s="83">
        <v>329</v>
      </c>
      <c r="P26" s="83">
        <f t="shared" si="2"/>
        <v>625</v>
      </c>
      <c r="Q26" s="83">
        <v>318</v>
      </c>
      <c r="R26" s="84">
        <v>307</v>
      </c>
      <c r="S26" s="93"/>
      <c r="T26" s="81" t="s">
        <v>438</v>
      </c>
      <c r="U26" s="83">
        <f t="shared" si="3"/>
        <v>604</v>
      </c>
      <c r="V26" s="95">
        <v>333</v>
      </c>
      <c r="W26" s="95">
        <v>271</v>
      </c>
      <c r="X26" s="83">
        <f t="shared" si="4"/>
        <v>645</v>
      </c>
      <c r="Y26" s="83">
        <v>341</v>
      </c>
      <c r="Z26" s="83">
        <v>304</v>
      </c>
      <c r="AA26" s="83">
        <f t="shared" si="5"/>
        <v>636</v>
      </c>
      <c r="AB26" s="83">
        <v>328</v>
      </c>
      <c r="AC26" s="83">
        <v>308</v>
      </c>
      <c r="AD26" s="83">
        <v>213</v>
      </c>
      <c r="AE26" s="83">
        <v>86</v>
      </c>
      <c r="AF26" s="83">
        <v>127</v>
      </c>
      <c r="AG26" s="83">
        <v>31</v>
      </c>
      <c r="AH26" s="83">
        <v>17</v>
      </c>
      <c r="AI26" s="84">
        <v>14</v>
      </c>
    </row>
    <row r="27" spans="1:35" s="13" customFormat="1" ht="15" customHeight="1">
      <c r="A27" s="93"/>
      <c r="B27" s="81" t="s">
        <v>439</v>
      </c>
      <c r="C27" s="83">
        <v>8</v>
      </c>
      <c r="D27" s="83">
        <v>8</v>
      </c>
      <c r="E27" s="10">
        <v>0</v>
      </c>
      <c r="F27" s="83">
        <v>111</v>
      </c>
      <c r="G27" s="83">
        <v>2715</v>
      </c>
      <c r="H27" s="83">
        <v>1376</v>
      </c>
      <c r="I27" s="83">
        <v>1339</v>
      </c>
      <c r="J27" s="83">
        <f t="shared" si="0"/>
        <v>490</v>
      </c>
      <c r="K27" s="83">
        <v>255</v>
      </c>
      <c r="L27" s="83">
        <v>235</v>
      </c>
      <c r="M27" s="83">
        <f t="shared" si="1"/>
        <v>409</v>
      </c>
      <c r="N27" s="83">
        <v>205</v>
      </c>
      <c r="O27" s="83">
        <v>204</v>
      </c>
      <c r="P27" s="83">
        <f t="shared" si="2"/>
        <v>429</v>
      </c>
      <c r="Q27" s="83">
        <v>229</v>
      </c>
      <c r="R27" s="84">
        <v>200</v>
      </c>
      <c r="S27" s="93"/>
      <c r="T27" s="81" t="s">
        <v>439</v>
      </c>
      <c r="U27" s="83">
        <f t="shared" si="3"/>
        <v>442</v>
      </c>
      <c r="V27" s="95">
        <v>228</v>
      </c>
      <c r="W27" s="95">
        <v>214</v>
      </c>
      <c r="X27" s="83">
        <f t="shared" si="4"/>
        <v>442</v>
      </c>
      <c r="Y27" s="83">
        <v>207</v>
      </c>
      <c r="Z27" s="83">
        <v>235</v>
      </c>
      <c r="AA27" s="83">
        <f t="shared" si="5"/>
        <v>503</v>
      </c>
      <c r="AB27" s="83">
        <v>252</v>
      </c>
      <c r="AC27" s="83">
        <v>251</v>
      </c>
      <c r="AD27" s="83">
        <v>155</v>
      </c>
      <c r="AE27" s="83">
        <v>54</v>
      </c>
      <c r="AF27" s="83">
        <v>101</v>
      </c>
      <c r="AG27" s="83">
        <v>27</v>
      </c>
      <c r="AH27" s="83">
        <v>10</v>
      </c>
      <c r="AI27" s="84">
        <v>17</v>
      </c>
    </row>
    <row r="28" spans="1:35" s="13" customFormat="1" ht="15" customHeight="1">
      <c r="A28" s="93"/>
      <c r="B28" s="81" t="s">
        <v>440</v>
      </c>
      <c r="C28" s="83">
        <v>12</v>
      </c>
      <c r="D28" s="83">
        <v>12</v>
      </c>
      <c r="E28" s="10">
        <v>0</v>
      </c>
      <c r="F28" s="83">
        <v>79</v>
      </c>
      <c r="G28" s="83">
        <v>1011</v>
      </c>
      <c r="H28" s="83">
        <v>538</v>
      </c>
      <c r="I28" s="83">
        <v>473</v>
      </c>
      <c r="J28" s="83">
        <f t="shared" si="0"/>
        <v>140</v>
      </c>
      <c r="K28" s="83">
        <v>80</v>
      </c>
      <c r="L28" s="83">
        <v>60</v>
      </c>
      <c r="M28" s="83">
        <f t="shared" si="1"/>
        <v>145</v>
      </c>
      <c r="N28" s="83">
        <v>75</v>
      </c>
      <c r="O28" s="83">
        <v>70</v>
      </c>
      <c r="P28" s="83">
        <f t="shared" si="2"/>
        <v>171</v>
      </c>
      <c r="Q28" s="83">
        <v>84</v>
      </c>
      <c r="R28" s="84">
        <v>87</v>
      </c>
      <c r="S28" s="93"/>
      <c r="T28" s="81" t="s">
        <v>440</v>
      </c>
      <c r="U28" s="83">
        <f t="shared" si="3"/>
        <v>186</v>
      </c>
      <c r="V28" s="95">
        <v>97</v>
      </c>
      <c r="W28" s="95">
        <v>89</v>
      </c>
      <c r="X28" s="83">
        <f t="shared" si="4"/>
        <v>175</v>
      </c>
      <c r="Y28" s="83">
        <v>95</v>
      </c>
      <c r="Z28" s="83">
        <v>80</v>
      </c>
      <c r="AA28" s="83">
        <f t="shared" si="5"/>
        <v>194</v>
      </c>
      <c r="AB28" s="83">
        <v>107</v>
      </c>
      <c r="AC28" s="83">
        <v>87</v>
      </c>
      <c r="AD28" s="83">
        <v>128</v>
      </c>
      <c r="AE28" s="83">
        <v>47</v>
      </c>
      <c r="AF28" s="83">
        <v>81</v>
      </c>
      <c r="AG28" s="83">
        <v>30</v>
      </c>
      <c r="AH28" s="83">
        <v>4</v>
      </c>
      <c r="AI28" s="84">
        <v>26</v>
      </c>
    </row>
    <row r="29" spans="1:35" s="13" customFormat="1" ht="15" customHeight="1">
      <c r="A29" s="93"/>
      <c r="B29" s="81" t="s">
        <v>441</v>
      </c>
      <c r="C29" s="83">
        <v>8</v>
      </c>
      <c r="D29" s="83">
        <v>8</v>
      </c>
      <c r="E29" s="96">
        <v>0</v>
      </c>
      <c r="F29" s="83">
        <v>90</v>
      </c>
      <c r="G29" s="83">
        <v>1928</v>
      </c>
      <c r="H29" s="83">
        <v>944</v>
      </c>
      <c r="I29" s="83">
        <v>984</v>
      </c>
      <c r="J29" s="83">
        <f t="shared" si="0"/>
        <v>313</v>
      </c>
      <c r="K29" s="83">
        <v>158</v>
      </c>
      <c r="L29" s="83">
        <v>155</v>
      </c>
      <c r="M29" s="83">
        <f t="shared" si="1"/>
        <v>301</v>
      </c>
      <c r="N29" s="83">
        <v>148</v>
      </c>
      <c r="O29" s="83">
        <v>153</v>
      </c>
      <c r="P29" s="83">
        <f t="shared" si="2"/>
        <v>317</v>
      </c>
      <c r="Q29" s="83">
        <v>154</v>
      </c>
      <c r="R29" s="84">
        <v>163</v>
      </c>
      <c r="S29" s="93"/>
      <c r="T29" s="81" t="s">
        <v>441</v>
      </c>
      <c r="U29" s="83">
        <f t="shared" si="3"/>
        <v>327</v>
      </c>
      <c r="V29" s="95">
        <v>164</v>
      </c>
      <c r="W29" s="95">
        <v>163</v>
      </c>
      <c r="X29" s="83">
        <f t="shared" si="4"/>
        <v>304</v>
      </c>
      <c r="Y29" s="83">
        <v>151</v>
      </c>
      <c r="Z29" s="83">
        <v>153</v>
      </c>
      <c r="AA29" s="83">
        <f t="shared" si="5"/>
        <v>366</v>
      </c>
      <c r="AB29" s="83">
        <v>169</v>
      </c>
      <c r="AC29" s="83">
        <v>197</v>
      </c>
      <c r="AD29" s="83">
        <v>130</v>
      </c>
      <c r="AE29" s="83">
        <v>50</v>
      </c>
      <c r="AF29" s="83">
        <v>80</v>
      </c>
      <c r="AG29" s="83">
        <v>39</v>
      </c>
      <c r="AH29" s="83">
        <v>9</v>
      </c>
      <c r="AI29" s="84">
        <v>30</v>
      </c>
    </row>
    <row r="30" spans="1:35" s="13" customFormat="1" ht="15" customHeight="1">
      <c r="A30" s="93"/>
      <c r="B30" s="81" t="s">
        <v>442</v>
      </c>
      <c r="C30" s="83">
        <v>5</v>
      </c>
      <c r="D30" s="83">
        <v>5</v>
      </c>
      <c r="E30" s="10">
        <v>0</v>
      </c>
      <c r="F30" s="83">
        <v>40</v>
      </c>
      <c r="G30" s="83">
        <v>811</v>
      </c>
      <c r="H30" s="83">
        <v>387</v>
      </c>
      <c r="I30" s="83">
        <v>424</v>
      </c>
      <c r="J30" s="83">
        <f t="shared" si="0"/>
        <v>120</v>
      </c>
      <c r="K30" s="83">
        <v>57</v>
      </c>
      <c r="L30" s="83">
        <v>63</v>
      </c>
      <c r="M30" s="83">
        <f t="shared" si="1"/>
        <v>128</v>
      </c>
      <c r="N30" s="83">
        <v>59</v>
      </c>
      <c r="O30" s="83">
        <v>69</v>
      </c>
      <c r="P30" s="83">
        <f t="shared" si="2"/>
        <v>128</v>
      </c>
      <c r="Q30" s="83">
        <v>72</v>
      </c>
      <c r="R30" s="84">
        <v>56</v>
      </c>
      <c r="S30" s="93"/>
      <c r="T30" s="81" t="s">
        <v>442</v>
      </c>
      <c r="U30" s="83">
        <f t="shared" si="3"/>
        <v>146</v>
      </c>
      <c r="V30" s="95">
        <v>61</v>
      </c>
      <c r="W30" s="95">
        <v>85</v>
      </c>
      <c r="X30" s="83">
        <f t="shared" si="4"/>
        <v>120</v>
      </c>
      <c r="Y30" s="83">
        <v>60</v>
      </c>
      <c r="Z30" s="83">
        <v>60</v>
      </c>
      <c r="AA30" s="83">
        <f t="shared" si="5"/>
        <v>169</v>
      </c>
      <c r="AB30" s="83">
        <v>78</v>
      </c>
      <c r="AC30" s="83">
        <v>91</v>
      </c>
      <c r="AD30" s="83">
        <v>66</v>
      </c>
      <c r="AE30" s="83">
        <v>25</v>
      </c>
      <c r="AF30" s="83">
        <v>41</v>
      </c>
      <c r="AG30" s="83">
        <v>10</v>
      </c>
      <c r="AH30" s="83">
        <v>4</v>
      </c>
      <c r="AI30" s="84">
        <v>6</v>
      </c>
    </row>
    <row r="31" spans="1:35" s="13" customFormat="1" ht="15" customHeight="1">
      <c r="A31" s="93"/>
      <c r="B31" s="81" t="s">
        <v>443</v>
      </c>
      <c r="C31" s="83">
        <v>2</v>
      </c>
      <c r="D31" s="83">
        <v>2</v>
      </c>
      <c r="E31" s="10">
        <v>0</v>
      </c>
      <c r="F31" s="83">
        <v>30</v>
      </c>
      <c r="G31" s="83">
        <v>722</v>
      </c>
      <c r="H31" s="83">
        <v>378</v>
      </c>
      <c r="I31" s="83">
        <v>344</v>
      </c>
      <c r="J31" s="83">
        <f t="shared" si="0"/>
        <v>108</v>
      </c>
      <c r="K31" s="83">
        <v>59</v>
      </c>
      <c r="L31" s="83">
        <v>49</v>
      </c>
      <c r="M31" s="83">
        <f t="shared" si="1"/>
        <v>106</v>
      </c>
      <c r="N31" s="83">
        <v>53</v>
      </c>
      <c r="O31" s="83">
        <v>53</v>
      </c>
      <c r="P31" s="83">
        <f t="shared" si="2"/>
        <v>133</v>
      </c>
      <c r="Q31" s="83">
        <v>72</v>
      </c>
      <c r="R31" s="84">
        <v>61</v>
      </c>
      <c r="S31" s="93"/>
      <c r="T31" s="81" t="s">
        <v>443</v>
      </c>
      <c r="U31" s="83">
        <f t="shared" si="3"/>
        <v>110</v>
      </c>
      <c r="V31" s="95">
        <v>56</v>
      </c>
      <c r="W31" s="95">
        <v>54</v>
      </c>
      <c r="X31" s="83">
        <f t="shared" si="4"/>
        <v>140</v>
      </c>
      <c r="Y31" s="83">
        <v>70</v>
      </c>
      <c r="Z31" s="83">
        <v>70</v>
      </c>
      <c r="AA31" s="83">
        <f t="shared" si="5"/>
        <v>125</v>
      </c>
      <c r="AB31" s="83">
        <v>68</v>
      </c>
      <c r="AC31" s="83">
        <v>57</v>
      </c>
      <c r="AD31" s="83">
        <v>40</v>
      </c>
      <c r="AE31" s="83">
        <v>16</v>
      </c>
      <c r="AF31" s="83">
        <v>24</v>
      </c>
      <c r="AG31" s="83">
        <v>5</v>
      </c>
      <c r="AH31" s="83">
        <v>2</v>
      </c>
      <c r="AI31" s="84">
        <v>3</v>
      </c>
    </row>
    <row r="32" spans="1:35" s="13" customFormat="1" ht="15" customHeight="1">
      <c r="A32" s="93"/>
      <c r="B32" s="81" t="s">
        <v>444</v>
      </c>
      <c r="C32" s="83">
        <v>6</v>
      </c>
      <c r="D32" s="83">
        <v>6</v>
      </c>
      <c r="E32" s="10">
        <v>0</v>
      </c>
      <c r="F32" s="83">
        <v>52</v>
      </c>
      <c r="G32" s="83">
        <v>1098</v>
      </c>
      <c r="H32" s="83">
        <v>556</v>
      </c>
      <c r="I32" s="83">
        <v>542</v>
      </c>
      <c r="J32" s="83">
        <f t="shared" si="0"/>
        <v>170</v>
      </c>
      <c r="K32" s="83">
        <v>88</v>
      </c>
      <c r="L32" s="83">
        <v>82</v>
      </c>
      <c r="M32" s="83">
        <f t="shared" si="1"/>
        <v>196</v>
      </c>
      <c r="N32" s="83">
        <v>107</v>
      </c>
      <c r="O32" s="83">
        <v>89</v>
      </c>
      <c r="P32" s="83">
        <f t="shared" si="2"/>
        <v>167</v>
      </c>
      <c r="Q32" s="83">
        <v>79</v>
      </c>
      <c r="R32" s="84">
        <v>88</v>
      </c>
      <c r="S32" s="93"/>
      <c r="T32" s="81" t="s">
        <v>444</v>
      </c>
      <c r="U32" s="83">
        <f t="shared" si="3"/>
        <v>193</v>
      </c>
      <c r="V32" s="95">
        <v>95</v>
      </c>
      <c r="W32" s="95">
        <v>98</v>
      </c>
      <c r="X32" s="83">
        <f t="shared" si="4"/>
        <v>196</v>
      </c>
      <c r="Y32" s="83">
        <v>102</v>
      </c>
      <c r="Z32" s="83">
        <v>94</v>
      </c>
      <c r="AA32" s="83">
        <f t="shared" si="5"/>
        <v>176</v>
      </c>
      <c r="AB32" s="83">
        <v>85</v>
      </c>
      <c r="AC32" s="83">
        <v>91</v>
      </c>
      <c r="AD32" s="83">
        <v>82</v>
      </c>
      <c r="AE32" s="83">
        <v>32</v>
      </c>
      <c r="AF32" s="83">
        <v>50</v>
      </c>
      <c r="AG32" s="83">
        <v>16</v>
      </c>
      <c r="AH32" s="83">
        <v>6</v>
      </c>
      <c r="AI32" s="84">
        <v>10</v>
      </c>
    </row>
    <row r="33" spans="1:35" s="13" customFormat="1" ht="15" customHeight="1">
      <c r="A33" s="93"/>
      <c r="B33" s="81" t="s">
        <v>445</v>
      </c>
      <c r="C33" s="83">
        <v>9</v>
      </c>
      <c r="D33" s="83">
        <v>8</v>
      </c>
      <c r="E33" s="96">
        <v>1</v>
      </c>
      <c r="F33" s="83">
        <v>35</v>
      </c>
      <c r="G33" s="83">
        <v>328</v>
      </c>
      <c r="H33" s="83">
        <v>175</v>
      </c>
      <c r="I33" s="83">
        <v>153</v>
      </c>
      <c r="J33" s="83">
        <f t="shared" si="0"/>
        <v>55</v>
      </c>
      <c r="K33" s="83">
        <v>27</v>
      </c>
      <c r="L33" s="83">
        <v>28</v>
      </c>
      <c r="M33" s="83">
        <f t="shared" si="1"/>
        <v>49</v>
      </c>
      <c r="N33" s="83">
        <v>26</v>
      </c>
      <c r="O33" s="83">
        <v>23</v>
      </c>
      <c r="P33" s="83">
        <f t="shared" si="2"/>
        <v>52</v>
      </c>
      <c r="Q33" s="83">
        <v>32</v>
      </c>
      <c r="R33" s="84">
        <v>20</v>
      </c>
      <c r="S33" s="93"/>
      <c r="T33" s="81" t="s">
        <v>445</v>
      </c>
      <c r="U33" s="83">
        <f t="shared" si="3"/>
        <v>54</v>
      </c>
      <c r="V33" s="95">
        <v>27</v>
      </c>
      <c r="W33" s="95">
        <v>27</v>
      </c>
      <c r="X33" s="83">
        <f t="shared" si="4"/>
        <v>53</v>
      </c>
      <c r="Y33" s="83">
        <v>27</v>
      </c>
      <c r="Z33" s="83">
        <v>26</v>
      </c>
      <c r="AA33" s="83">
        <f t="shared" si="5"/>
        <v>65</v>
      </c>
      <c r="AB33" s="83">
        <v>36</v>
      </c>
      <c r="AC33" s="83">
        <v>29</v>
      </c>
      <c r="AD33" s="83">
        <v>64</v>
      </c>
      <c r="AE33" s="83">
        <v>28</v>
      </c>
      <c r="AF33" s="83">
        <v>36</v>
      </c>
      <c r="AG33" s="83">
        <v>22</v>
      </c>
      <c r="AH33" s="83">
        <v>3</v>
      </c>
      <c r="AI33" s="84">
        <v>19</v>
      </c>
    </row>
    <row r="34" spans="1:35" s="13" customFormat="1" ht="15" customHeight="1">
      <c r="A34" s="93"/>
      <c r="B34" s="81" t="s">
        <v>446</v>
      </c>
      <c r="C34" s="83">
        <v>5</v>
      </c>
      <c r="D34" s="83">
        <v>4</v>
      </c>
      <c r="E34" s="96">
        <v>1</v>
      </c>
      <c r="F34" s="83">
        <v>27</v>
      </c>
      <c r="G34" s="83">
        <v>405</v>
      </c>
      <c r="H34" s="83">
        <v>211</v>
      </c>
      <c r="I34" s="83">
        <v>194</v>
      </c>
      <c r="J34" s="83">
        <f t="shared" si="0"/>
        <v>55</v>
      </c>
      <c r="K34" s="83">
        <v>25</v>
      </c>
      <c r="L34" s="83">
        <v>30</v>
      </c>
      <c r="M34" s="83">
        <f t="shared" si="1"/>
        <v>76</v>
      </c>
      <c r="N34" s="83">
        <v>38</v>
      </c>
      <c r="O34" s="83">
        <v>38</v>
      </c>
      <c r="P34" s="83">
        <f t="shared" si="2"/>
        <v>53</v>
      </c>
      <c r="Q34" s="83">
        <v>33</v>
      </c>
      <c r="R34" s="84">
        <v>20</v>
      </c>
      <c r="S34" s="93"/>
      <c r="T34" s="81" t="s">
        <v>446</v>
      </c>
      <c r="U34" s="83">
        <f t="shared" si="3"/>
        <v>75</v>
      </c>
      <c r="V34" s="95">
        <v>39</v>
      </c>
      <c r="W34" s="95">
        <v>36</v>
      </c>
      <c r="X34" s="83">
        <f t="shared" si="4"/>
        <v>65</v>
      </c>
      <c r="Y34" s="83">
        <v>32</v>
      </c>
      <c r="Z34" s="83">
        <v>33</v>
      </c>
      <c r="AA34" s="83">
        <f t="shared" si="5"/>
        <v>81</v>
      </c>
      <c r="AB34" s="83">
        <v>44</v>
      </c>
      <c r="AC34" s="83">
        <v>37</v>
      </c>
      <c r="AD34" s="83">
        <v>45</v>
      </c>
      <c r="AE34" s="83">
        <v>22</v>
      </c>
      <c r="AF34" s="83">
        <v>23</v>
      </c>
      <c r="AG34" s="83">
        <v>17</v>
      </c>
      <c r="AH34" s="83">
        <v>5</v>
      </c>
      <c r="AI34" s="84">
        <v>12</v>
      </c>
    </row>
    <row r="35" spans="1:35" s="13" customFormat="1" ht="15" customHeight="1">
      <c r="A35" s="93"/>
      <c r="B35" s="81" t="s">
        <v>447</v>
      </c>
      <c r="C35" s="83">
        <v>6</v>
      </c>
      <c r="D35" s="83">
        <v>6</v>
      </c>
      <c r="E35" s="10">
        <v>0</v>
      </c>
      <c r="F35" s="83">
        <v>32</v>
      </c>
      <c r="G35" s="83">
        <v>510</v>
      </c>
      <c r="H35" s="83">
        <v>262</v>
      </c>
      <c r="I35" s="83">
        <v>248</v>
      </c>
      <c r="J35" s="83">
        <f t="shared" si="0"/>
        <v>83</v>
      </c>
      <c r="K35" s="83">
        <v>43</v>
      </c>
      <c r="L35" s="83">
        <v>40</v>
      </c>
      <c r="M35" s="83">
        <f t="shared" si="1"/>
        <v>83</v>
      </c>
      <c r="N35" s="83">
        <v>46</v>
      </c>
      <c r="O35" s="83">
        <v>37</v>
      </c>
      <c r="P35" s="83">
        <f t="shared" si="2"/>
        <v>72</v>
      </c>
      <c r="Q35" s="83">
        <v>38</v>
      </c>
      <c r="R35" s="84">
        <v>34</v>
      </c>
      <c r="S35" s="93"/>
      <c r="T35" s="81" t="s">
        <v>447</v>
      </c>
      <c r="U35" s="83">
        <f t="shared" si="3"/>
        <v>78</v>
      </c>
      <c r="V35" s="95">
        <v>38</v>
      </c>
      <c r="W35" s="95">
        <v>40</v>
      </c>
      <c r="X35" s="83">
        <f t="shared" si="4"/>
        <v>97</v>
      </c>
      <c r="Y35" s="83">
        <v>48</v>
      </c>
      <c r="Z35" s="83">
        <v>49</v>
      </c>
      <c r="AA35" s="83">
        <f t="shared" si="5"/>
        <v>97</v>
      </c>
      <c r="AB35" s="83">
        <v>49</v>
      </c>
      <c r="AC35" s="83">
        <v>48</v>
      </c>
      <c r="AD35" s="83">
        <v>51</v>
      </c>
      <c r="AE35" s="83">
        <v>22</v>
      </c>
      <c r="AF35" s="83">
        <v>29</v>
      </c>
      <c r="AG35" s="83">
        <v>17</v>
      </c>
      <c r="AH35" s="83">
        <v>4</v>
      </c>
      <c r="AI35" s="84">
        <v>13</v>
      </c>
    </row>
    <row r="36" spans="1:35" s="13" customFormat="1" ht="15" customHeight="1">
      <c r="A36" s="93"/>
      <c r="B36" s="81" t="s">
        <v>448</v>
      </c>
      <c r="C36" s="83">
        <v>7</v>
      </c>
      <c r="D36" s="83">
        <v>7</v>
      </c>
      <c r="E36" s="10">
        <v>0</v>
      </c>
      <c r="F36" s="83">
        <v>34</v>
      </c>
      <c r="G36" s="83">
        <v>429</v>
      </c>
      <c r="H36" s="83">
        <v>234</v>
      </c>
      <c r="I36" s="83">
        <v>195</v>
      </c>
      <c r="J36" s="83">
        <f t="shared" si="0"/>
        <v>74</v>
      </c>
      <c r="K36" s="83">
        <v>28</v>
      </c>
      <c r="L36" s="83">
        <v>46</v>
      </c>
      <c r="M36" s="83">
        <f t="shared" si="1"/>
        <v>82</v>
      </c>
      <c r="N36" s="83">
        <v>50</v>
      </c>
      <c r="O36" s="83">
        <v>32</v>
      </c>
      <c r="P36" s="83">
        <f t="shared" si="2"/>
        <v>67</v>
      </c>
      <c r="Q36" s="83">
        <v>40</v>
      </c>
      <c r="R36" s="84">
        <v>27</v>
      </c>
      <c r="S36" s="93"/>
      <c r="T36" s="81" t="s">
        <v>448</v>
      </c>
      <c r="U36" s="83">
        <f t="shared" si="3"/>
        <v>68</v>
      </c>
      <c r="V36" s="95">
        <v>31</v>
      </c>
      <c r="W36" s="95">
        <v>37</v>
      </c>
      <c r="X36" s="83">
        <f t="shared" si="4"/>
        <v>67</v>
      </c>
      <c r="Y36" s="83">
        <v>44</v>
      </c>
      <c r="Z36" s="83">
        <v>23</v>
      </c>
      <c r="AA36" s="83">
        <f t="shared" si="5"/>
        <v>71</v>
      </c>
      <c r="AB36" s="83">
        <v>41</v>
      </c>
      <c r="AC36" s="83">
        <v>30</v>
      </c>
      <c r="AD36" s="83">
        <v>60</v>
      </c>
      <c r="AE36" s="83">
        <v>30</v>
      </c>
      <c r="AF36" s="83">
        <v>30</v>
      </c>
      <c r="AG36" s="83">
        <v>19</v>
      </c>
      <c r="AH36" s="83">
        <v>1</v>
      </c>
      <c r="AI36" s="84">
        <v>18</v>
      </c>
    </row>
    <row r="37" spans="1:35" s="13" customFormat="1" ht="15" customHeight="1">
      <c r="A37" s="93"/>
      <c r="B37" s="81" t="s">
        <v>449</v>
      </c>
      <c r="C37" s="83">
        <v>4</v>
      </c>
      <c r="D37" s="83">
        <v>4</v>
      </c>
      <c r="E37" s="96">
        <v>0</v>
      </c>
      <c r="F37" s="83">
        <v>25</v>
      </c>
      <c r="G37" s="83">
        <v>395</v>
      </c>
      <c r="H37" s="83">
        <v>217</v>
      </c>
      <c r="I37" s="83">
        <v>178</v>
      </c>
      <c r="J37" s="83">
        <f t="shared" si="0"/>
        <v>58</v>
      </c>
      <c r="K37" s="83">
        <v>33</v>
      </c>
      <c r="L37" s="83">
        <v>25</v>
      </c>
      <c r="M37" s="83">
        <f t="shared" si="1"/>
        <v>58</v>
      </c>
      <c r="N37" s="83">
        <v>30</v>
      </c>
      <c r="O37" s="83">
        <v>28</v>
      </c>
      <c r="P37" s="83">
        <f t="shared" si="2"/>
        <v>66</v>
      </c>
      <c r="Q37" s="83">
        <v>42</v>
      </c>
      <c r="R37" s="84">
        <v>24</v>
      </c>
      <c r="S37" s="93"/>
      <c r="T37" s="81" t="s">
        <v>449</v>
      </c>
      <c r="U37" s="83">
        <f t="shared" si="3"/>
        <v>64</v>
      </c>
      <c r="V37" s="95">
        <v>33</v>
      </c>
      <c r="W37" s="95">
        <v>31</v>
      </c>
      <c r="X37" s="83">
        <f t="shared" si="4"/>
        <v>83</v>
      </c>
      <c r="Y37" s="83">
        <v>43</v>
      </c>
      <c r="Z37" s="83">
        <v>40</v>
      </c>
      <c r="AA37" s="83">
        <f t="shared" si="5"/>
        <v>66</v>
      </c>
      <c r="AB37" s="83">
        <v>36</v>
      </c>
      <c r="AC37" s="83">
        <v>30</v>
      </c>
      <c r="AD37" s="83">
        <v>41</v>
      </c>
      <c r="AE37" s="83">
        <v>16</v>
      </c>
      <c r="AF37" s="83">
        <v>25</v>
      </c>
      <c r="AG37" s="83">
        <v>9</v>
      </c>
      <c r="AH37" s="83">
        <v>2</v>
      </c>
      <c r="AI37" s="84">
        <v>7</v>
      </c>
    </row>
    <row r="38" spans="1:35" s="13" customFormat="1" ht="15" customHeight="1">
      <c r="A38" s="93"/>
      <c r="B38" s="81" t="s">
        <v>450</v>
      </c>
      <c r="C38" s="83">
        <v>8</v>
      </c>
      <c r="D38" s="83">
        <v>8</v>
      </c>
      <c r="E38" s="10">
        <v>0</v>
      </c>
      <c r="F38" s="83">
        <v>42</v>
      </c>
      <c r="G38" s="83">
        <v>570</v>
      </c>
      <c r="H38" s="83">
        <v>305</v>
      </c>
      <c r="I38" s="83">
        <v>265</v>
      </c>
      <c r="J38" s="83">
        <f t="shared" si="0"/>
        <v>80</v>
      </c>
      <c r="K38" s="83">
        <v>47</v>
      </c>
      <c r="L38" s="83">
        <v>33</v>
      </c>
      <c r="M38" s="83">
        <f t="shared" si="1"/>
        <v>80</v>
      </c>
      <c r="N38" s="83">
        <v>42</v>
      </c>
      <c r="O38" s="83">
        <v>38</v>
      </c>
      <c r="P38" s="83">
        <f t="shared" si="2"/>
        <v>87</v>
      </c>
      <c r="Q38" s="83">
        <v>44</v>
      </c>
      <c r="R38" s="84">
        <v>43</v>
      </c>
      <c r="S38" s="93"/>
      <c r="T38" s="81" t="s">
        <v>450</v>
      </c>
      <c r="U38" s="83">
        <f t="shared" si="3"/>
        <v>110</v>
      </c>
      <c r="V38" s="95">
        <v>55</v>
      </c>
      <c r="W38" s="95">
        <v>55</v>
      </c>
      <c r="X38" s="83">
        <f t="shared" si="4"/>
        <v>89</v>
      </c>
      <c r="Y38" s="83">
        <v>46</v>
      </c>
      <c r="Z38" s="83">
        <v>43</v>
      </c>
      <c r="AA38" s="83">
        <f t="shared" si="5"/>
        <v>124</v>
      </c>
      <c r="AB38" s="83">
        <v>71</v>
      </c>
      <c r="AC38" s="83">
        <v>53</v>
      </c>
      <c r="AD38" s="83">
        <v>71</v>
      </c>
      <c r="AE38" s="83">
        <v>32</v>
      </c>
      <c r="AF38" s="83">
        <v>39</v>
      </c>
      <c r="AG38" s="83">
        <v>15</v>
      </c>
      <c r="AH38" s="83">
        <v>9</v>
      </c>
      <c r="AI38" s="84">
        <v>6</v>
      </c>
    </row>
    <row r="39" spans="1:36" s="13" customFormat="1" ht="15" customHeight="1">
      <c r="A39" s="93"/>
      <c r="B39" s="81" t="s">
        <v>451</v>
      </c>
      <c r="C39" s="83">
        <v>4</v>
      </c>
      <c r="D39" s="83">
        <v>4</v>
      </c>
      <c r="E39" s="10">
        <v>0</v>
      </c>
      <c r="F39" s="83">
        <v>22</v>
      </c>
      <c r="G39" s="83">
        <v>297</v>
      </c>
      <c r="H39" s="83">
        <v>151</v>
      </c>
      <c r="I39" s="83">
        <v>146</v>
      </c>
      <c r="J39" s="83">
        <f t="shared" si="0"/>
        <v>43</v>
      </c>
      <c r="K39" s="83">
        <v>19</v>
      </c>
      <c r="L39" s="83">
        <v>24</v>
      </c>
      <c r="M39" s="83">
        <f t="shared" si="1"/>
        <v>51</v>
      </c>
      <c r="N39" s="83">
        <v>27</v>
      </c>
      <c r="O39" s="83">
        <v>24</v>
      </c>
      <c r="P39" s="83">
        <f t="shared" si="2"/>
        <v>50</v>
      </c>
      <c r="Q39" s="83">
        <v>28</v>
      </c>
      <c r="R39" s="84">
        <v>22</v>
      </c>
      <c r="S39" s="93"/>
      <c r="T39" s="81" t="s">
        <v>451</v>
      </c>
      <c r="U39" s="83">
        <f t="shared" si="3"/>
        <v>39</v>
      </c>
      <c r="V39" s="95">
        <v>22</v>
      </c>
      <c r="W39" s="95">
        <v>17</v>
      </c>
      <c r="X39" s="83">
        <f t="shared" si="4"/>
        <v>53</v>
      </c>
      <c r="Y39" s="83">
        <v>23</v>
      </c>
      <c r="Z39" s="83">
        <v>30</v>
      </c>
      <c r="AA39" s="83">
        <f t="shared" si="5"/>
        <v>61</v>
      </c>
      <c r="AB39" s="83">
        <v>32</v>
      </c>
      <c r="AC39" s="83">
        <v>29</v>
      </c>
      <c r="AD39" s="83">
        <v>37</v>
      </c>
      <c r="AE39" s="83">
        <v>15</v>
      </c>
      <c r="AF39" s="83">
        <v>22</v>
      </c>
      <c r="AG39" s="83">
        <v>20</v>
      </c>
      <c r="AH39" s="83">
        <v>4</v>
      </c>
      <c r="AI39" s="84">
        <v>16</v>
      </c>
      <c r="AJ39" s="98"/>
    </row>
    <row r="40" spans="1:35" s="13" customFormat="1" ht="15" customHeight="1">
      <c r="A40" s="93"/>
      <c r="B40" s="81" t="s">
        <v>452</v>
      </c>
      <c r="C40" s="83">
        <v>9</v>
      </c>
      <c r="D40" s="83">
        <v>8</v>
      </c>
      <c r="E40" s="96">
        <v>1</v>
      </c>
      <c r="F40" s="83">
        <v>37</v>
      </c>
      <c r="G40" s="83">
        <v>468</v>
      </c>
      <c r="H40" s="83">
        <v>236</v>
      </c>
      <c r="I40" s="83">
        <v>232</v>
      </c>
      <c r="J40" s="83">
        <f t="shared" si="0"/>
        <v>72</v>
      </c>
      <c r="K40" s="83">
        <v>47</v>
      </c>
      <c r="L40" s="83">
        <v>25</v>
      </c>
      <c r="M40" s="83">
        <f t="shared" si="1"/>
        <v>79</v>
      </c>
      <c r="N40" s="83">
        <v>40</v>
      </c>
      <c r="O40" s="83">
        <v>39</v>
      </c>
      <c r="P40" s="83">
        <f t="shared" si="2"/>
        <v>67</v>
      </c>
      <c r="Q40" s="83">
        <v>33</v>
      </c>
      <c r="R40" s="84">
        <v>34</v>
      </c>
      <c r="S40" s="93"/>
      <c r="T40" s="81" t="s">
        <v>452</v>
      </c>
      <c r="U40" s="83">
        <f t="shared" si="3"/>
        <v>73</v>
      </c>
      <c r="V40" s="95">
        <v>36</v>
      </c>
      <c r="W40" s="95">
        <v>37</v>
      </c>
      <c r="X40" s="83">
        <f t="shared" si="4"/>
        <v>81</v>
      </c>
      <c r="Y40" s="83">
        <v>43</v>
      </c>
      <c r="Z40" s="83">
        <v>38</v>
      </c>
      <c r="AA40" s="83">
        <f t="shared" si="5"/>
        <v>96</v>
      </c>
      <c r="AB40" s="83">
        <v>37</v>
      </c>
      <c r="AC40" s="83">
        <v>59</v>
      </c>
      <c r="AD40" s="83">
        <v>66</v>
      </c>
      <c r="AE40" s="83">
        <v>27</v>
      </c>
      <c r="AF40" s="83">
        <v>39</v>
      </c>
      <c r="AG40" s="83">
        <v>29</v>
      </c>
      <c r="AH40" s="83">
        <v>9</v>
      </c>
      <c r="AI40" s="84">
        <v>20</v>
      </c>
    </row>
    <row r="41" spans="1:35" s="13" customFormat="1" ht="15" customHeight="1">
      <c r="A41" s="93"/>
      <c r="B41" s="81" t="s">
        <v>453</v>
      </c>
      <c r="C41" s="83">
        <v>3</v>
      </c>
      <c r="D41" s="83">
        <v>3</v>
      </c>
      <c r="E41" s="10">
        <v>0</v>
      </c>
      <c r="F41" s="83">
        <v>15</v>
      </c>
      <c r="G41" s="83">
        <v>201</v>
      </c>
      <c r="H41" s="83">
        <v>92</v>
      </c>
      <c r="I41" s="83">
        <v>109</v>
      </c>
      <c r="J41" s="83">
        <f t="shared" si="0"/>
        <v>26</v>
      </c>
      <c r="K41" s="83">
        <v>13</v>
      </c>
      <c r="L41" s="83">
        <v>13</v>
      </c>
      <c r="M41" s="83">
        <f t="shared" si="1"/>
        <v>37</v>
      </c>
      <c r="N41" s="83">
        <v>20</v>
      </c>
      <c r="O41" s="83">
        <v>17</v>
      </c>
      <c r="P41" s="83">
        <f t="shared" si="2"/>
        <v>23</v>
      </c>
      <c r="Q41" s="83">
        <v>10</v>
      </c>
      <c r="R41" s="84">
        <v>13</v>
      </c>
      <c r="S41" s="93"/>
      <c r="T41" s="81" t="s">
        <v>453</v>
      </c>
      <c r="U41" s="83">
        <f t="shared" si="3"/>
        <v>34</v>
      </c>
      <c r="V41" s="95">
        <v>15</v>
      </c>
      <c r="W41" s="95">
        <v>19</v>
      </c>
      <c r="X41" s="83">
        <f t="shared" si="4"/>
        <v>47</v>
      </c>
      <c r="Y41" s="83">
        <v>21</v>
      </c>
      <c r="Z41" s="83">
        <v>26</v>
      </c>
      <c r="AA41" s="83">
        <f t="shared" si="5"/>
        <v>34</v>
      </c>
      <c r="AB41" s="83">
        <v>13</v>
      </c>
      <c r="AC41" s="83">
        <v>21</v>
      </c>
      <c r="AD41" s="83">
        <v>21</v>
      </c>
      <c r="AE41" s="83">
        <v>8</v>
      </c>
      <c r="AF41" s="83">
        <v>13</v>
      </c>
      <c r="AG41" s="83">
        <v>12</v>
      </c>
      <c r="AH41" s="96">
        <v>1</v>
      </c>
      <c r="AI41" s="84">
        <v>11</v>
      </c>
    </row>
    <row r="42" spans="1:35" s="13" customFormat="1" ht="15" customHeight="1">
      <c r="A42" s="93"/>
      <c r="B42" s="81" t="s">
        <v>454</v>
      </c>
      <c r="C42" s="83">
        <v>6</v>
      </c>
      <c r="D42" s="83">
        <v>4</v>
      </c>
      <c r="E42" s="96">
        <v>2</v>
      </c>
      <c r="F42" s="83">
        <v>26</v>
      </c>
      <c r="G42" s="83">
        <v>299</v>
      </c>
      <c r="H42" s="83">
        <v>154</v>
      </c>
      <c r="I42" s="83">
        <v>145</v>
      </c>
      <c r="J42" s="83">
        <f t="shared" si="0"/>
        <v>52</v>
      </c>
      <c r="K42" s="83">
        <v>27</v>
      </c>
      <c r="L42" s="83">
        <v>25</v>
      </c>
      <c r="M42" s="83">
        <f t="shared" si="1"/>
        <v>45</v>
      </c>
      <c r="N42" s="83">
        <v>22</v>
      </c>
      <c r="O42" s="83">
        <v>23</v>
      </c>
      <c r="P42" s="83">
        <f t="shared" si="2"/>
        <v>42</v>
      </c>
      <c r="Q42" s="83">
        <v>24</v>
      </c>
      <c r="R42" s="84">
        <v>18</v>
      </c>
      <c r="S42" s="93"/>
      <c r="T42" s="81" t="s">
        <v>454</v>
      </c>
      <c r="U42" s="83">
        <f t="shared" si="3"/>
        <v>54</v>
      </c>
      <c r="V42" s="95">
        <v>32</v>
      </c>
      <c r="W42" s="95">
        <v>22</v>
      </c>
      <c r="X42" s="83">
        <f t="shared" si="4"/>
        <v>43</v>
      </c>
      <c r="Y42" s="83">
        <v>18</v>
      </c>
      <c r="Z42" s="83">
        <v>25</v>
      </c>
      <c r="AA42" s="83">
        <f t="shared" si="5"/>
        <v>63</v>
      </c>
      <c r="AB42" s="83">
        <v>31</v>
      </c>
      <c r="AC42" s="83">
        <v>32</v>
      </c>
      <c r="AD42" s="83">
        <v>43</v>
      </c>
      <c r="AE42" s="83">
        <v>16</v>
      </c>
      <c r="AF42" s="83">
        <v>27</v>
      </c>
      <c r="AG42" s="83">
        <v>18</v>
      </c>
      <c r="AH42" s="96">
        <v>0</v>
      </c>
      <c r="AI42" s="84">
        <v>18</v>
      </c>
    </row>
    <row r="43" spans="1:35" s="13" customFormat="1" ht="15" customHeight="1">
      <c r="A43" s="93"/>
      <c r="B43" s="81" t="s">
        <v>455</v>
      </c>
      <c r="C43" s="83">
        <v>4</v>
      </c>
      <c r="D43" s="83">
        <v>4</v>
      </c>
      <c r="E43" s="10">
        <v>0</v>
      </c>
      <c r="F43" s="83">
        <v>25</v>
      </c>
      <c r="G43" s="83">
        <v>299</v>
      </c>
      <c r="H43" s="83">
        <v>142</v>
      </c>
      <c r="I43" s="83">
        <v>157</v>
      </c>
      <c r="J43" s="83">
        <f t="shared" si="0"/>
        <v>39</v>
      </c>
      <c r="K43" s="83">
        <v>21</v>
      </c>
      <c r="L43" s="83">
        <v>18</v>
      </c>
      <c r="M43" s="83">
        <f t="shared" si="1"/>
        <v>41</v>
      </c>
      <c r="N43" s="83">
        <v>21</v>
      </c>
      <c r="O43" s="83">
        <v>20</v>
      </c>
      <c r="P43" s="83">
        <f t="shared" si="2"/>
        <v>46</v>
      </c>
      <c r="Q43" s="83">
        <v>20</v>
      </c>
      <c r="R43" s="84">
        <v>26</v>
      </c>
      <c r="S43" s="93"/>
      <c r="T43" s="81" t="s">
        <v>455</v>
      </c>
      <c r="U43" s="83">
        <f t="shared" si="3"/>
        <v>64</v>
      </c>
      <c r="V43" s="95">
        <v>33</v>
      </c>
      <c r="W43" s="95">
        <v>31</v>
      </c>
      <c r="X43" s="83">
        <f t="shared" si="4"/>
        <v>50</v>
      </c>
      <c r="Y43" s="83">
        <v>22</v>
      </c>
      <c r="Z43" s="83">
        <v>28</v>
      </c>
      <c r="AA43" s="83">
        <f t="shared" si="5"/>
        <v>59</v>
      </c>
      <c r="AB43" s="83">
        <v>25</v>
      </c>
      <c r="AC43" s="83">
        <v>34</v>
      </c>
      <c r="AD43" s="83">
        <v>41</v>
      </c>
      <c r="AE43" s="83">
        <v>19</v>
      </c>
      <c r="AF43" s="83">
        <v>22</v>
      </c>
      <c r="AG43" s="83">
        <v>19</v>
      </c>
      <c r="AH43" s="83">
        <v>5</v>
      </c>
      <c r="AI43" s="84">
        <v>14</v>
      </c>
    </row>
    <row r="44" spans="1:35" s="13" customFormat="1" ht="15" customHeight="1">
      <c r="A44" s="93"/>
      <c r="B44" s="81" t="s">
        <v>456</v>
      </c>
      <c r="C44" s="83">
        <v>8</v>
      </c>
      <c r="D44" s="83">
        <v>7</v>
      </c>
      <c r="E44" s="96">
        <v>1</v>
      </c>
      <c r="F44" s="83">
        <v>73</v>
      </c>
      <c r="G44" s="83">
        <v>1529</v>
      </c>
      <c r="H44" s="83">
        <v>772</v>
      </c>
      <c r="I44" s="83">
        <v>757</v>
      </c>
      <c r="J44" s="83">
        <f t="shared" si="0"/>
        <v>256</v>
      </c>
      <c r="K44" s="83">
        <v>135</v>
      </c>
      <c r="L44" s="83">
        <v>121</v>
      </c>
      <c r="M44" s="83">
        <f t="shared" si="1"/>
        <v>257</v>
      </c>
      <c r="N44" s="83">
        <v>133</v>
      </c>
      <c r="O44" s="83">
        <v>124</v>
      </c>
      <c r="P44" s="83">
        <f t="shared" si="2"/>
        <v>252</v>
      </c>
      <c r="Q44" s="83">
        <v>130</v>
      </c>
      <c r="R44" s="84">
        <v>122</v>
      </c>
      <c r="S44" s="93"/>
      <c r="T44" s="81" t="s">
        <v>456</v>
      </c>
      <c r="U44" s="83">
        <f t="shared" si="3"/>
        <v>240</v>
      </c>
      <c r="V44" s="95">
        <v>122</v>
      </c>
      <c r="W44" s="95">
        <v>118</v>
      </c>
      <c r="X44" s="83">
        <f t="shared" si="4"/>
        <v>249</v>
      </c>
      <c r="Y44" s="83">
        <v>113</v>
      </c>
      <c r="Z44" s="83">
        <v>136</v>
      </c>
      <c r="AA44" s="83">
        <f t="shared" si="5"/>
        <v>275</v>
      </c>
      <c r="AB44" s="83">
        <v>139</v>
      </c>
      <c r="AC44" s="83">
        <v>136</v>
      </c>
      <c r="AD44" s="83">
        <v>103</v>
      </c>
      <c r="AE44" s="83">
        <v>37</v>
      </c>
      <c r="AF44" s="83">
        <v>66</v>
      </c>
      <c r="AG44" s="83">
        <v>35</v>
      </c>
      <c r="AH44" s="83">
        <v>7</v>
      </c>
      <c r="AI44" s="84">
        <v>28</v>
      </c>
    </row>
    <row r="45" spans="1:35" s="13" customFormat="1" ht="15" customHeight="1">
      <c r="A45" s="93"/>
      <c r="B45" s="81" t="s">
        <v>457</v>
      </c>
      <c r="C45" s="83">
        <v>8</v>
      </c>
      <c r="D45" s="83">
        <v>8</v>
      </c>
      <c r="E45" s="10">
        <v>0</v>
      </c>
      <c r="F45" s="83">
        <v>55</v>
      </c>
      <c r="G45" s="83">
        <v>913</v>
      </c>
      <c r="H45" s="83">
        <v>465</v>
      </c>
      <c r="I45" s="83">
        <v>448</v>
      </c>
      <c r="J45" s="83">
        <f t="shared" si="0"/>
        <v>152</v>
      </c>
      <c r="K45" s="83">
        <v>78</v>
      </c>
      <c r="L45" s="83">
        <v>74</v>
      </c>
      <c r="M45" s="83">
        <f t="shared" si="1"/>
        <v>152</v>
      </c>
      <c r="N45" s="83">
        <v>81</v>
      </c>
      <c r="O45" s="83">
        <v>71</v>
      </c>
      <c r="P45" s="83">
        <f t="shared" si="2"/>
        <v>141</v>
      </c>
      <c r="Q45" s="83">
        <v>75</v>
      </c>
      <c r="R45" s="84">
        <v>66</v>
      </c>
      <c r="S45" s="93"/>
      <c r="T45" s="81" t="s">
        <v>457</v>
      </c>
      <c r="U45" s="83">
        <f t="shared" si="3"/>
        <v>146</v>
      </c>
      <c r="V45" s="95">
        <v>69</v>
      </c>
      <c r="W45" s="95">
        <v>77</v>
      </c>
      <c r="X45" s="83">
        <f t="shared" si="4"/>
        <v>158</v>
      </c>
      <c r="Y45" s="83">
        <v>77</v>
      </c>
      <c r="Z45" s="83">
        <v>81</v>
      </c>
      <c r="AA45" s="83">
        <f t="shared" si="5"/>
        <v>164</v>
      </c>
      <c r="AB45" s="83">
        <v>85</v>
      </c>
      <c r="AC45" s="83">
        <v>79</v>
      </c>
      <c r="AD45" s="83">
        <v>82</v>
      </c>
      <c r="AE45" s="83">
        <v>35</v>
      </c>
      <c r="AF45" s="83">
        <v>47</v>
      </c>
      <c r="AG45" s="83">
        <v>34</v>
      </c>
      <c r="AH45" s="83">
        <v>10</v>
      </c>
      <c r="AI45" s="84">
        <v>24</v>
      </c>
    </row>
    <row r="46" spans="1:35" s="13" customFormat="1" ht="15" customHeight="1">
      <c r="A46" s="93"/>
      <c r="B46" s="81" t="s">
        <v>458</v>
      </c>
      <c r="C46" s="83">
        <v>9</v>
      </c>
      <c r="D46" s="83">
        <v>8</v>
      </c>
      <c r="E46" s="96">
        <v>1</v>
      </c>
      <c r="F46" s="83">
        <v>45</v>
      </c>
      <c r="G46" s="83">
        <v>552</v>
      </c>
      <c r="H46" s="83">
        <v>303</v>
      </c>
      <c r="I46" s="83">
        <v>249</v>
      </c>
      <c r="J46" s="83">
        <f t="shared" si="0"/>
        <v>81</v>
      </c>
      <c r="K46" s="83">
        <v>43</v>
      </c>
      <c r="L46" s="83">
        <v>38</v>
      </c>
      <c r="M46" s="83">
        <f t="shared" si="1"/>
        <v>86</v>
      </c>
      <c r="N46" s="83">
        <v>44</v>
      </c>
      <c r="O46" s="83">
        <v>42</v>
      </c>
      <c r="P46" s="83">
        <f t="shared" si="2"/>
        <v>83</v>
      </c>
      <c r="Q46" s="83">
        <v>51</v>
      </c>
      <c r="R46" s="84">
        <v>32</v>
      </c>
      <c r="S46" s="93"/>
      <c r="T46" s="81" t="s">
        <v>458</v>
      </c>
      <c r="U46" s="83">
        <f t="shared" si="3"/>
        <v>103</v>
      </c>
      <c r="V46" s="95">
        <v>61</v>
      </c>
      <c r="W46" s="95">
        <v>42</v>
      </c>
      <c r="X46" s="83">
        <f t="shared" si="4"/>
        <v>106</v>
      </c>
      <c r="Y46" s="83">
        <v>55</v>
      </c>
      <c r="Z46" s="83">
        <v>51</v>
      </c>
      <c r="AA46" s="83">
        <f t="shared" si="5"/>
        <v>93</v>
      </c>
      <c r="AB46" s="83">
        <v>49</v>
      </c>
      <c r="AC46" s="83">
        <v>44</v>
      </c>
      <c r="AD46" s="83">
        <v>73</v>
      </c>
      <c r="AE46" s="83">
        <v>33</v>
      </c>
      <c r="AF46" s="83">
        <v>40</v>
      </c>
      <c r="AG46" s="83">
        <v>24</v>
      </c>
      <c r="AH46" s="94">
        <v>2</v>
      </c>
      <c r="AI46" s="84">
        <v>22</v>
      </c>
    </row>
    <row r="47" spans="1:35" s="13" customFormat="1" ht="15" customHeight="1">
      <c r="A47" s="93"/>
      <c r="B47" s="81" t="s">
        <v>459</v>
      </c>
      <c r="C47" s="83">
        <v>6</v>
      </c>
      <c r="D47" s="83">
        <v>6</v>
      </c>
      <c r="E47" s="10">
        <v>0</v>
      </c>
      <c r="F47" s="83">
        <v>43</v>
      </c>
      <c r="G47" s="83">
        <v>917</v>
      </c>
      <c r="H47" s="83">
        <v>474</v>
      </c>
      <c r="I47" s="83">
        <v>443</v>
      </c>
      <c r="J47" s="83">
        <f t="shared" si="0"/>
        <v>122</v>
      </c>
      <c r="K47" s="83">
        <v>65</v>
      </c>
      <c r="L47" s="83">
        <v>57</v>
      </c>
      <c r="M47" s="83">
        <f t="shared" si="1"/>
        <v>147</v>
      </c>
      <c r="N47" s="83">
        <v>80</v>
      </c>
      <c r="O47" s="83">
        <v>67</v>
      </c>
      <c r="P47" s="83">
        <f t="shared" si="2"/>
        <v>153</v>
      </c>
      <c r="Q47" s="83">
        <v>69</v>
      </c>
      <c r="R47" s="84">
        <v>84</v>
      </c>
      <c r="S47" s="93"/>
      <c r="T47" s="81" t="s">
        <v>459</v>
      </c>
      <c r="U47" s="83">
        <f t="shared" si="3"/>
        <v>149</v>
      </c>
      <c r="V47" s="95">
        <v>74</v>
      </c>
      <c r="W47" s="95">
        <v>75</v>
      </c>
      <c r="X47" s="83">
        <f t="shared" si="4"/>
        <v>169</v>
      </c>
      <c r="Y47" s="83">
        <v>103</v>
      </c>
      <c r="Z47" s="83">
        <v>66</v>
      </c>
      <c r="AA47" s="83">
        <f t="shared" si="5"/>
        <v>177</v>
      </c>
      <c r="AB47" s="83">
        <v>83</v>
      </c>
      <c r="AC47" s="83">
        <v>94</v>
      </c>
      <c r="AD47" s="83">
        <v>68</v>
      </c>
      <c r="AE47" s="83">
        <v>29</v>
      </c>
      <c r="AF47" s="83">
        <v>39</v>
      </c>
      <c r="AG47" s="83">
        <v>15</v>
      </c>
      <c r="AH47" s="83">
        <v>4</v>
      </c>
      <c r="AI47" s="84">
        <v>11</v>
      </c>
    </row>
    <row r="48" spans="1:35" s="13" customFormat="1" ht="15" customHeight="1">
      <c r="A48" s="93"/>
      <c r="B48" s="81" t="s">
        <v>460</v>
      </c>
      <c r="C48" s="83">
        <v>5</v>
      </c>
      <c r="D48" s="83">
        <v>5</v>
      </c>
      <c r="E48" s="96">
        <v>0</v>
      </c>
      <c r="F48" s="83">
        <v>31</v>
      </c>
      <c r="G48" s="83">
        <v>451</v>
      </c>
      <c r="H48" s="83">
        <v>241</v>
      </c>
      <c r="I48" s="83">
        <v>210</v>
      </c>
      <c r="J48" s="83">
        <f t="shared" si="0"/>
        <v>66</v>
      </c>
      <c r="K48" s="83">
        <v>36</v>
      </c>
      <c r="L48" s="83">
        <v>30</v>
      </c>
      <c r="M48" s="83">
        <f t="shared" si="1"/>
        <v>84</v>
      </c>
      <c r="N48" s="83">
        <v>43</v>
      </c>
      <c r="O48" s="83">
        <v>41</v>
      </c>
      <c r="P48" s="83">
        <f t="shared" si="2"/>
        <v>85</v>
      </c>
      <c r="Q48" s="83">
        <v>47</v>
      </c>
      <c r="R48" s="84">
        <v>38</v>
      </c>
      <c r="S48" s="93"/>
      <c r="T48" s="81" t="s">
        <v>460</v>
      </c>
      <c r="U48" s="83">
        <f t="shared" si="3"/>
        <v>67</v>
      </c>
      <c r="V48" s="95">
        <v>38</v>
      </c>
      <c r="W48" s="95">
        <v>29</v>
      </c>
      <c r="X48" s="83">
        <f t="shared" si="4"/>
        <v>73</v>
      </c>
      <c r="Y48" s="83">
        <v>36</v>
      </c>
      <c r="Z48" s="83">
        <v>37</v>
      </c>
      <c r="AA48" s="83">
        <f t="shared" si="5"/>
        <v>76</v>
      </c>
      <c r="AB48" s="83">
        <v>41</v>
      </c>
      <c r="AC48" s="83">
        <v>35</v>
      </c>
      <c r="AD48" s="83">
        <v>49</v>
      </c>
      <c r="AE48" s="83">
        <v>22</v>
      </c>
      <c r="AF48" s="83">
        <v>27</v>
      </c>
      <c r="AG48" s="83">
        <v>10</v>
      </c>
      <c r="AH48" s="83">
        <v>5</v>
      </c>
      <c r="AI48" s="84">
        <v>5</v>
      </c>
    </row>
    <row r="49" spans="1:35" s="13" customFormat="1" ht="15" customHeight="1">
      <c r="A49" s="93"/>
      <c r="B49" s="81" t="s">
        <v>461</v>
      </c>
      <c r="C49" s="83">
        <v>3</v>
      </c>
      <c r="D49" s="83">
        <v>3</v>
      </c>
      <c r="E49" s="10">
        <v>0</v>
      </c>
      <c r="F49" s="83">
        <v>19</v>
      </c>
      <c r="G49" s="83">
        <v>424</v>
      </c>
      <c r="H49" s="83">
        <v>216</v>
      </c>
      <c r="I49" s="83">
        <v>208</v>
      </c>
      <c r="J49" s="83">
        <f t="shared" si="0"/>
        <v>71</v>
      </c>
      <c r="K49" s="83">
        <v>37</v>
      </c>
      <c r="L49" s="83">
        <v>34</v>
      </c>
      <c r="M49" s="83">
        <f t="shared" si="1"/>
        <v>63</v>
      </c>
      <c r="N49" s="83">
        <v>31</v>
      </c>
      <c r="O49" s="83">
        <v>32</v>
      </c>
      <c r="P49" s="83">
        <f t="shared" si="2"/>
        <v>65</v>
      </c>
      <c r="Q49" s="83">
        <v>33</v>
      </c>
      <c r="R49" s="84">
        <v>32</v>
      </c>
      <c r="S49" s="93"/>
      <c r="T49" s="81" t="s">
        <v>461</v>
      </c>
      <c r="U49" s="83">
        <f t="shared" si="3"/>
        <v>81</v>
      </c>
      <c r="V49" s="95">
        <v>40</v>
      </c>
      <c r="W49" s="95">
        <v>41</v>
      </c>
      <c r="X49" s="83">
        <f t="shared" si="4"/>
        <v>70</v>
      </c>
      <c r="Y49" s="83">
        <v>37</v>
      </c>
      <c r="Z49" s="83">
        <v>33</v>
      </c>
      <c r="AA49" s="83">
        <f t="shared" si="5"/>
        <v>74</v>
      </c>
      <c r="AB49" s="83">
        <v>38</v>
      </c>
      <c r="AC49" s="83">
        <v>36</v>
      </c>
      <c r="AD49" s="83">
        <v>32</v>
      </c>
      <c r="AE49" s="83">
        <v>14</v>
      </c>
      <c r="AF49" s="83">
        <v>18</v>
      </c>
      <c r="AG49" s="83">
        <v>20</v>
      </c>
      <c r="AH49" s="83">
        <v>4</v>
      </c>
      <c r="AI49" s="84">
        <v>16</v>
      </c>
    </row>
    <row r="50" spans="1:35" s="13" customFormat="1" ht="15" customHeight="1">
      <c r="A50" s="93"/>
      <c r="B50" s="81" t="s">
        <v>462</v>
      </c>
      <c r="C50" s="83">
        <v>7</v>
      </c>
      <c r="D50" s="83">
        <v>7</v>
      </c>
      <c r="E50" s="10">
        <v>0</v>
      </c>
      <c r="F50" s="83">
        <v>67</v>
      </c>
      <c r="G50" s="83">
        <v>1446</v>
      </c>
      <c r="H50" s="83">
        <v>747</v>
      </c>
      <c r="I50" s="83">
        <v>699</v>
      </c>
      <c r="J50" s="83">
        <f t="shared" si="0"/>
        <v>212</v>
      </c>
      <c r="K50" s="83">
        <v>103</v>
      </c>
      <c r="L50" s="83">
        <v>109</v>
      </c>
      <c r="M50" s="83">
        <f t="shared" si="1"/>
        <v>231</v>
      </c>
      <c r="N50" s="83">
        <v>106</v>
      </c>
      <c r="O50" s="83">
        <v>125</v>
      </c>
      <c r="P50" s="83">
        <f t="shared" si="2"/>
        <v>233</v>
      </c>
      <c r="Q50" s="83">
        <v>119</v>
      </c>
      <c r="R50" s="84">
        <v>114</v>
      </c>
      <c r="S50" s="93"/>
      <c r="T50" s="81" t="s">
        <v>462</v>
      </c>
      <c r="U50" s="83">
        <f t="shared" si="3"/>
        <v>251</v>
      </c>
      <c r="V50" s="95">
        <v>139</v>
      </c>
      <c r="W50" s="95">
        <v>112</v>
      </c>
      <c r="X50" s="83">
        <f t="shared" si="4"/>
        <v>252</v>
      </c>
      <c r="Y50" s="83">
        <v>140</v>
      </c>
      <c r="Z50" s="83">
        <v>112</v>
      </c>
      <c r="AA50" s="83">
        <f t="shared" si="5"/>
        <v>267</v>
      </c>
      <c r="AB50" s="83">
        <v>140</v>
      </c>
      <c r="AC50" s="83">
        <v>127</v>
      </c>
      <c r="AD50" s="83">
        <v>101</v>
      </c>
      <c r="AE50" s="83">
        <v>37</v>
      </c>
      <c r="AF50" s="83">
        <v>64</v>
      </c>
      <c r="AG50" s="83">
        <v>30</v>
      </c>
      <c r="AH50" s="83">
        <v>11</v>
      </c>
      <c r="AI50" s="84">
        <v>19</v>
      </c>
    </row>
    <row r="51" spans="1:35" s="13" customFormat="1" ht="15" customHeight="1" thickBot="1">
      <c r="A51" s="99"/>
      <c r="B51" s="100" t="s">
        <v>463</v>
      </c>
      <c r="C51" s="101">
        <v>6</v>
      </c>
      <c r="D51" s="101">
        <v>6</v>
      </c>
      <c r="E51" s="34">
        <v>0</v>
      </c>
      <c r="F51" s="101">
        <v>45</v>
      </c>
      <c r="G51" s="101">
        <v>820</v>
      </c>
      <c r="H51" s="101">
        <v>418</v>
      </c>
      <c r="I51" s="101">
        <v>402</v>
      </c>
      <c r="J51" s="101">
        <f t="shared" si="0"/>
        <v>115</v>
      </c>
      <c r="K51" s="101">
        <v>56</v>
      </c>
      <c r="L51" s="101">
        <v>59</v>
      </c>
      <c r="M51" s="101">
        <f t="shared" si="1"/>
        <v>130</v>
      </c>
      <c r="N51" s="101">
        <v>70</v>
      </c>
      <c r="O51" s="101">
        <v>60</v>
      </c>
      <c r="P51" s="101">
        <f t="shared" si="2"/>
        <v>142</v>
      </c>
      <c r="Q51" s="101">
        <v>74</v>
      </c>
      <c r="R51" s="102">
        <v>68</v>
      </c>
      <c r="S51" s="99"/>
      <c r="T51" s="100" t="s">
        <v>463</v>
      </c>
      <c r="U51" s="101">
        <f t="shared" si="3"/>
        <v>146</v>
      </c>
      <c r="V51" s="103">
        <v>76</v>
      </c>
      <c r="W51" s="103">
        <v>70</v>
      </c>
      <c r="X51" s="101">
        <f t="shared" si="4"/>
        <v>134</v>
      </c>
      <c r="Y51" s="101">
        <v>67</v>
      </c>
      <c r="Z51" s="101">
        <v>67</v>
      </c>
      <c r="AA51" s="101">
        <f t="shared" si="5"/>
        <v>153</v>
      </c>
      <c r="AB51" s="101">
        <v>75</v>
      </c>
      <c r="AC51" s="101">
        <v>78</v>
      </c>
      <c r="AD51" s="101">
        <v>72</v>
      </c>
      <c r="AE51" s="101">
        <v>31</v>
      </c>
      <c r="AF51" s="101">
        <v>41</v>
      </c>
      <c r="AG51" s="101">
        <v>26</v>
      </c>
      <c r="AH51" s="101">
        <v>8</v>
      </c>
      <c r="AI51" s="102">
        <v>18</v>
      </c>
    </row>
    <row r="52" spans="1:19" s="13" customFormat="1" ht="15" customHeight="1">
      <c r="A52" s="38" t="s">
        <v>464</v>
      </c>
      <c r="F52" s="104"/>
      <c r="S52" s="38" t="s">
        <v>464</v>
      </c>
    </row>
    <row r="53" ht="12">
      <c r="F53" s="77"/>
    </row>
  </sheetData>
  <mergeCells count="27">
    <mergeCell ref="AD3:AF3"/>
    <mergeCell ref="AG3:AI3"/>
    <mergeCell ref="U3:AC3"/>
    <mergeCell ref="G3:R3"/>
    <mergeCell ref="U4:W4"/>
    <mergeCell ref="X4:Z4"/>
    <mergeCell ref="AD4:AF4"/>
    <mergeCell ref="AG4:AI4"/>
    <mergeCell ref="AA4:AC4"/>
    <mergeCell ref="A9:B9"/>
    <mergeCell ref="A14:B14"/>
    <mergeCell ref="A3:B5"/>
    <mergeCell ref="S3:T5"/>
    <mergeCell ref="G4:I4"/>
    <mergeCell ref="J4:L4"/>
    <mergeCell ref="M4:O4"/>
    <mergeCell ref="P4:R4"/>
    <mergeCell ref="S9:T9"/>
    <mergeCell ref="S14:T14"/>
    <mergeCell ref="A7:B7"/>
    <mergeCell ref="S7:T7"/>
    <mergeCell ref="A8:B8"/>
    <mergeCell ref="S8:T8"/>
    <mergeCell ref="C3:E4"/>
    <mergeCell ref="F3:F5"/>
    <mergeCell ref="A6:B6"/>
    <mergeCell ref="S6:T6"/>
  </mergeCells>
  <printOptions/>
  <pageMargins left="0.6692913385826772" right="0.15748031496062992" top="0.4724409448818898" bottom="0.2362204724409449" header="0.2755905511811024" footer="0.15748031496062992"/>
  <pageSetup fitToWidth="0" horizontalDpi="600" verticalDpi="600" orientation="portrait" paperSize="9" scale="90" r:id="rId1"/>
  <headerFooter alignWithMargins="0">
    <oddHeader>&amp;R&amp;D&amp;T</oddHeader>
  </headerFooter>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R51"/>
  <sheetViews>
    <sheetView workbookViewId="0" topLeftCell="A1">
      <selection activeCell="A1" sqref="A1"/>
    </sheetView>
  </sheetViews>
  <sheetFormatPr defaultColWidth="9.00390625" defaultRowHeight="13.5"/>
  <cols>
    <col min="1" max="1" width="9.625" style="110" customWidth="1"/>
    <col min="2" max="3" width="4.125" style="110" customWidth="1"/>
    <col min="4" max="4" width="5.625" style="110" customWidth="1"/>
    <col min="5" max="8" width="6.75390625" style="110" bestFit="1" customWidth="1"/>
    <col min="9" max="10" width="5.875" style="110" bestFit="1" customWidth="1"/>
    <col min="11" max="11" width="6.75390625" style="110" bestFit="1" customWidth="1"/>
    <col min="12" max="13" width="5.875" style="110" bestFit="1" customWidth="1"/>
    <col min="14" max="14" width="6.75390625" style="110" bestFit="1" customWidth="1"/>
    <col min="15" max="16" width="5.875" style="110" bestFit="1" customWidth="1"/>
    <col min="17" max="18" width="7.50390625" style="110" customWidth="1"/>
    <col min="19" max="16384" width="9.00390625" style="110" customWidth="1"/>
  </cols>
  <sheetData>
    <row r="1" spans="1:12" s="106" customFormat="1" ht="18" customHeight="1">
      <c r="A1" s="1" t="s">
        <v>935</v>
      </c>
      <c r="B1" s="105"/>
      <c r="K1" s="105"/>
      <c r="L1" s="107"/>
    </row>
    <row r="2" spans="1:18" s="106" customFormat="1" ht="15" customHeight="1" thickBot="1">
      <c r="A2" s="107"/>
      <c r="B2" s="107"/>
      <c r="C2" s="107"/>
      <c r="D2" s="107"/>
      <c r="E2" s="107"/>
      <c r="F2" s="107"/>
      <c r="G2" s="107"/>
      <c r="H2" s="107"/>
      <c r="I2" s="107"/>
      <c r="J2" s="107"/>
      <c r="K2" s="108"/>
      <c r="L2" s="107"/>
      <c r="M2" s="107"/>
      <c r="N2" s="107"/>
      <c r="O2" s="107"/>
      <c r="P2" s="107"/>
      <c r="Q2" s="108"/>
      <c r="R2" s="109" t="s">
        <v>469</v>
      </c>
    </row>
    <row r="3" spans="1:18" ht="15" customHeight="1" thickTop="1">
      <c r="A3" s="1020" t="s">
        <v>470</v>
      </c>
      <c r="B3" s="1018" t="s">
        <v>465</v>
      </c>
      <c r="C3" s="1018"/>
      <c r="D3" s="1023" t="s">
        <v>381</v>
      </c>
      <c r="E3" s="1018" t="s">
        <v>114</v>
      </c>
      <c r="F3" s="1018"/>
      <c r="G3" s="1018"/>
      <c r="H3" s="1018"/>
      <c r="I3" s="1018"/>
      <c r="J3" s="1018"/>
      <c r="K3" s="1018"/>
      <c r="L3" s="1018"/>
      <c r="M3" s="1018"/>
      <c r="N3" s="1018"/>
      <c r="O3" s="1018"/>
      <c r="P3" s="1018"/>
      <c r="Q3" s="1018" t="s">
        <v>471</v>
      </c>
      <c r="R3" s="1019" t="s">
        <v>472</v>
      </c>
    </row>
    <row r="4" spans="1:18" ht="15" customHeight="1">
      <c r="A4" s="1021"/>
      <c r="B4" s="976"/>
      <c r="C4" s="976"/>
      <c r="D4" s="1024"/>
      <c r="E4" s="976" t="s">
        <v>115</v>
      </c>
      <c r="F4" s="976"/>
      <c r="G4" s="976"/>
      <c r="H4" s="976" t="s">
        <v>116</v>
      </c>
      <c r="I4" s="976"/>
      <c r="J4" s="976"/>
      <c r="K4" s="976" t="s">
        <v>117</v>
      </c>
      <c r="L4" s="976"/>
      <c r="M4" s="976"/>
      <c r="N4" s="976" t="s">
        <v>118</v>
      </c>
      <c r="O4" s="976"/>
      <c r="P4" s="976"/>
      <c r="Q4" s="976"/>
      <c r="R4" s="969"/>
    </row>
    <row r="5" spans="1:18" ht="15" customHeight="1">
      <c r="A5" s="1022"/>
      <c r="B5" s="111" t="s">
        <v>466</v>
      </c>
      <c r="C5" s="111" t="s">
        <v>467</v>
      </c>
      <c r="D5" s="1024"/>
      <c r="E5" s="111" t="s">
        <v>418</v>
      </c>
      <c r="F5" s="111" t="s">
        <v>382</v>
      </c>
      <c r="G5" s="111" t="s">
        <v>367</v>
      </c>
      <c r="H5" s="111" t="s">
        <v>418</v>
      </c>
      <c r="I5" s="111" t="s">
        <v>382</v>
      </c>
      <c r="J5" s="111" t="s">
        <v>367</v>
      </c>
      <c r="K5" s="111" t="s">
        <v>418</v>
      </c>
      <c r="L5" s="111" t="s">
        <v>382</v>
      </c>
      <c r="M5" s="111" t="s">
        <v>367</v>
      </c>
      <c r="N5" s="111" t="s">
        <v>418</v>
      </c>
      <c r="O5" s="111" t="s">
        <v>382</v>
      </c>
      <c r="P5" s="111" t="s">
        <v>367</v>
      </c>
      <c r="Q5" s="976"/>
      <c r="R5" s="969"/>
    </row>
    <row r="6" spans="1:18" s="116" customFormat="1" ht="15" customHeight="1">
      <c r="A6" s="112" t="s">
        <v>372</v>
      </c>
      <c r="B6" s="113">
        <v>131</v>
      </c>
      <c r="C6" s="114">
        <v>2</v>
      </c>
      <c r="D6" s="113">
        <v>1279</v>
      </c>
      <c r="E6" s="113">
        <v>38446</v>
      </c>
      <c r="F6" s="113">
        <v>19370</v>
      </c>
      <c r="G6" s="113">
        <v>19076</v>
      </c>
      <c r="H6" s="113">
        <v>12677</v>
      </c>
      <c r="I6" s="113">
        <v>6387</v>
      </c>
      <c r="J6" s="113">
        <v>6290</v>
      </c>
      <c r="K6" s="113">
        <v>12645</v>
      </c>
      <c r="L6" s="113">
        <v>6347</v>
      </c>
      <c r="M6" s="113">
        <v>6298</v>
      </c>
      <c r="N6" s="113">
        <v>13124</v>
      </c>
      <c r="O6" s="113">
        <v>6636</v>
      </c>
      <c r="P6" s="113">
        <v>6488</v>
      </c>
      <c r="Q6" s="113">
        <v>2806</v>
      </c>
      <c r="R6" s="115">
        <v>381</v>
      </c>
    </row>
    <row r="7" spans="1:18" s="116" customFormat="1" ht="15" customHeight="1">
      <c r="A7" s="112" t="s">
        <v>373</v>
      </c>
      <c r="B7" s="113">
        <v>129</v>
      </c>
      <c r="C7" s="114">
        <v>2</v>
      </c>
      <c r="D7" s="113">
        <v>1308</v>
      </c>
      <c r="E7" s="113">
        <v>37420</v>
      </c>
      <c r="F7" s="113">
        <v>18811</v>
      </c>
      <c r="G7" s="113">
        <v>18609</v>
      </c>
      <c r="H7" s="113">
        <v>12096</v>
      </c>
      <c r="I7" s="113">
        <v>6068</v>
      </c>
      <c r="J7" s="113">
        <v>6028</v>
      </c>
      <c r="K7" s="113">
        <v>12689</v>
      </c>
      <c r="L7" s="113">
        <v>6393</v>
      </c>
      <c r="M7" s="113">
        <v>6296</v>
      </c>
      <c r="N7" s="113">
        <v>12635</v>
      </c>
      <c r="O7" s="113">
        <v>6350</v>
      </c>
      <c r="P7" s="113">
        <v>6285</v>
      </c>
      <c r="Q7" s="113">
        <v>2763</v>
      </c>
      <c r="R7" s="115">
        <v>369</v>
      </c>
    </row>
    <row r="8" spans="1:18" s="121" customFormat="1" ht="15" customHeight="1">
      <c r="A8" s="117" t="s">
        <v>86</v>
      </c>
      <c r="B8" s="118">
        <v>128</v>
      </c>
      <c r="C8" s="119">
        <v>2</v>
      </c>
      <c r="D8" s="118">
        <v>1299</v>
      </c>
      <c r="E8" s="118">
        <v>36659</v>
      </c>
      <c r="F8" s="118">
        <v>18597</v>
      </c>
      <c r="G8" s="118">
        <v>18062</v>
      </c>
      <c r="H8" s="118">
        <f aca="true" t="shared" si="0" ref="H8:H50">I8+J8</f>
        <v>11870</v>
      </c>
      <c r="I8" s="118">
        <v>6142</v>
      </c>
      <c r="J8" s="118">
        <v>5728</v>
      </c>
      <c r="K8" s="118">
        <f aca="true" t="shared" si="1" ref="K8:K50">L8+M8</f>
        <v>12095</v>
      </c>
      <c r="L8" s="118">
        <v>6063</v>
      </c>
      <c r="M8" s="118">
        <v>6032</v>
      </c>
      <c r="N8" s="118">
        <f aca="true" t="shared" si="2" ref="N8:N50">O8+P8</f>
        <v>12694</v>
      </c>
      <c r="O8" s="118">
        <v>6392</v>
      </c>
      <c r="P8" s="118">
        <v>6302</v>
      </c>
      <c r="Q8" s="118">
        <v>2753</v>
      </c>
      <c r="R8" s="120">
        <v>361</v>
      </c>
    </row>
    <row r="9" spans="1:18" s="121" customFormat="1" ht="22.5" customHeight="1">
      <c r="A9" s="117" t="s">
        <v>422</v>
      </c>
      <c r="B9" s="118">
        <v>51</v>
      </c>
      <c r="C9" s="122">
        <v>0</v>
      </c>
      <c r="D9" s="118">
        <v>589</v>
      </c>
      <c r="E9" s="118">
        <v>17155</v>
      </c>
      <c r="F9" s="118">
        <v>8678</v>
      </c>
      <c r="G9" s="118">
        <v>8477</v>
      </c>
      <c r="H9" s="118">
        <f t="shared" si="0"/>
        <v>5579</v>
      </c>
      <c r="I9" s="118">
        <v>2860</v>
      </c>
      <c r="J9" s="118">
        <v>2719</v>
      </c>
      <c r="K9" s="118">
        <f t="shared" si="1"/>
        <v>5670</v>
      </c>
      <c r="L9" s="118">
        <v>2821</v>
      </c>
      <c r="M9" s="118">
        <v>2849</v>
      </c>
      <c r="N9" s="118">
        <f t="shared" si="2"/>
        <v>5906</v>
      </c>
      <c r="O9" s="118">
        <v>2997</v>
      </c>
      <c r="P9" s="118">
        <v>2909</v>
      </c>
      <c r="Q9" s="118">
        <v>1219</v>
      </c>
      <c r="R9" s="120">
        <v>136</v>
      </c>
    </row>
    <row r="10" spans="1:18" s="121" customFormat="1" ht="15" customHeight="1">
      <c r="A10" s="117" t="s">
        <v>423</v>
      </c>
      <c r="B10" s="118">
        <v>16</v>
      </c>
      <c r="C10" s="119">
        <v>0</v>
      </c>
      <c r="D10" s="118">
        <v>123</v>
      </c>
      <c r="E10" s="118">
        <v>2908</v>
      </c>
      <c r="F10" s="118">
        <v>1504</v>
      </c>
      <c r="G10" s="118">
        <v>1404</v>
      </c>
      <c r="H10" s="118">
        <f t="shared" si="0"/>
        <v>870</v>
      </c>
      <c r="I10" s="118">
        <v>445</v>
      </c>
      <c r="J10" s="118">
        <v>425</v>
      </c>
      <c r="K10" s="118">
        <f t="shared" si="1"/>
        <v>979</v>
      </c>
      <c r="L10" s="118">
        <v>505</v>
      </c>
      <c r="M10" s="118">
        <v>474</v>
      </c>
      <c r="N10" s="118">
        <f t="shared" si="2"/>
        <v>1059</v>
      </c>
      <c r="O10" s="118">
        <v>554</v>
      </c>
      <c r="P10" s="118">
        <v>505</v>
      </c>
      <c r="Q10" s="118">
        <v>286</v>
      </c>
      <c r="R10" s="120">
        <v>49</v>
      </c>
    </row>
    <row r="11" spans="1:18" s="121" customFormat="1" ht="15" customHeight="1">
      <c r="A11" s="117" t="s">
        <v>424</v>
      </c>
      <c r="B11" s="118">
        <v>34</v>
      </c>
      <c r="C11" s="119">
        <v>2</v>
      </c>
      <c r="D11" s="118">
        <v>273</v>
      </c>
      <c r="E11" s="118">
        <v>7142</v>
      </c>
      <c r="F11" s="118">
        <v>3644</v>
      </c>
      <c r="G11" s="118">
        <v>3498</v>
      </c>
      <c r="H11" s="118">
        <f t="shared" si="0"/>
        <v>2324</v>
      </c>
      <c r="I11" s="118">
        <v>1209</v>
      </c>
      <c r="J11" s="118">
        <v>1115</v>
      </c>
      <c r="K11" s="118">
        <f t="shared" si="1"/>
        <v>2315</v>
      </c>
      <c r="L11" s="118">
        <v>1182</v>
      </c>
      <c r="M11" s="118">
        <v>1133</v>
      </c>
      <c r="N11" s="118">
        <f t="shared" si="2"/>
        <v>2503</v>
      </c>
      <c r="O11" s="118">
        <v>1253</v>
      </c>
      <c r="P11" s="118">
        <v>1250</v>
      </c>
      <c r="Q11" s="118">
        <v>606</v>
      </c>
      <c r="R11" s="120">
        <v>70</v>
      </c>
    </row>
    <row r="12" spans="1:18" s="121" customFormat="1" ht="15" customHeight="1">
      <c r="A12" s="117" t="s">
        <v>425</v>
      </c>
      <c r="B12" s="118">
        <v>27</v>
      </c>
      <c r="C12" s="119">
        <v>0</v>
      </c>
      <c r="D12" s="118">
        <v>314</v>
      </c>
      <c r="E12" s="118">
        <v>9454</v>
      </c>
      <c r="F12" s="118">
        <v>4771</v>
      </c>
      <c r="G12" s="118">
        <v>4683</v>
      </c>
      <c r="H12" s="118">
        <f t="shared" si="0"/>
        <v>3097</v>
      </c>
      <c r="I12" s="118">
        <v>1628</v>
      </c>
      <c r="J12" s="118">
        <v>1469</v>
      </c>
      <c r="K12" s="118">
        <f t="shared" si="1"/>
        <v>3131</v>
      </c>
      <c r="L12" s="118">
        <v>1555</v>
      </c>
      <c r="M12" s="118">
        <v>1576</v>
      </c>
      <c r="N12" s="118">
        <f t="shared" si="2"/>
        <v>3226</v>
      </c>
      <c r="O12" s="118">
        <v>1588</v>
      </c>
      <c r="P12" s="118">
        <v>1638</v>
      </c>
      <c r="Q12" s="118">
        <v>642</v>
      </c>
      <c r="R12" s="120">
        <v>106</v>
      </c>
    </row>
    <row r="13" spans="1:18" s="121" customFormat="1" ht="22.5" customHeight="1">
      <c r="A13" s="117" t="s">
        <v>427</v>
      </c>
      <c r="B13" s="118">
        <v>1</v>
      </c>
      <c r="C13" s="122">
        <v>0</v>
      </c>
      <c r="D13" s="118">
        <v>12</v>
      </c>
      <c r="E13" s="118">
        <v>478</v>
      </c>
      <c r="F13" s="118">
        <v>229</v>
      </c>
      <c r="G13" s="118">
        <v>249</v>
      </c>
      <c r="H13" s="118">
        <f t="shared" si="0"/>
        <v>159</v>
      </c>
      <c r="I13" s="118">
        <v>72</v>
      </c>
      <c r="J13" s="118">
        <v>87</v>
      </c>
      <c r="K13" s="118">
        <f t="shared" si="1"/>
        <v>158</v>
      </c>
      <c r="L13" s="118">
        <v>77</v>
      </c>
      <c r="M13" s="118">
        <v>81</v>
      </c>
      <c r="N13" s="118">
        <f t="shared" si="2"/>
        <v>161</v>
      </c>
      <c r="O13" s="118">
        <v>80</v>
      </c>
      <c r="P13" s="118">
        <v>81</v>
      </c>
      <c r="Q13" s="118">
        <v>22</v>
      </c>
      <c r="R13" s="120">
        <v>1</v>
      </c>
    </row>
    <row r="14" spans="1:18" s="121" customFormat="1" ht="15" customHeight="1">
      <c r="A14" s="117" t="s">
        <v>428</v>
      </c>
      <c r="B14" s="118">
        <v>126</v>
      </c>
      <c r="C14" s="119">
        <v>2</v>
      </c>
      <c r="D14" s="118">
        <v>1283</v>
      </c>
      <c r="E14" s="118">
        <v>36078</v>
      </c>
      <c r="F14" s="118">
        <v>18318</v>
      </c>
      <c r="G14" s="118">
        <v>17760</v>
      </c>
      <c r="H14" s="118">
        <f t="shared" si="0"/>
        <v>11680</v>
      </c>
      <c r="I14" s="118">
        <v>6052</v>
      </c>
      <c r="J14" s="118">
        <v>5628</v>
      </c>
      <c r="K14" s="118">
        <f t="shared" si="1"/>
        <v>11895</v>
      </c>
      <c r="L14" s="118">
        <v>5968</v>
      </c>
      <c r="M14" s="118">
        <v>5927</v>
      </c>
      <c r="N14" s="118">
        <f t="shared" si="2"/>
        <v>12503</v>
      </c>
      <c r="O14" s="118">
        <v>6298</v>
      </c>
      <c r="P14" s="118">
        <v>6205</v>
      </c>
      <c r="Q14" s="118">
        <v>2724</v>
      </c>
      <c r="R14" s="120">
        <v>360</v>
      </c>
    </row>
    <row r="15" spans="1:18" s="121" customFormat="1" ht="15" customHeight="1">
      <c r="A15" s="117" t="s">
        <v>468</v>
      </c>
      <c r="B15" s="118">
        <v>1</v>
      </c>
      <c r="C15" s="122">
        <v>0</v>
      </c>
      <c r="D15" s="118">
        <v>4</v>
      </c>
      <c r="E15" s="118">
        <v>103</v>
      </c>
      <c r="F15" s="118">
        <v>50</v>
      </c>
      <c r="G15" s="118">
        <v>53</v>
      </c>
      <c r="H15" s="118">
        <f t="shared" si="0"/>
        <v>31</v>
      </c>
      <c r="I15" s="118">
        <v>18</v>
      </c>
      <c r="J15" s="118">
        <v>13</v>
      </c>
      <c r="K15" s="118">
        <f t="shared" si="1"/>
        <v>42</v>
      </c>
      <c r="L15" s="118">
        <v>18</v>
      </c>
      <c r="M15" s="118">
        <v>24</v>
      </c>
      <c r="N15" s="118">
        <f t="shared" si="2"/>
        <v>30</v>
      </c>
      <c r="O15" s="118">
        <v>14</v>
      </c>
      <c r="P15" s="118">
        <v>16</v>
      </c>
      <c r="Q15" s="118">
        <v>7</v>
      </c>
      <c r="R15" s="123">
        <v>0</v>
      </c>
    </row>
    <row r="16" spans="1:18" s="116" customFormat="1" ht="22.5" customHeight="1">
      <c r="A16" s="112" t="s">
        <v>429</v>
      </c>
      <c r="B16" s="113">
        <v>17</v>
      </c>
      <c r="C16" s="124">
        <v>0</v>
      </c>
      <c r="D16" s="125">
        <v>241</v>
      </c>
      <c r="E16" s="113">
        <v>7464</v>
      </c>
      <c r="F16" s="113">
        <v>3732</v>
      </c>
      <c r="G16" s="113">
        <v>3732</v>
      </c>
      <c r="H16" s="113">
        <f t="shared" si="0"/>
        <v>2399</v>
      </c>
      <c r="I16" s="113">
        <v>1216</v>
      </c>
      <c r="J16" s="113">
        <v>1183</v>
      </c>
      <c r="K16" s="113">
        <f t="shared" si="1"/>
        <v>2509</v>
      </c>
      <c r="L16" s="113">
        <v>1253</v>
      </c>
      <c r="M16" s="113">
        <v>1256</v>
      </c>
      <c r="N16" s="113">
        <f t="shared" si="2"/>
        <v>2556</v>
      </c>
      <c r="O16" s="113">
        <v>1263</v>
      </c>
      <c r="P16" s="113">
        <v>1293</v>
      </c>
      <c r="Q16" s="113">
        <v>482</v>
      </c>
      <c r="R16" s="115">
        <v>48</v>
      </c>
    </row>
    <row r="17" spans="1:18" s="116" customFormat="1" ht="15" customHeight="1">
      <c r="A17" s="112" t="s">
        <v>430</v>
      </c>
      <c r="B17" s="113">
        <v>8</v>
      </c>
      <c r="C17" s="114">
        <v>2</v>
      </c>
      <c r="D17" s="113">
        <v>96</v>
      </c>
      <c r="E17" s="113">
        <v>2752</v>
      </c>
      <c r="F17" s="113">
        <v>1393</v>
      </c>
      <c r="G17" s="113">
        <v>1359</v>
      </c>
      <c r="H17" s="113">
        <f t="shared" si="0"/>
        <v>882</v>
      </c>
      <c r="I17" s="113">
        <v>467</v>
      </c>
      <c r="J17" s="113">
        <v>415</v>
      </c>
      <c r="K17" s="113">
        <f t="shared" si="1"/>
        <v>915</v>
      </c>
      <c r="L17" s="113">
        <v>460</v>
      </c>
      <c r="M17" s="113">
        <v>455</v>
      </c>
      <c r="N17" s="113">
        <f t="shared" si="2"/>
        <v>955</v>
      </c>
      <c r="O17" s="113">
        <v>466</v>
      </c>
      <c r="P17" s="113">
        <v>489</v>
      </c>
      <c r="Q17" s="113">
        <v>194</v>
      </c>
      <c r="R17" s="115">
        <v>15</v>
      </c>
    </row>
    <row r="18" spans="1:18" s="116" customFormat="1" ht="15" customHeight="1">
      <c r="A18" s="112" t="s">
        <v>431</v>
      </c>
      <c r="B18" s="113">
        <v>11</v>
      </c>
      <c r="C18" s="114">
        <v>0</v>
      </c>
      <c r="D18" s="113">
        <v>145</v>
      </c>
      <c r="E18" s="113">
        <v>4389</v>
      </c>
      <c r="F18" s="113">
        <v>2202</v>
      </c>
      <c r="G18" s="113">
        <v>2187</v>
      </c>
      <c r="H18" s="113">
        <f t="shared" si="0"/>
        <v>1433</v>
      </c>
      <c r="I18" s="113">
        <v>743</v>
      </c>
      <c r="J18" s="113">
        <v>690</v>
      </c>
      <c r="K18" s="113">
        <f t="shared" si="1"/>
        <v>1454</v>
      </c>
      <c r="L18" s="113">
        <v>719</v>
      </c>
      <c r="M18" s="113">
        <v>735</v>
      </c>
      <c r="N18" s="113">
        <f t="shared" si="2"/>
        <v>1502</v>
      </c>
      <c r="O18" s="113">
        <v>740</v>
      </c>
      <c r="P18" s="113">
        <v>762</v>
      </c>
      <c r="Q18" s="113">
        <v>295</v>
      </c>
      <c r="R18" s="115">
        <v>51</v>
      </c>
    </row>
    <row r="19" spans="1:18" s="116" customFormat="1" ht="15" customHeight="1">
      <c r="A19" s="112" t="s">
        <v>432</v>
      </c>
      <c r="B19" s="113">
        <v>12</v>
      </c>
      <c r="C19" s="124">
        <v>0</v>
      </c>
      <c r="D19" s="125">
        <v>118</v>
      </c>
      <c r="E19" s="113">
        <v>3550</v>
      </c>
      <c r="F19" s="113">
        <v>1829</v>
      </c>
      <c r="G19" s="113">
        <v>1721</v>
      </c>
      <c r="H19" s="113">
        <f t="shared" si="0"/>
        <v>1183</v>
      </c>
      <c r="I19" s="113">
        <v>630</v>
      </c>
      <c r="J19" s="113">
        <v>553</v>
      </c>
      <c r="K19" s="113">
        <f t="shared" si="1"/>
        <v>1161</v>
      </c>
      <c r="L19" s="113">
        <v>580</v>
      </c>
      <c r="M19" s="113">
        <v>581</v>
      </c>
      <c r="N19" s="113">
        <f t="shared" si="2"/>
        <v>1206</v>
      </c>
      <c r="O19" s="113">
        <v>619</v>
      </c>
      <c r="P19" s="113">
        <v>587</v>
      </c>
      <c r="Q19" s="113">
        <v>243</v>
      </c>
      <c r="R19" s="115">
        <v>29</v>
      </c>
    </row>
    <row r="20" spans="1:18" s="116" customFormat="1" ht="15" customHeight="1">
      <c r="A20" s="112" t="s">
        <v>433</v>
      </c>
      <c r="B20" s="113">
        <v>5</v>
      </c>
      <c r="C20" s="124">
        <v>0</v>
      </c>
      <c r="D20" s="125">
        <v>48</v>
      </c>
      <c r="E20" s="113">
        <v>1278</v>
      </c>
      <c r="F20" s="113">
        <v>649</v>
      </c>
      <c r="G20" s="113">
        <v>629</v>
      </c>
      <c r="H20" s="113">
        <f t="shared" si="0"/>
        <v>386</v>
      </c>
      <c r="I20" s="113">
        <v>184</v>
      </c>
      <c r="J20" s="113">
        <v>202</v>
      </c>
      <c r="K20" s="113">
        <f t="shared" si="1"/>
        <v>439</v>
      </c>
      <c r="L20" s="113">
        <v>228</v>
      </c>
      <c r="M20" s="113">
        <v>211</v>
      </c>
      <c r="N20" s="113">
        <f t="shared" si="2"/>
        <v>453</v>
      </c>
      <c r="O20" s="113">
        <v>237</v>
      </c>
      <c r="P20" s="113">
        <v>216</v>
      </c>
      <c r="Q20" s="113">
        <v>108</v>
      </c>
      <c r="R20" s="115">
        <v>10</v>
      </c>
    </row>
    <row r="21" spans="1:18" s="116" customFormat="1" ht="15" customHeight="1">
      <c r="A21" s="112" t="s">
        <v>434</v>
      </c>
      <c r="B21" s="113">
        <v>3</v>
      </c>
      <c r="C21" s="124">
        <v>0</v>
      </c>
      <c r="D21" s="125">
        <v>48</v>
      </c>
      <c r="E21" s="113">
        <v>1419</v>
      </c>
      <c r="F21" s="113">
        <v>716</v>
      </c>
      <c r="G21" s="113">
        <v>703</v>
      </c>
      <c r="H21" s="113">
        <f t="shared" si="0"/>
        <v>470</v>
      </c>
      <c r="I21" s="113">
        <v>244</v>
      </c>
      <c r="J21" s="113">
        <v>226</v>
      </c>
      <c r="K21" s="113">
        <f t="shared" si="1"/>
        <v>462</v>
      </c>
      <c r="L21" s="113">
        <v>227</v>
      </c>
      <c r="M21" s="113">
        <v>235</v>
      </c>
      <c r="N21" s="113">
        <f t="shared" si="2"/>
        <v>487</v>
      </c>
      <c r="O21" s="113">
        <v>245</v>
      </c>
      <c r="P21" s="113">
        <v>242</v>
      </c>
      <c r="Q21" s="113">
        <v>98</v>
      </c>
      <c r="R21" s="115">
        <v>11</v>
      </c>
    </row>
    <row r="22" spans="1:18" s="116" customFormat="1" ht="15" customHeight="1">
      <c r="A22" s="112" t="s">
        <v>435</v>
      </c>
      <c r="B22" s="113">
        <v>4</v>
      </c>
      <c r="C22" s="124">
        <v>0</v>
      </c>
      <c r="D22" s="125">
        <v>38</v>
      </c>
      <c r="E22" s="113">
        <v>1031</v>
      </c>
      <c r="F22" s="113">
        <v>534</v>
      </c>
      <c r="G22" s="113">
        <v>497</v>
      </c>
      <c r="H22" s="113">
        <f t="shared" si="0"/>
        <v>332</v>
      </c>
      <c r="I22" s="113">
        <v>174</v>
      </c>
      <c r="J22" s="113">
        <v>158</v>
      </c>
      <c r="K22" s="113">
        <f t="shared" si="1"/>
        <v>342</v>
      </c>
      <c r="L22" s="113">
        <v>177</v>
      </c>
      <c r="M22" s="113">
        <v>165</v>
      </c>
      <c r="N22" s="113">
        <f t="shared" si="2"/>
        <v>357</v>
      </c>
      <c r="O22" s="113">
        <v>183</v>
      </c>
      <c r="P22" s="113">
        <v>174</v>
      </c>
      <c r="Q22" s="113">
        <v>78</v>
      </c>
      <c r="R22" s="115">
        <v>13</v>
      </c>
    </row>
    <row r="23" spans="1:18" s="116" customFormat="1" ht="15" customHeight="1">
      <c r="A23" s="112" t="s">
        <v>436</v>
      </c>
      <c r="B23" s="113">
        <v>2</v>
      </c>
      <c r="C23" s="124">
        <v>0</v>
      </c>
      <c r="D23" s="125">
        <v>29</v>
      </c>
      <c r="E23" s="113">
        <v>847</v>
      </c>
      <c r="F23" s="113">
        <v>431</v>
      </c>
      <c r="G23" s="113">
        <v>416</v>
      </c>
      <c r="H23" s="113">
        <f t="shared" si="0"/>
        <v>285</v>
      </c>
      <c r="I23" s="113">
        <v>146</v>
      </c>
      <c r="J23" s="113">
        <v>139</v>
      </c>
      <c r="K23" s="113">
        <f t="shared" si="1"/>
        <v>262</v>
      </c>
      <c r="L23" s="113">
        <v>137</v>
      </c>
      <c r="M23" s="113">
        <v>125</v>
      </c>
      <c r="N23" s="113">
        <f t="shared" si="2"/>
        <v>300</v>
      </c>
      <c r="O23" s="113">
        <v>148</v>
      </c>
      <c r="P23" s="113">
        <v>152</v>
      </c>
      <c r="Q23" s="113">
        <v>57</v>
      </c>
      <c r="R23" s="115">
        <v>7</v>
      </c>
    </row>
    <row r="24" spans="1:18" s="116" customFormat="1" ht="15" customHeight="1">
      <c r="A24" s="112" t="s">
        <v>437</v>
      </c>
      <c r="B24" s="113">
        <v>2</v>
      </c>
      <c r="C24" s="124">
        <v>0</v>
      </c>
      <c r="D24" s="125">
        <v>32</v>
      </c>
      <c r="E24" s="113">
        <v>938</v>
      </c>
      <c r="F24" s="113">
        <v>464</v>
      </c>
      <c r="G24" s="113">
        <v>474</v>
      </c>
      <c r="H24" s="113">
        <f t="shared" si="0"/>
        <v>306</v>
      </c>
      <c r="I24" s="113">
        <v>155</v>
      </c>
      <c r="J24" s="113">
        <v>151</v>
      </c>
      <c r="K24" s="113">
        <f t="shared" si="1"/>
        <v>301</v>
      </c>
      <c r="L24" s="113">
        <v>151</v>
      </c>
      <c r="M24" s="113">
        <v>150</v>
      </c>
      <c r="N24" s="113">
        <f t="shared" si="2"/>
        <v>331</v>
      </c>
      <c r="O24" s="113">
        <v>158</v>
      </c>
      <c r="P24" s="113">
        <v>173</v>
      </c>
      <c r="Q24" s="113">
        <v>63</v>
      </c>
      <c r="R24" s="115">
        <v>8</v>
      </c>
    </row>
    <row r="25" spans="1:18" s="116" customFormat="1" ht="15" customHeight="1">
      <c r="A25" s="112" t="s">
        <v>438</v>
      </c>
      <c r="B25" s="113">
        <v>4</v>
      </c>
      <c r="C25" s="124">
        <v>0</v>
      </c>
      <c r="D25" s="125">
        <v>60</v>
      </c>
      <c r="E25" s="113">
        <v>1925</v>
      </c>
      <c r="F25" s="113">
        <v>988</v>
      </c>
      <c r="G25" s="113">
        <v>937</v>
      </c>
      <c r="H25" s="113">
        <f t="shared" si="0"/>
        <v>623</v>
      </c>
      <c r="I25" s="113">
        <v>315</v>
      </c>
      <c r="J25" s="113">
        <v>308</v>
      </c>
      <c r="K25" s="113">
        <f t="shared" si="1"/>
        <v>662</v>
      </c>
      <c r="L25" s="113">
        <v>331</v>
      </c>
      <c r="M25" s="113">
        <v>331</v>
      </c>
      <c r="N25" s="113">
        <f t="shared" si="2"/>
        <v>640</v>
      </c>
      <c r="O25" s="113">
        <v>342</v>
      </c>
      <c r="P25" s="113">
        <v>298</v>
      </c>
      <c r="Q25" s="113">
        <v>125</v>
      </c>
      <c r="R25" s="115">
        <v>12</v>
      </c>
    </row>
    <row r="26" spans="1:18" s="116" customFormat="1" ht="15" customHeight="1">
      <c r="A26" s="112" t="s">
        <v>439</v>
      </c>
      <c r="B26" s="113">
        <v>5</v>
      </c>
      <c r="C26" s="124">
        <v>0</v>
      </c>
      <c r="D26" s="125">
        <v>50</v>
      </c>
      <c r="E26" s="113">
        <v>1319</v>
      </c>
      <c r="F26" s="113">
        <v>699</v>
      </c>
      <c r="G26" s="113">
        <v>620</v>
      </c>
      <c r="H26" s="113">
        <f t="shared" si="0"/>
        <v>442</v>
      </c>
      <c r="I26" s="113">
        <v>241</v>
      </c>
      <c r="J26" s="113">
        <v>201</v>
      </c>
      <c r="K26" s="113">
        <f t="shared" si="1"/>
        <v>396</v>
      </c>
      <c r="L26" s="113">
        <v>207</v>
      </c>
      <c r="M26" s="113">
        <v>189</v>
      </c>
      <c r="N26" s="113">
        <f t="shared" si="2"/>
        <v>481</v>
      </c>
      <c r="O26" s="113">
        <v>251</v>
      </c>
      <c r="P26" s="113">
        <v>230</v>
      </c>
      <c r="Q26" s="113">
        <v>106</v>
      </c>
      <c r="R26" s="115">
        <v>16</v>
      </c>
    </row>
    <row r="27" spans="1:18" s="116" customFormat="1" ht="15" customHeight="1">
      <c r="A27" s="112" t="s">
        <v>440</v>
      </c>
      <c r="B27" s="113">
        <v>6</v>
      </c>
      <c r="C27" s="124">
        <v>0</v>
      </c>
      <c r="D27" s="125">
        <v>30</v>
      </c>
      <c r="E27" s="113">
        <v>590</v>
      </c>
      <c r="F27" s="113">
        <v>290</v>
      </c>
      <c r="G27" s="113">
        <v>300</v>
      </c>
      <c r="H27" s="113">
        <f t="shared" si="0"/>
        <v>192</v>
      </c>
      <c r="I27" s="113">
        <v>97</v>
      </c>
      <c r="J27" s="113">
        <v>95</v>
      </c>
      <c r="K27" s="113">
        <f t="shared" si="1"/>
        <v>195</v>
      </c>
      <c r="L27" s="113">
        <v>92</v>
      </c>
      <c r="M27" s="113">
        <v>103</v>
      </c>
      <c r="N27" s="113">
        <f t="shared" si="2"/>
        <v>203</v>
      </c>
      <c r="O27" s="113">
        <v>101</v>
      </c>
      <c r="P27" s="113">
        <v>102</v>
      </c>
      <c r="Q27" s="113">
        <v>76</v>
      </c>
      <c r="R27" s="115">
        <v>6</v>
      </c>
    </row>
    <row r="28" spans="1:18" s="116" customFormat="1" ht="15" customHeight="1">
      <c r="A28" s="112" t="s">
        <v>441</v>
      </c>
      <c r="B28" s="113">
        <v>7</v>
      </c>
      <c r="C28" s="124">
        <v>0</v>
      </c>
      <c r="D28" s="125">
        <v>45</v>
      </c>
      <c r="E28" s="113">
        <v>1091</v>
      </c>
      <c r="F28" s="113">
        <v>568</v>
      </c>
      <c r="G28" s="113">
        <v>523</v>
      </c>
      <c r="H28" s="113">
        <f t="shared" si="0"/>
        <v>364</v>
      </c>
      <c r="I28" s="113">
        <v>185</v>
      </c>
      <c r="J28" s="113">
        <v>179</v>
      </c>
      <c r="K28" s="113">
        <f t="shared" si="1"/>
        <v>355</v>
      </c>
      <c r="L28" s="113">
        <v>187</v>
      </c>
      <c r="M28" s="113">
        <v>168</v>
      </c>
      <c r="N28" s="113">
        <f t="shared" si="2"/>
        <v>372</v>
      </c>
      <c r="O28" s="113">
        <v>196</v>
      </c>
      <c r="P28" s="113">
        <v>176</v>
      </c>
      <c r="Q28" s="113">
        <v>116</v>
      </c>
      <c r="R28" s="115">
        <v>18</v>
      </c>
    </row>
    <row r="29" spans="1:18" s="116" customFormat="1" ht="15" customHeight="1">
      <c r="A29" s="112" t="s">
        <v>442</v>
      </c>
      <c r="B29" s="113">
        <v>3</v>
      </c>
      <c r="C29" s="124">
        <v>0</v>
      </c>
      <c r="D29" s="125">
        <v>21</v>
      </c>
      <c r="E29" s="113">
        <v>461</v>
      </c>
      <c r="F29" s="113">
        <v>236</v>
      </c>
      <c r="G29" s="113">
        <v>225</v>
      </c>
      <c r="H29" s="113">
        <f t="shared" si="0"/>
        <v>156</v>
      </c>
      <c r="I29" s="113">
        <v>79</v>
      </c>
      <c r="J29" s="113">
        <v>77</v>
      </c>
      <c r="K29" s="113">
        <f t="shared" si="1"/>
        <v>170</v>
      </c>
      <c r="L29" s="113">
        <v>83</v>
      </c>
      <c r="M29" s="113">
        <v>87</v>
      </c>
      <c r="N29" s="113">
        <f t="shared" si="2"/>
        <v>135</v>
      </c>
      <c r="O29" s="113">
        <v>74</v>
      </c>
      <c r="P29" s="113">
        <v>61</v>
      </c>
      <c r="Q29" s="113">
        <v>43</v>
      </c>
      <c r="R29" s="115">
        <v>3</v>
      </c>
    </row>
    <row r="30" spans="1:18" s="116" customFormat="1" ht="15" customHeight="1">
      <c r="A30" s="112" t="s">
        <v>443</v>
      </c>
      <c r="B30" s="113">
        <v>1</v>
      </c>
      <c r="C30" s="124">
        <v>0</v>
      </c>
      <c r="D30" s="125">
        <v>15</v>
      </c>
      <c r="E30" s="113">
        <v>420</v>
      </c>
      <c r="F30" s="113">
        <v>220</v>
      </c>
      <c r="G30" s="113">
        <v>200</v>
      </c>
      <c r="H30" s="113">
        <f t="shared" si="0"/>
        <v>135</v>
      </c>
      <c r="I30" s="113">
        <v>72</v>
      </c>
      <c r="J30" s="113">
        <v>63</v>
      </c>
      <c r="K30" s="113">
        <f t="shared" si="1"/>
        <v>141</v>
      </c>
      <c r="L30" s="113">
        <v>63</v>
      </c>
      <c r="M30" s="113">
        <v>78</v>
      </c>
      <c r="N30" s="113">
        <f t="shared" si="2"/>
        <v>144</v>
      </c>
      <c r="O30" s="113">
        <v>85</v>
      </c>
      <c r="P30" s="113">
        <v>59</v>
      </c>
      <c r="Q30" s="113">
        <v>29</v>
      </c>
      <c r="R30" s="115">
        <v>2</v>
      </c>
    </row>
    <row r="31" spans="1:18" s="116" customFormat="1" ht="15" customHeight="1">
      <c r="A31" s="112" t="s">
        <v>444</v>
      </c>
      <c r="B31" s="113">
        <v>1</v>
      </c>
      <c r="C31" s="124">
        <v>0</v>
      </c>
      <c r="D31" s="125">
        <v>20</v>
      </c>
      <c r="E31" s="113">
        <v>637</v>
      </c>
      <c r="F31" s="113">
        <v>320</v>
      </c>
      <c r="G31" s="113">
        <v>317</v>
      </c>
      <c r="H31" s="113">
        <f t="shared" si="0"/>
        <v>211</v>
      </c>
      <c r="I31" s="113">
        <v>109</v>
      </c>
      <c r="J31" s="113">
        <v>102</v>
      </c>
      <c r="K31" s="113">
        <f t="shared" si="1"/>
        <v>196</v>
      </c>
      <c r="L31" s="113">
        <v>89</v>
      </c>
      <c r="M31" s="113">
        <v>107</v>
      </c>
      <c r="N31" s="113">
        <f t="shared" si="2"/>
        <v>230</v>
      </c>
      <c r="O31" s="113">
        <v>122</v>
      </c>
      <c r="P31" s="113">
        <v>108</v>
      </c>
      <c r="Q31" s="113">
        <v>40</v>
      </c>
      <c r="R31" s="115">
        <v>4</v>
      </c>
    </row>
    <row r="32" spans="1:18" s="116" customFormat="1" ht="15" customHeight="1">
      <c r="A32" s="112" t="s">
        <v>445</v>
      </c>
      <c r="B32" s="113">
        <v>1</v>
      </c>
      <c r="C32" s="124">
        <v>0</v>
      </c>
      <c r="D32" s="125">
        <v>7</v>
      </c>
      <c r="E32" s="113">
        <v>204</v>
      </c>
      <c r="F32" s="113">
        <v>86</v>
      </c>
      <c r="G32" s="113">
        <v>118</v>
      </c>
      <c r="H32" s="113">
        <f t="shared" si="0"/>
        <v>67</v>
      </c>
      <c r="I32" s="113">
        <v>25</v>
      </c>
      <c r="J32" s="113">
        <v>42</v>
      </c>
      <c r="K32" s="113">
        <f t="shared" si="1"/>
        <v>60</v>
      </c>
      <c r="L32" s="113">
        <v>28</v>
      </c>
      <c r="M32" s="113">
        <v>32</v>
      </c>
      <c r="N32" s="113">
        <f t="shared" si="2"/>
        <v>77</v>
      </c>
      <c r="O32" s="113">
        <v>33</v>
      </c>
      <c r="P32" s="113">
        <v>44</v>
      </c>
      <c r="Q32" s="113">
        <v>18</v>
      </c>
      <c r="R32" s="115">
        <v>2</v>
      </c>
    </row>
    <row r="33" spans="1:18" s="116" customFormat="1" ht="15" customHeight="1">
      <c r="A33" s="112" t="s">
        <v>446</v>
      </c>
      <c r="B33" s="113">
        <v>1</v>
      </c>
      <c r="C33" s="124">
        <v>0</v>
      </c>
      <c r="D33" s="125">
        <v>9</v>
      </c>
      <c r="E33" s="113">
        <v>254</v>
      </c>
      <c r="F33" s="113">
        <v>135</v>
      </c>
      <c r="G33" s="113">
        <v>119</v>
      </c>
      <c r="H33" s="113">
        <f t="shared" si="0"/>
        <v>87</v>
      </c>
      <c r="I33" s="113">
        <v>44</v>
      </c>
      <c r="J33" s="113">
        <v>43</v>
      </c>
      <c r="K33" s="113">
        <f t="shared" si="1"/>
        <v>75</v>
      </c>
      <c r="L33" s="113">
        <v>41</v>
      </c>
      <c r="M33" s="113">
        <v>34</v>
      </c>
      <c r="N33" s="113">
        <f t="shared" si="2"/>
        <v>92</v>
      </c>
      <c r="O33" s="113">
        <v>50</v>
      </c>
      <c r="P33" s="113">
        <v>42</v>
      </c>
      <c r="Q33" s="113">
        <v>22</v>
      </c>
      <c r="R33" s="115">
        <v>4</v>
      </c>
    </row>
    <row r="34" spans="1:18" s="116" customFormat="1" ht="15" customHeight="1">
      <c r="A34" s="112" t="s">
        <v>447</v>
      </c>
      <c r="B34" s="113">
        <v>1</v>
      </c>
      <c r="C34" s="124">
        <v>0</v>
      </c>
      <c r="D34" s="125">
        <v>10</v>
      </c>
      <c r="E34" s="113">
        <v>314</v>
      </c>
      <c r="F34" s="113">
        <v>155</v>
      </c>
      <c r="G34" s="113">
        <v>159</v>
      </c>
      <c r="H34" s="113">
        <f t="shared" si="0"/>
        <v>101</v>
      </c>
      <c r="I34" s="113">
        <v>54</v>
      </c>
      <c r="J34" s="113">
        <v>47</v>
      </c>
      <c r="K34" s="113">
        <f t="shared" si="1"/>
        <v>105</v>
      </c>
      <c r="L34" s="113">
        <v>46</v>
      </c>
      <c r="M34" s="113">
        <v>59</v>
      </c>
      <c r="N34" s="113">
        <f t="shared" si="2"/>
        <v>108</v>
      </c>
      <c r="O34" s="113">
        <v>55</v>
      </c>
      <c r="P34" s="113">
        <v>53</v>
      </c>
      <c r="Q34" s="113">
        <v>19</v>
      </c>
      <c r="R34" s="115">
        <v>3</v>
      </c>
    </row>
    <row r="35" spans="1:18" s="116" customFormat="1" ht="15" customHeight="1">
      <c r="A35" s="112" t="s">
        <v>448</v>
      </c>
      <c r="B35" s="113">
        <v>2</v>
      </c>
      <c r="C35" s="124">
        <v>0</v>
      </c>
      <c r="D35" s="125">
        <v>11</v>
      </c>
      <c r="E35" s="113">
        <v>270</v>
      </c>
      <c r="F35" s="113">
        <v>136</v>
      </c>
      <c r="G35" s="113">
        <v>134</v>
      </c>
      <c r="H35" s="113">
        <f t="shared" si="0"/>
        <v>79</v>
      </c>
      <c r="I35" s="113">
        <v>44</v>
      </c>
      <c r="J35" s="113">
        <v>35</v>
      </c>
      <c r="K35" s="113">
        <f t="shared" si="1"/>
        <v>95</v>
      </c>
      <c r="L35" s="113">
        <v>47</v>
      </c>
      <c r="M35" s="113">
        <v>48</v>
      </c>
      <c r="N35" s="113">
        <f t="shared" si="2"/>
        <v>96</v>
      </c>
      <c r="O35" s="113">
        <v>45</v>
      </c>
      <c r="P35" s="113">
        <v>51</v>
      </c>
      <c r="Q35" s="113">
        <v>26</v>
      </c>
      <c r="R35" s="115">
        <v>5</v>
      </c>
    </row>
    <row r="36" spans="1:18" s="116" customFormat="1" ht="15" customHeight="1">
      <c r="A36" s="112" t="s">
        <v>449</v>
      </c>
      <c r="B36" s="113">
        <v>1</v>
      </c>
      <c r="C36" s="124">
        <v>0</v>
      </c>
      <c r="D36" s="125">
        <v>10</v>
      </c>
      <c r="E36" s="113">
        <v>231</v>
      </c>
      <c r="F36" s="113">
        <v>122</v>
      </c>
      <c r="G36" s="113">
        <v>109</v>
      </c>
      <c r="H36" s="113">
        <f t="shared" si="0"/>
        <v>75</v>
      </c>
      <c r="I36" s="113">
        <v>43</v>
      </c>
      <c r="J36" s="113">
        <v>32</v>
      </c>
      <c r="K36" s="113">
        <f t="shared" si="1"/>
        <v>81</v>
      </c>
      <c r="L36" s="113">
        <v>40</v>
      </c>
      <c r="M36" s="113">
        <v>41</v>
      </c>
      <c r="N36" s="113">
        <f t="shared" si="2"/>
        <v>75</v>
      </c>
      <c r="O36" s="113">
        <v>39</v>
      </c>
      <c r="P36" s="113">
        <v>36</v>
      </c>
      <c r="Q36" s="113">
        <v>21</v>
      </c>
      <c r="R36" s="115">
        <v>2</v>
      </c>
    </row>
    <row r="37" spans="1:18" s="116" customFormat="1" ht="15" customHeight="1">
      <c r="A37" s="112" t="s">
        <v>450</v>
      </c>
      <c r="B37" s="113">
        <v>1</v>
      </c>
      <c r="C37" s="124">
        <v>0</v>
      </c>
      <c r="D37" s="125">
        <v>12</v>
      </c>
      <c r="E37" s="113">
        <v>336</v>
      </c>
      <c r="F37" s="113">
        <v>179</v>
      </c>
      <c r="G37" s="113">
        <v>157</v>
      </c>
      <c r="H37" s="113">
        <f t="shared" si="0"/>
        <v>94</v>
      </c>
      <c r="I37" s="113">
        <v>49</v>
      </c>
      <c r="J37" s="113">
        <v>45</v>
      </c>
      <c r="K37" s="113">
        <f t="shared" si="1"/>
        <v>117</v>
      </c>
      <c r="L37" s="113">
        <v>62</v>
      </c>
      <c r="M37" s="113">
        <v>55</v>
      </c>
      <c r="N37" s="113">
        <f t="shared" si="2"/>
        <v>125</v>
      </c>
      <c r="O37" s="113">
        <v>68</v>
      </c>
      <c r="P37" s="113">
        <v>57</v>
      </c>
      <c r="Q37" s="113">
        <v>25</v>
      </c>
      <c r="R37" s="115">
        <v>4</v>
      </c>
    </row>
    <row r="38" spans="1:18" s="116" customFormat="1" ht="15" customHeight="1">
      <c r="A38" s="112" t="s">
        <v>451</v>
      </c>
      <c r="B38" s="113">
        <v>1</v>
      </c>
      <c r="C38" s="124">
        <v>0</v>
      </c>
      <c r="D38" s="125">
        <v>8</v>
      </c>
      <c r="E38" s="113">
        <v>202</v>
      </c>
      <c r="F38" s="113">
        <v>110</v>
      </c>
      <c r="G38" s="113">
        <v>92</v>
      </c>
      <c r="H38" s="113">
        <f t="shared" si="0"/>
        <v>60</v>
      </c>
      <c r="I38" s="113">
        <v>36</v>
      </c>
      <c r="J38" s="113">
        <v>24</v>
      </c>
      <c r="K38" s="113">
        <f t="shared" si="1"/>
        <v>56</v>
      </c>
      <c r="L38" s="113">
        <v>32</v>
      </c>
      <c r="M38" s="113">
        <v>24</v>
      </c>
      <c r="N38" s="113">
        <f t="shared" si="2"/>
        <v>86</v>
      </c>
      <c r="O38" s="113">
        <v>42</v>
      </c>
      <c r="P38" s="113">
        <v>44</v>
      </c>
      <c r="Q38" s="113">
        <v>20</v>
      </c>
      <c r="R38" s="115">
        <v>7</v>
      </c>
    </row>
    <row r="39" spans="1:18" s="116" customFormat="1" ht="15" customHeight="1">
      <c r="A39" s="112" t="s">
        <v>452</v>
      </c>
      <c r="B39" s="113">
        <v>2</v>
      </c>
      <c r="C39" s="124">
        <v>0</v>
      </c>
      <c r="D39" s="125">
        <v>14</v>
      </c>
      <c r="E39" s="113">
        <v>338</v>
      </c>
      <c r="F39" s="113">
        <v>187</v>
      </c>
      <c r="G39" s="113">
        <v>151</v>
      </c>
      <c r="H39" s="113">
        <f t="shared" si="0"/>
        <v>98</v>
      </c>
      <c r="I39" s="113">
        <v>59</v>
      </c>
      <c r="J39" s="113">
        <v>39</v>
      </c>
      <c r="K39" s="113">
        <f t="shared" si="1"/>
        <v>128</v>
      </c>
      <c r="L39" s="113">
        <v>69</v>
      </c>
      <c r="M39" s="113">
        <v>59</v>
      </c>
      <c r="N39" s="113">
        <f t="shared" si="2"/>
        <v>112</v>
      </c>
      <c r="O39" s="113">
        <v>59</v>
      </c>
      <c r="P39" s="113">
        <v>53</v>
      </c>
      <c r="Q39" s="113">
        <v>33</v>
      </c>
      <c r="R39" s="115">
        <v>6</v>
      </c>
    </row>
    <row r="40" spans="1:18" s="116" customFormat="1" ht="15" customHeight="1">
      <c r="A40" s="112" t="s">
        <v>453</v>
      </c>
      <c r="B40" s="113">
        <v>3</v>
      </c>
      <c r="C40" s="124">
        <v>0</v>
      </c>
      <c r="D40" s="125">
        <v>13</v>
      </c>
      <c r="E40" s="113">
        <v>148</v>
      </c>
      <c r="F40" s="113">
        <v>67</v>
      </c>
      <c r="G40" s="113">
        <v>81</v>
      </c>
      <c r="H40" s="113">
        <f t="shared" si="0"/>
        <v>54</v>
      </c>
      <c r="I40" s="113">
        <v>22</v>
      </c>
      <c r="J40" s="113">
        <v>32</v>
      </c>
      <c r="K40" s="113">
        <f t="shared" si="1"/>
        <v>40</v>
      </c>
      <c r="L40" s="113">
        <v>16</v>
      </c>
      <c r="M40" s="113">
        <v>24</v>
      </c>
      <c r="N40" s="113">
        <f t="shared" si="2"/>
        <v>54</v>
      </c>
      <c r="O40" s="113">
        <v>29</v>
      </c>
      <c r="P40" s="113">
        <v>25</v>
      </c>
      <c r="Q40" s="113">
        <v>34</v>
      </c>
      <c r="R40" s="115">
        <v>6</v>
      </c>
    </row>
    <row r="41" spans="1:18" s="116" customFormat="1" ht="15" customHeight="1">
      <c r="A41" s="112" t="s">
        <v>454</v>
      </c>
      <c r="B41" s="113">
        <v>1</v>
      </c>
      <c r="C41" s="124">
        <v>0</v>
      </c>
      <c r="D41" s="125">
        <v>7</v>
      </c>
      <c r="E41" s="113">
        <v>168</v>
      </c>
      <c r="F41" s="113">
        <v>85</v>
      </c>
      <c r="G41" s="113">
        <v>83</v>
      </c>
      <c r="H41" s="113">
        <f t="shared" si="0"/>
        <v>48</v>
      </c>
      <c r="I41" s="113">
        <v>21</v>
      </c>
      <c r="J41" s="113">
        <v>27</v>
      </c>
      <c r="K41" s="113">
        <f t="shared" si="1"/>
        <v>45</v>
      </c>
      <c r="L41" s="113">
        <v>20</v>
      </c>
      <c r="M41" s="113">
        <v>25</v>
      </c>
      <c r="N41" s="113">
        <f t="shared" si="2"/>
        <v>75</v>
      </c>
      <c r="O41" s="113">
        <v>44</v>
      </c>
      <c r="P41" s="113">
        <v>31</v>
      </c>
      <c r="Q41" s="113">
        <v>16</v>
      </c>
      <c r="R41" s="115">
        <v>6</v>
      </c>
    </row>
    <row r="42" spans="1:18" s="116" customFormat="1" ht="15" customHeight="1">
      <c r="A42" s="112" t="s">
        <v>455</v>
      </c>
      <c r="B42" s="113">
        <v>2</v>
      </c>
      <c r="C42" s="124">
        <v>0</v>
      </c>
      <c r="D42" s="125">
        <v>11</v>
      </c>
      <c r="E42" s="113">
        <v>207</v>
      </c>
      <c r="F42" s="113">
        <v>105</v>
      </c>
      <c r="G42" s="113">
        <v>102</v>
      </c>
      <c r="H42" s="113">
        <f t="shared" si="0"/>
        <v>55</v>
      </c>
      <c r="I42" s="113">
        <v>31</v>
      </c>
      <c r="J42" s="113">
        <v>24</v>
      </c>
      <c r="K42" s="113">
        <f t="shared" si="1"/>
        <v>73</v>
      </c>
      <c r="L42" s="113">
        <v>38</v>
      </c>
      <c r="M42" s="113">
        <v>35</v>
      </c>
      <c r="N42" s="113">
        <f t="shared" si="2"/>
        <v>79</v>
      </c>
      <c r="O42" s="113">
        <v>36</v>
      </c>
      <c r="P42" s="113">
        <v>43</v>
      </c>
      <c r="Q42" s="113">
        <v>29</v>
      </c>
      <c r="R42" s="115">
        <v>8</v>
      </c>
    </row>
    <row r="43" spans="1:18" s="116" customFormat="1" ht="15" customHeight="1">
      <c r="A43" s="112" t="s">
        <v>456</v>
      </c>
      <c r="B43" s="113">
        <v>4</v>
      </c>
      <c r="C43" s="124">
        <v>0</v>
      </c>
      <c r="D43" s="125">
        <v>31</v>
      </c>
      <c r="E43" s="113">
        <v>804</v>
      </c>
      <c r="F43" s="113">
        <v>425</v>
      </c>
      <c r="G43" s="113">
        <v>379</v>
      </c>
      <c r="H43" s="113">
        <f t="shared" si="0"/>
        <v>281</v>
      </c>
      <c r="I43" s="113">
        <v>150</v>
      </c>
      <c r="J43" s="113">
        <v>131</v>
      </c>
      <c r="K43" s="113">
        <f t="shared" si="1"/>
        <v>255</v>
      </c>
      <c r="L43" s="113">
        <v>131</v>
      </c>
      <c r="M43" s="113">
        <v>124</v>
      </c>
      <c r="N43" s="113">
        <f t="shared" si="2"/>
        <v>268</v>
      </c>
      <c r="O43" s="113">
        <v>144</v>
      </c>
      <c r="P43" s="113">
        <v>124</v>
      </c>
      <c r="Q43" s="113">
        <v>67</v>
      </c>
      <c r="R43" s="115">
        <v>8</v>
      </c>
    </row>
    <row r="44" spans="1:18" s="116" customFormat="1" ht="15" customHeight="1">
      <c r="A44" s="112" t="s">
        <v>457</v>
      </c>
      <c r="B44" s="113">
        <v>3</v>
      </c>
      <c r="C44" s="124">
        <v>0</v>
      </c>
      <c r="D44" s="125">
        <v>22</v>
      </c>
      <c r="E44" s="113">
        <v>494</v>
      </c>
      <c r="F44" s="113">
        <v>260</v>
      </c>
      <c r="G44" s="113">
        <v>234</v>
      </c>
      <c r="H44" s="113">
        <f t="shared" si="0"/>
        <v>162</v>
      </c>
      <c r="I44" s="113">
        <v>82</v>
      </c>
      <c r="J44" s="113">
        <v>80</v>
      </c>
      <c r="K44" s="113">
        <f t="shared" si="1"/>
        <v>148</v>
      </c>
      <c r="L44" s="113">
        <v>83</v>
      </c>
      <c r="M44" s="113">
        <v>65</v>
      </c>
      <c r="N44" s="113">
        <f t="shared" si="2"/>
        <v>184</v>
      </c>
      <c r="O44" s="113">
        <v>95</v>
      </c>
      <c r="P44" s="113">
        <v>89</v>
      </c>
      <c r="Q44" s="113">
        <v>52</v>
      </c>
      <c r="R44" s="115">
        <v>6</v>
      </c>
    </row>
    <row r="45" spans="1:18" s="116" customFormat="1" ht="15" customHeight="1">
      <c r="A45" s="112" t="s">
        <v>458</v>
      </c>
      <c r="B45" s="113">
        <v>6</v>
      </c>
      <c r="C45" s="124">
        <v>0</v>
      </c>
      <c r="D45" s="125">
        <v>16</v>
      </c>
      <c r="E45" s="113">
        <v>284</v>
      </c>
      <c r="F45" s="113">
        <v>141</v>
      </c>
      <c r="G45" s="113">
        <v>143</v>
      </c>
      <c r="H45" s="113">
        <f t="shared" si="0"/>
        <v>87</v>
      </c>
      <c r="I45" s="113">
        <v>45</v>
      </c>
      <c r="J45" s="113">
        <v>42</v>
      </c>
      <c r="K45" s="113">
        <f t="shared" si="1"/>
        <v>93</v>
      </c>
      <c r="L45" s="113">
        <v>41</v>
      </c>
      <c r="M45" s="113">
        <v>52</v>
      </c>
      <c r="N45" s="113">
        <f t="shared" si="2"/>
        <v>104</v>
      </c>
      <c r="O45" s="113">
        <v>55</v>
      </c>
      <c r="P45" s="113">
        <v>49</v>
      </c>
      <c r="Q45" s="113">
        <v>45</v>
      </c>
      <c r="R45" s="115">
        <v>5</v>
      </c>
    </row>
    <row r="46" spans="1:18" s="116" customFormat="1" ht="15" customHeight="1">
      <c r="A46" s="112" t="s">
        <v>459</v>
      </c>
      <c r="B46" s="113">
        <v>2</v>
      </c>
      <c r="C46" s="124">
        <v>0</v>
      </c>
      <c r="D46" s="125">
        <v>19</v>
      </c>
      <c r="E46" s="113">
        <v>524</v>
      </c>
      <c r="F46" s="113">
        <v>259</v>
      </c>
      <c r="G46" s="113">
        <v>265</v>
      </c>
      <c r="H46" s="113">
        <f t="shared" si="0"/>
        <v>160</v>
      </c>
      <c r="I46" s="113">
        <v>80</v>
      </c>
      <c r="J46" s="113">
        <v>80</v>
      </c>
      <c r="K46" s="113">
        <f t="shared" si="1"/>
        <v>166</v>
      </c>
      <c r="L46" s="113">
        <v>85</v>
      </c>
      <c r="M46" s="113">
        <v>81</v>
      </c>
      <c r="N46" s="113">
        <f t="shared" si="2"/>
        <v>198</v>
      </c>
      <c r="O46" s="113">
        <v>94</v>
      </c>
      <c r="P46" s="113">
        <v>104</v>
      </c>
      <c r="Q46" s="113">
        <v>41</v>
      </c>
      <c r="R46" s="115">
        <v>7</v>
      </c>
    </row>
    <row r="47" spans="1:18" s="116" customFormat="1" ht="15" customHeight="1">
      <c r="A47" s="112" t="s">
        <v>460</v>
      </c>
      <c r="B47" s="113">
        <v>2</v>
      </c>
      <c r="C47" s="124">
        <v>0</v>
      </c>
      <c r="D47" s="125">
        <v>12</v>
      </c>
      <c r="E47" s="113">
        <v>255</v>
      </c>
      <c r="F47" s="113">
        <v>134</v>
      </c>
      <c r="G47" s="113">
        <v>121</v>
      </c>
      <c r="H47" s="113">
        <f t="shared" si="0"/>
        <v>82</v>
      </c>
      <c r="I47" s="113">
        <v>45</v>
      </c>
      <c r="J47" s="113">
        <v>37</v>
      </c>
      <c r="K47" s="113">
        <f t="shared" si="1"/>
        <v>82</v>
      </c>
      <c r="L47" s="113">
        <v>44</v>
      </c>
      <c r="M47" s="113">
        <v>38</v>
      </c>
      <c r="N47" s="113">
        <f t="shared" si="2"/>
        <v>91</v>
      </c>
      <c r="O47" s="113">
        <v>45</v>
      </c>
      <c r="P47" s="113">
        <v>46</v>
      </c>
      <c r="Q47" s="113">
        <v>28</v>
      </c>
      <c r="R47" s="115">
        <v>3</v>
      </c>
    </row>
    <row r="48" spans="1:18" s="116" customFormat="1" ht="15" customHeight="1">
      <c r="A48" s="112" t="s">
        <v>461</v>
      </c>
      <c r="B48" s="113">
        <v>1</v>
      </c>
      <c r="C48" s="124">
        <v>0</v>
      </c>
      <c r="D48" s="125">
        <v>9</v>
      </c>
      <c r="E48" s="113">
        <v>248</v>
      </c>
      <c r="F48" s="113">
        <v>129</v>
      </c>
      <c r="G48" s="113">
        <v>119</v>
      </c>
      <c r="H48" s="113">
        <f t="shared" si="0"/>
        <v>78</v>
      </c>
      <c r="I48" s="113">
        <v>43</v>
      </c>
      <c r="J48" s="113">
        <v>35</v>
      </c>
      <c r="K48" s="113">
        <f t="shared" si="1"/>
        <v>90</v>
      </c>
      <c r="L48" s="113">
        <v>53</v>
      </c>
      <c r="M48" s="113">
        <v>37</v>
      </c>
      <c r="N48" s="113">
        <f t="shared" si="2"/>
        <v>80</v>
      </c>
      <c r="O48" s="113">
        <v>33</v>
      </c>
      <c r="P48" s="113">
        <v>47</v>
      </c>
      <c r="Q48" s="113">
        <v>23</v>
      </c>
      <c r="R48" s="126">
        <v>6</v>
      </c>
    </row>
    <row r="49" spans="1:18" s="116" customFormat="1" ht="15" customHeight="1">
      <c r="A49" s="112" t="s">
        <v>462</v>
      </c>
      <c r="B49" s="113">
        <v>2</v>
      </c>
      <c r="C49" s="124">
        <v>0</v>
      </c>
      <c r="D49" s="125">
        <v>25</v>
      </c>
      <c r="E49" s="113">
        <v>758</v>
      </c>
      <c r="F49" s="113">
        <v>373</v>
      </c>
      <c r="G49" s="113">
        <v>385</v>
      </c>
      <c r="H49" s="113">
        <f t="shared" si="0"/>
        <v>234</v>
      </c>
      <c r="I49" s="113">
        <v>120</v>
      </c>
      <c r="J49" s="113">
        <v>114</v>
      </c>
      <c r="K49" s="113">
        <f t="shared" si="1"/>
        <v>269</v>
      </c>
      <c r="L49" s="113">
        <v>138</v>
      </c>
      <c r="M49" s="113">
        <v>131</v>
      </c>
      <c r="N49" s="113">
        <f t="shared" si="2"/>
        <v>255</v>
      </c>
      <c r="O49" s="113">
        <v>115</v>
      </c>
      <c r="P49" s="113">
        <v>140</v>
      </c>
      <c r="Q49" s="113">
        <v>49</v>
      </c>
      <c r="R49" s="115">
        <v>9</v>
      </c>
    </row>
    <row r="50" spans="1:18" s="116" customFormat="1" ht="15" customHeight="1" thickBot="1">
      <c r="A50" s="127" t="s">
        <v>463</v>
      </c>
      <c r="B50" s="128">
        <v>1</v>
      </c>
      <c r="C50" s="129">
        <v>0</v>
      </c>
      <c r="D50" s="130">
        <v>17</v>
      </c>
      <c r="E50" s="128">
        <v>509</v>
      </c>
      <c r="F50" s="128">
        <v>238</v>
      </c>
      <c r="G50" s="128">
        <v>271</v>
      </c>
      <c r="H50" s="128">
        <f t="shared" si="0"/>
        <v>169</v>
      </c>
      <c r="I50" s="128">
        <v>92</v>
      </c>
      <c r="J50" s="128">
        <v>77</v>
      </c>
      <c r="K50" s="128">
        <f t="shared" si="1"/>
        <v>157</v>
      </c>
      <c r="L50" s="128">
        <v>65</v>
      </c>
      <c r="M50" s="128">
        <v>92</v>
      </c>
      <c r="N50" s="128">
        <f t="shared" si="2"/>
        <v>183</v>
      </c>
      <c r="O50" s="128">
        <v>81</v>
      </c>
      <c r="P50" s="128">
        <v>102</v>
      </c>
      <c r="Q50" s="128">
        <v>32</v>
      </c>
      <c r="R50" s="131">
        <v>11</v>
      </c>
    </row>
    <row r="51" s="116" customFormat="1" ht="15" customHeight="1">
      <c r="A51" s="38" t="s">
        <v>473</v>
      </c>
    </row>
    <row r="52" ht="12" customHeight="1"/>
  </sheetData>
  <mergeCells count="10">
    <mergeCell ref="Q3:Q5"/>
    <mergeCell ref="R3:R5"/>
    <mergeCell ref="A3:A5"/>
    <mergeCell ref="E4:G4"/>
    <mergeCell ref="H4:J4"/>
    <mergeCell ref="K4:M4"/>
    <mergeCell ref="E3:P3"/>
    <mergeCell ref="B3:C4"/>
    <mergeCell ref="D3:D5"/>
    <mergeCell ref="N4:P4"/>
  </mergeCells>
  <printOptions/>
  <pageMargins left="0.5905511811023623" right="0.1968503937007874" top="0.5905511811023623" bottom="0.2362204724409449" header="0.31496062992125984" footer="0.1968503937007874"/>
  <pageSetup horizontalDpi="600" verticalDpi="600" orientation="portrait" paperSize="9" scale="85"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3.5"/>
  <cols>
    <col min="1" max="1" width="2.125" style="133" customWidth="1"/>
    <col min="2" max="2" width="8.125" style="133" customWidth="1"/>
    <col min="3" max="3" width="10.125" style="133" customWidth="1"/>
    <col min="4" max="11" width="8.875" style="133" customWidth="1"/>
    <col min="12" max="16384" width="9.00390625" style="133" customWidth="1"/>
  </cols>
  <sheetData>
    <row r="1" spans="1:2" ht="18" customHeight="1">
      <c r="A1" s="132" t="s">
        <v>936</v>
      </c>
      <c r="B1" s="132"/>
    </row>
    <row r="2" spans="1:11" ht="15" customHeight="1" thickBot="1">
      <c r="A2" s="134"/>
      <c r="B2" s="134"/>
      <c r="C2" s="134"/>
      <c r="D2" s="134"/>
      <c r="E2" s="134"/>
      <c r="F2" s="134"/>
      <c r="G2" s="134"/>
      <c r="H2" s="134"/>
      <c r="I2" s="134"/>
      <c r="J2" s="134"/>
      <c r="K2" s="135" t="s">
        <v>955</v>
      </c>
    </row>
    <row r="3" spans="1:11" ht="30" customHeight="1" thickTop="1">
      <c r="A3" s="1029" t="s">
        <v>474</v>
      </c>
      <c r="B3" s="1030"/>
      <c r="C3" s="136" t="s">
        <v>155</v>
      </c>
      <c r="D3" s="136" t="s">
        <v>475</v>
      </c>
      <c r="E3" s="136" t="s">
        <v>476</v>
      </c>
      <c r="F3" s="136" t="s">
        <v>477</v>
      </c>
      <c r="G3" s="136" t="s">
        <v>478</v>
      </c>
      <c r="H3" s="137" t="s">
        <v>171</v>
      </c>
      <c r="I3" s="137" t="s">
        <v>172</v>
      </c>
      <c r="J3" s="138" t="s">
        <v>480</v>
      </c>
      <c r="K3" s="138" t="s">
        <v>479</v>
      </c>
    </row>
    <row r="4" spans="1:11" s="139" customFormat="1" ht="15" customHeight="1">
      <c r="A4" s="1031" t="s">
        <v>377</v>
      </c>
      <c r="B4" s="1032"/>
      <c r="C4" s="15">
        <v>4715</v>
      </c>
      <c r="D4" s="15">
        <v>320</v>
      </c>
      <c r="E4" s="15">
        <v>332</v>
      </c>
      <c r="F4" s="15">
        <v>3513</v>
      </c>
      <c r="G4" s="15">
        <v>29</v>
      </c>
      <c r="H4" s="15">
        <v>304</v>
      </c>
      <c r="I4" s="16">
        <v>34</v>
      </c>
      <c r="J4" s="31">
        <v>1</v>
      </c>
      <c r="K4" s="17">
        <v>182</v>
      </c>
    </row>
    <row r="5" spans="1:11" s="140" customFormat="1" ht="15" customHeight="1">
      <c r="A5" s="1037" t="s">
        <v>382</v>
      </c>
      <c r="B5" s="1038"/>
      <c r="C5" s="11">
        <v>1870</v>
      </c>
      <c r="D5" s="10">
        <v>259</v>
      </c>
      <c r="E5" s="10">
        <v>277</v>
      </c>
      <c r="F5" s="10">
        <v>1289</v>
      </c>
      <c r="G5" s="10">
        <v>8</v>
      </c>
      <c r="H5" s="10">
        <v>0</v>
      </c>
      <c r="I5" s="10">
        <v>0</v>
      </c>
      <c r="J5" s="25">
        <v>0</v>
      </c>
      <c r="K5" s="25">
        <v>37</v>
      </c>
    </row>
    <row r="6" spans="1:11" s="140" customFormat="1" ht="15" customHeight="1">
      <c r="A6" s="1037" t="s">
        <v>367</v>
      </c>
      <c r="B6" s="1038"/>
      <c r="C6" s="11">
        <v>2845</v>
      </c>
      <c r="D6" s="10">
        <v>61</v>
      </c>
      <c r="E6" s="10">
        <v>55</v>
      </c>
      <c r="F6" s="10">
        <v>2224</v>
      </c>
      <c r="G6" s="10">
        <v>21</v>
      </c>
      <c r="H6" s="10">
        <v>304</v>
      </c>
      <c r="I6" s="10">
        <v>34</v>
      </c>
      <c r="J6" s="25">
        <v>1</v>
      </c>
      <c r="K6" s="25">
        <v>145</v>
      </c>
    </row>
    <row r="7" spans="1:11" s="139" customFormat="1" ht="15" customHeight="1">
      <c r="A7" s="1033" t="s">
        <v>378</v>
      </c>
      <c r="B7" s="1034"/>
      <c r="C7" s="15">
        <v>2753</v>
      </c>
      <c r="D7" s="15">
        <v>121</v>
      </c>
      <c r="E7" s="15">
        <v>132</v>
      </c>
      <c r="F7" s="15">
        <v>2116</v>
      </c>
      <c r="G7" s="15">
        <v>13</v>
      </c>
      <c r="H7" s="15">
        <v>122</v>
      </c>
      <c r="I7" s="16">
        <v>6</v>
      </c>
      <c r="J7" s="31">
        <v>0</v>
      </c>
      <c r="K7" s="17">
        <v>243</v>
      </c>
    </row>
    <row r="8" spans="1:11" s="140" customFormat="1" ht="15" customHeight="1">
      <c r="A8" s="1025" t="s">
        <v>382</v>
      </c>
      <c r="B8" s="1026"/>
      <c r="C8" s="11">
        <v>1559</v>
      </c>
      <c r="D8" s="10">
        <v>117</v>
      </c>
      <c r="E8" s="10">
        <v>122</v>
      </c>
      <c r="F8" s="10">
        <v>1224</v>
      </c>
      <c r="G8" s="10">
        <v>8</v>
      </c>
      <c r="H8" s="10">
        <v>0</v>
      </c>
      <c r="I8" s="10">
        <v>0</v>
      </c>
      <c r="J8" s="25">
        <v>0</v>
      </c>
      <c r="K8" s="25">
        <v>88</v>
      </c>
    </row>
    <row r="9" spans="1:11" s="140" customFormat="1" ht="15" customHeight="1">
      <c r="A9" s="1025" t="s">
        <v>367</v>
      </c>
      <c r="B9" s="1026"/>
      <c r="C9" s="11">
        <v>1194</v>
      </c>
      <c r="D9" s="10">
        <v>4</v>
      </c>
      <c r="E9" s="10">
        <v>10</v>
      </c>
      <c r="F9" s="10">
        <v>892</v>
      </c>
      <c r="G9" s="10">
        <v>5</v>
      </c>
      <c r="H9" s="10">
        <v>122</v>
      </c>
      <c r="I9" s="10">
        <v>6</v>
      </c>
      <c r="J9" s="25">
        <v>0</v>
      </c>
      <c r="K9" s="25">
        <v>155</v>
      </c>
    </row>
    <row r="10" spans="1:11" s="139" customFormat="1" ht="15" customHeight="1">
      <c r="A10" s="1035" t="s">
        <v>379</v>
      </c>
      <c r="B10" s="1036"/>
      <c r="C10" s="15">
        <v>2913</v>
      </c>
      <c r="D10" s="16">
        <v>65</v>
      </c>
      <c r="E10" s="16">
        <v>98</v>
      </c>
      <c r="F10" s="16">
        <v>2316</v>
      </c>
      <c r="G10" s="16">
        <v>18</v>
      </c>
      <c r="H10" s="16">
        <v>68</v>
      </c>
      <c r="I10" s="16">
        <v>15</v>
      </c>
      <c r="J10" s="31">
        <v>0</v>
      </c>
      <c r="K10" s="31">
        <v>333</v>
      </c>
    </row>
    <row r="11" spans="1:11" s="139" customFormat="1" ht="15" customHeight="1">
      <c r="A11" s="142"/>
      <c r="B11" s="141" t="s">
        <v>173</v>
      </c>
      <c r="C11" s="15">
        <v>2249</v>
      </c>
      <c r="D11" s="15">
        <v>50</v>
      </c>
      <c r="E11" s="15">
        <v>73</v>
      </c>
      <c r="F11" s="15">
        <v>1821</v>
      </c>
      <c r="G11" s="15">
        <v>4</v>
      </c>
      <c r="H11" s="15">
        <v>56</v>
      </c>
      <c r="I11" s="16">
        <v>12</v>
      </c>
      <c r="J11" s="31">
        <v>0</v>
      </c>
      <c r="K11" s="17">
        <v>233</v>
      </c>
    </row>
    <row r="12" spans="1:11" s="140" customFormat="1" ht="15" customHeight="1">
      <c r="A12" s="1025" t="s">
        <v>382</v>
      </c>
      <c r="B12" s="1026"/>
      <c r="C12" s="11">
        <v>1544</v>
      </c>
      <c r="D12" s="10">
        <v>48</v>
      </c>
      <c r="E12" s="10">
        <v>70</v>
      </c>
      <c r="F12" s="10">
        <v>1305</v>
      </c>
      <c r="G12" s="10">
        <v>3</v>
      </c>
      <c r="H12" s="10">
        <v>0</v>
      </c>
      <c r="I12" s="10">
        <v>0</v>
      </c>
      <c r="J12" s="25">
        <v>0</v>
      </c>
      <c r="K12" s="25">
        <v>118</v>
      </c>
    </row>
    <row r="13" spans="1:11" s="140" customFormat="1" ht="15" customHeight="1">
      <c r="A13" s="1025" t="s">
        <v>367</v>
      </c>
      <c r="B13" s="1026"/>
      <c r="C13" s="11">
        <v>705</v>
      </c>
      <c r="D13" s="10">
        <v>2</v>
      </c>
      <c r="E13" s="10">
        <v>3</v>
      </c>
      <c r="F13" s="10">
        <v>516</v>
      </c>
      <c r="G13" s="10">
        <v>1</v>
      </c>
      <c r="H13" s="10">
        <v>56</v>
      </c>
      <c r="I13" s="10">
        <v>12</v>
      </c>
      <c r="J13" s="25">
        <v>0</v>
      </c>
      <c r="K13" s="25">
        <v>115</v>
      </c>
    </row>
    <row r="14" spans="1:11" s="139" customFormat="1" ht="15" customHeight="1">
      <c r="A14" s="142"/>
      <c r="B14" s="141" t="s">
        <v>174</v>
      </c>
      <c r="C14" s="15">
        <v>664</v>
      </c>
      <c r="D14" s="15">
        <v>15</v>
      </c>
      <c r="E14" s="15">
        <v>25</v>
      </c>
      <c r="F14" s="15">
        <v>495</v>
      </c>
      <c r="G14" s="15">
        <v>14</v>
      </c>
      <c r="H14" s="15">
        <v>12</v>
      </c>
      <c r="I14" s="16">
        <v>3</v>
      </c>
      <c r="J14" s="31">
        <v>0</v>
      </c>
      <c r="K14" s="17">
        <v>100</v>
      </c>
    </row>
    <row r="15" spans="1:11" s="140" customFormat="1" ht="15" customHeight="1">
      <c r="A15" s="1025" t="s">
        <v>382</v>
      </c>
      <c r="B15" s="1026"/>
      <c r="C15" s="11">
        <v>516</v>
      </c>
      <c r="D15" s="10">
        <v>15</v>
      </c>
      <c r="E15" s="10">
        <v>23</v>
      </c>
      <c r="F15" s="10">
        <v>391</v>
      </c>
      <c r="G15" s="10">
        <v>9</v>
      </c>
      <c r="H15" s="10">
        <v>0</v>
      </c>
      <c r="I15" s="10">
        <v>0</v>
      </c>
      <c r="J15" s="25">
        <v>0</v>
      </c>
      <c r="K15" s="25">
        <v>78</v>
      </c>
    </row>
    <row r="16" spans="1:11" s="140" customFormat="1" ht="15" customHeight="1" thickBot="1">
      <c r="A16" s="1027" t="s">
        <v>367</v>
      </c>
      <c r="B16" s="1028"/>
      <c r="C16" s="33">
        <v>148</v>
      </c>
      <c r="D16" s="34">
        <v>0</v>
      </c>
      <c r="E16" s="34">
        <v>2</v>
      </c>
      <c r="F16" s="34">
        <v>104</v>
      </c>
      <c r="G16" s="34">
        <v>5</v>
      </c>
      <c r="H16" s="34">
        <v>12</v>
      </c>
      <c r="I16" s="34">
        <v>3</v>
      </c>
      <c r="J16" s="143">
        <v>0</v>
      </c>
      <c r="K16" s="144">
        <v>22</v>
      </c>
    </row>
    <row r="17" s="140" customFormat="1" ht="15" customHeight="1">
      <c r="A17" s="140" t="s">
        <v>473</v>
      </c>
    </row>
  </sheetData>
  <mergeCells count="12">
    <mergeCell ref="A3:B3"/>
    <mergeCell ref="A4:B4"/>
    <mergeCell ref="A7:B7"/>
    <mergeCell ref="A10:B10"/>
    <mergeCell ref="A5:B5"/>
    <mergeCell ref="A6:B6"/>
    <mergeCell ref="A8:B8"/>
    <mergeCell ref="A9:B9"/>
    <mergeCell ref="A12:B12"/>
    <mergeCell ref="A13:B13"/>
    <mergeCell ref="A15:B15"/>
    <mergeCell ref="A16:B16"/>
  </mergeCells>
  <printOptions/>
  <pageMargins left="0.7480314960629921" right="0.1968503937007874" top="0.984251968503937" bottom="0.984251968503937" header="0.5118110236220472" footer="0.5118110236220472"/>
  <pageSetup horizontalDpi="600" verticalDpi="600" orientation="portrait" paperSize="9" r:id="rId2"/>
  <headerFooter alignWithMargins="0">
    <oddHeader>&amp;R&amp;D&amp;T</oddHeader>
  </headerFooter>
  <drawing r:id="rId1"/>
</worksheet>
</file>

<file path=xl/worksheets/sheet7.xml><?xml version="1.0" encoding="utf-8"?>
<worksheet xmlns="http://schemas.openxmlformats.org/spreadsheetml/2006/main" xmlns:r="http://schemas.openxmlformats.org/officeDocument/2006/relationships">
  <dimension ref="A1:U30"/>
  <sheetViews>
    <sheetView workbookViewId="0" topLeftCell="A1">
      <selection activeCell="A1" sqref="A1"/>
    </sheetView>
  </sheetViews>
  <sheetFormatPr defaultColWidth="9.00390625" defaultRowHeight="13.5"/>
  <cols>
    <col min="1" max="2" width="1.625" style="146" customWidth="1"/>
    <col min="3" max="3" width="6.625" style="146" customWidth="1"/>
    <col min="4" max="15" width="6.375" style="146" customWidth="1"/>
    <col min="16" max="21" width="4.625" style="146" customWidth="1"/>
    <col min="22" max="16384" width="9.00390625" style="146" customWidth="1"/>
  </cols>
  <sheetData>
    <row r="1" spans="1:11" ht="18" customHeight="1">
      <c r="A1" s="145" t="s">
        <v>906</v>
      </c>
      <c r="B1" s="145"/>
      <c r="K1" s="147"/>
    </row>
    <row r="2" spans="1:21" ht="15" customHeight="1" thickBot="1">
      <c r="A2" s="148"/>
      <c r="B2" s="148"/>
      <c r="C2" s="148"/>
      <c r="D2" s="148"/>
      <c r="E2" s="148"/>
      <c r="F2" s="148"/>
      <c r="G2" s="148"/>
      <c r="H2" s="148"/>
      <c r="I2" s="148"/>
      <c r="J2" s="148"/>
      <c r="K2" s="148"/>
      <c r="L2" s="148"/>
      <c r="M2" s="148"/>
      <c r="N2" s="148"/>
      <c r="O2" s="148"/>
      <c r="P2" s="148"/>
      <c r="Q2" s="148"/>
      <c r="R2" s="148"/>
      <c r="S2" s="148"/>
      <c r="U2" s="149" t="s">
        <v>103</v>
      </c>
    </row>
    <row r="3" spans="1:21" s="3" customFormat="1" ht="15" customHeight="1" thickTop="1">
      <c r="A3" s="150"/>
      <c r="B3" s="150"/>
      <c r="C3" s="151"/>
      <c r="D3" s="995" t="s">
        <v>163</v>
      </c>
      <c r="E3" s="995"/>
      <c r="F3" s="995"/>
      <c r="G3" s="995" t="s">
        <v>164</v>
      </c>
      <c r="H3" s="995"/>
      <c r="I3" s="995"/>
      <c r="J3" s="995" t="s">
        <v>165</v>
      </c>
      <c r="K3" s="995"/>
      <c r="L3" s="995"/>
      <c r="M3" s="995" t="s">
        <v>166</v>
      </c>
      <c r="N3" s="995"/>
      <c r="O3" s="995"/>
      <c r="P3" s="995" t="s">
        <v>167</v>
      </c>
      <c r="Q3" s="995"/>
      <c r="R3" s="995"/>
      <c r="S3" s="995" t="s">
        <v>168</v>
      </c>
      <c r="T3" s="995"/>
      <c r="U3" s="1017"/>
    </row>
    <row r="4" spans="1:21" s="3" customFormat="1" ht="15" customHeight="1">
      <c r="A4" s="152"/>
      <c r="B4" s="152"/>
      <c r="C4" s="153"/>
      <c r="D4" s="7" t="s">
        <v>418</v>
      </c>
      <c r="E4" s="7" t="s">
        <v>382</v>
      </c>
      <c r="F4" s="7" t="s">
        <v>367</v>
      </c>
      <c r="G4" s="7" t="s">
        <v>418</v>
      </c>
      <c r="H4" s="7" t="s">
        <v>382</v>
      </c>
      <c r="I4" s="7" t="s">
        <v>367</v>
      </c>
      <c r="J4" s="7" t="s">
        <v>418</v>
      </c>
      <c r="K4" s="7" t="s">
        <v>382</v>
      </c>
      <c r="L4" s="7" t="s">
        <v>367</v>
      </c>
      <c r="M4" s="7" t="s">
        <v>418</v>
      </c>
      <c r="N4" s="7" t="s">
        <v>382</v>
      </c>
      <c r="O4" s="7" t="s">
        <v>367</v>
      </c>
      <c r="P4" s="7" t="s">
        <v>418</v>
      </c>
      <c r="Q4" s="7" t="s">
        <v>382</v>
      </c>
      <c r="R4" s="7" t="s">
        <v>367</v>
      </c>
      <c r="S4" s="7" t="s">
        <v>418</v>
      </c>
      <c r="T4" s="7" t="s">
        <v>382</v>
      </c>
      <c r="U4" s="8" t="s">
        <v>367</v>
      </c>
    </row>
    <row r="5" spans="1:21" s="85" customFormat="1" ht="15" customHeight="1">
      <c r="A5" s="1039" t="s">
        <v>169</v>
      </c>
      <c r="B5" s="1040"/>
      <c r="C5" s="1041"/>
      <c r="D5" s="155">
        <v>39503</v>
      </c>
      <c r="E5" s="155">
        <v>20027</v>
      </c>
      <c r="F5" s="155">
        <v>19476</v>
      </c>
      <c r="G5" s="155">
        <v>12893</v>
      </c>
      <c r="H5" s="155">
        <v>6515</v>
      </c>
      <c r="I5" s="155">
        <v>6378</v>
      </c>
      <c r="J5" s="155">
        <v>13406</v>
      </c>
      <c r="K5" s="155">
        <v>6815</v>
      </c>
      <c r="L5" s="155">
        <v>6591</v>
      </c>
      <c r="M5" s="155">
        <v>12967</v>
      </c>
      <c r="N5" s="155">
        <v>6580</v>
      </c>
      <c r="O5" s="155">
        <v>6387</v>
      </c>
      <c r="P5" s="155">
        <v>100</v>
      </c>
      <c r="Q5" s="155">
        <v>59</v>
      </c>
      <c r="R5" s="155">
        <v>41</v>
      </c>
      <c r="S5" s="155">
        <v>137</v>
      </c>
      <c r="T5" s="155">
        <v>58</v>
      </c>
      <c r="U5" s="156">
        <v>79</v>
      </c>
    </row>
    <row r="6" spans="1:21" s="13" customFormat="1" ht="15" customHeight="1">
      <c r="A6" s="1042" t="s">
        <v>170</v>
      </c>
      <c r="B6" s="1043"/>
      <c r="C6" s="1044"/>
      <c r="D6" s="158">
        <v>38233</v>
      </c>
      <c r="E6" s="158">
        <v>19251</v>
      </c>
      <c r="F6" s="158">
        <v>18982</v>
      </c>
      <c r="G6" s="158">
        <v>12389</v>
      </c>
      <c r="H6" s="158">
        <v>6198</v>
      </c>
      <c r="I6" s="158">
        <v>6191</v>
      </c>
      <c r="J6" s="158">
        <v>12550</v>
      </c>
      <c r="K6" s="158">
        <v>6301</v>
      </c>
      <c r="L6" s="158">
        <v>6249</v>
      </c>
      <c r="M6" s="158">
        <v>13057</v>
      </c>
      <c r="N6" s="158">
        <v>6640</v>
      </c>
      <c r="O6" s="158">
        <v>6417</v>
      </c>
      <c r="P6" s="158">
        <v>102</v>
      </c>
      <c r="Q6" s="158">
        <v>63</v>
      </c>
      <c r="R6" s="158">
        <v>39</v>
      </c>
      <c r="S6" s="158">
        <v>135</v>
      </c>
      <c r="T6" s="158">
        <v>49</v>
      </c>
      <c r="U6" s="159">
        <v>86</v>
      </c>
    </row>
    <row r="7" spans="1:21" s="13" customFormat="1" ht="22.5" customHeight="1">
      <c r="A7" s="1039" t="s">
        <v>490</v>
      </c>
      <c r="B7" s="1039"/>
      <c r="C7" s="1045"/>
      <c r="D7" s="155">
        <v>27182</v>
      </c>
      <c r="E7" s="155">
        <v>13230</v>
      </c>
      <c r="F7" s="155">
        <v>13952</v>
      </c>
      <c r="G7" s="155">
        <v>8784</v>
      </c>
      <c r="H7" s="155">
        <v>4273</v>
      </c>
      <c r="I7" s="155">
        <v>4511</v>
      </c>
      <c r="J7" s="155">
        <v>8967</v>
      </c>
      <c r="K7" s="155">
        <v>4379</v>
      </c>
      <c r="L7" s="155">
        <v>4588</v>
      </c>
      <c r="M7" s="155">
        <v>9221</v>
      </c>
      <c r="N7" s="155">
        <v>4493</v>
      </c>
      <c r="O7" s="155">
        <v>4728</v>
      </c>
      <c r="P7" s="155">
        <v>102</v>
      </c>
      <c r="Q7" s="155">
        <v>63</v>
      </c>
      <c r="R7" s="155">
        <v>39</v>
      </c>
      <c r="S7" s="155">
        <v>108</v>
      </c>
      <c r="T7" s="155">
        <v>22</v>
      </c>
      <c r="U7" s="156">
        <v>86</v>
      </c>
    </row>
    <row r="8" spans="1:21" s="13" customFormat="1" ht="15" customHeight="1">
      <c r="A8" s="98"/>
      <c r="B8" s="972" t="s">
        <v>491</v>
      </c>
      <c r="C8" s="962"/>
      <c r="D8" s="155">
        <v>26624</v>
      </c>
      <c r="E8" s="155">
        <v>12928</v>
      </c>
      <c r="F8" s="155">
        <v>13696</v>
      </c>
      <c r="G8" s="155">
        <v>8611</v>
      </c>
      <c r="H8" s="155">
        <v>4192</v>
      </c>
      <c r="I8" s="155">
        <v>4419</v>
      </c>
      <c r="J8" s="155">
        <v>8822</v>
      </c>
      <c r="K8" s="155">
        <v>4295</v>
      </c>
      <c r="L8" s="155">
        <v>4527</v>
      </c>
      <c r="M8" s="155">
        <v>9083</v>
      </c>
      <c r="N8" s="155">
        <v>4419</v>
      </c>
      <c r="O8" s="155">
        <v>4664</v>
      </c>
      <c r="P8" s="155">
        <v>0</v>
      </c>
      <c r="Q8" s="155">
        <v>0</v>
      </c>
      <c r="R8" s="155">
        <v>0</v>
      </c>
      <c r="S8" s="155">
        <v>108</v>
      </c>
      <c r="T8" s="155">
        <v>22</v>
      </c>
      <c r="U8" s="156">
        <v>86</v>
      </c>
    </row>
    <row r="9" spans="1:21" s="13" customFormat="1" ht="15" customHeight="1">
      <c r="A9" s="98"/>
      <c r="B9" s="98"/>
      <c r="C9" s="160" t="s">
        <v>481</v>
      </c>
      <c r="D9" s="155">
        <v>14546</v>
      </c>
      <c r="E9" s="155">
        <v>6038</v>
      </c>
      <c r="F9" s="155">
        <v>8508</v>
      </c>
      <c r="G9" s="155">
        <v>4838</v>
      </c>
      <c r="H9" s="155">
        <v>2034</v>
      </c>
      <c r="I9" s="155">
        <v>2804</v>
      </c>
      <c r="J9" s="155">
        <v>4813</v>
      </c>
      <c r="K9" s="155">
        <v>2021</v>
      </c>
      <c r="L9" s="155">
        <v>2792</v>
      </c>
      <c r="M9" s="155">
        <v>4895</v>
      </c>
      <c r="N9" s="155">
        <v>1983</v>
      </c>
      <c r="O9" s="155">
        <v>2912</v>
      </c>
      <c r="P9" s="155">
        <v>0</v>
      </c>
      <c r="Q9" s="155">
        <v>0</v>
      </c>
      <c r="R9" s="155">
        <v>0</v>
      </c>
      <c r="S9" s="155">
        <v>0</v>
      </c>
      <c r="T9" s="155">
        <v>0</v>
      </c>
      <c r="U9" s="156">
        <v>0</v>
      </c>
    </row>
    <row r="10" spans="1:21" s="13" customFormat="1" ht="15" customHeight="1">
      <c r="A10" s="98"/>
      <c r="B10" s="98"/>
      <c r="C10" s="160" t="s">
        <v>482</v>
      </c>
      <c r="D10" s="155">
        <v>1566</v>
      </c>
      <c r="E10" s="155">
        <v>861</v>
      </c>
      <c r="F10" s="155">
        <v>705</v>
      </c>
      <c r="G10" s="155">
        <v>488</v>
      </c>
      <c r="H10" s="155">
        <v>276</v>
      </c>
      <c r="I10" s="155">
        <v>212</v>
      </c>
      <c r="J10" s="155">
        <v>543</v>
      </c>
      <c r="K10" s="155">
        <v>286</v>
      </c>
      <c r="L10" s="155">
        <v>257</v>
      </c>
      <c r="M10" s="155">
        <v>526</v>
      </c>
      <c r="N10" s="155">
        <v>293</v>
      </c>
      <c r="O10" s="155">
        <v>233</v>
      </c>
      <c r="P10" s="155">
        <v>0</v>
      </c>
      <c r="Q10" s="155">
        <v>0</v>
      </c>
      <c r="R10" s="155">
        <v>0</v>
      </c>
      <c r="S10" s="155">
        <v>9</v>
      </c>
      <c r="T10" s="155">
        <v>6</v>
      </c>
      <c r="U10" s="156">
        <v>3</v>
      </c>
    </row>
    <row r="11" spans="1:21" s="13" customFormat="1" ht="15" customHeight="1">
      <c r="A11" s="98"/>
      <c r="B11" s="98"/>
      <c r="C11" s="160" t="s">
        <v>483</v>
      </c>
      <c r="D11" s="155">
        <v>4581</v>
      </c>
      <c r="E11" s="155">
        <v>3880</v>
      </c>
      <c r="F11" s="155">
        <v>701</v>
      </c>
      <c r="G11" s="155">
        <v>1465</v>
      </c>
      <c r="H11" s="155">
        <v>1231</v>
      </c>
      <c r="I11" s="155">
        <v>234</v>
      </c>
      <c r="J11" s="155">
        <v>1529</v>
      </c>
      <c r="K11" s="155">
        <v>1290</v>
      </c>
      <c r="L11" s="155">
        <v>239</v>
      </c>
      <c r="M11" s="155">
        <v>1587</v>
      </c>
      <c r="N11" s="155">
        <v>1359</v>
      </c>
      <c r="O11" s="155">
        <v>228</v>
      </c>
      <c r="P11" s="155">
        <v>0</v>
      </c>
      <c r="Q11" s="155">
        <v>0</v>
      </c>
      <c r="R11" s="155">
        <v>0</v>
      </c>
      <c r="S11" s="155">
        <v>0</v>
      </c>
      <c r="T11" s="155">
        <v>0</v>
      </c>
      <c r="U11" s="156">
        <v>0</v>
      </c>
    </row>
    <row r="12" spans="1:21" s="13" customFormat="1" ht="15" customHeight="1">
      <c r="A12" s="98"/>
      <c r="B12" s="98"/>
      <c r="C12" s="160" t="s">
        <v>484</v>
      </c>
      <c r="D12" s="155">
        <v>2574</v>
      </c>
      <c r="E12" s="155">
        <v>968</v>
      </c>
      <c r="F12" s="155">
        <v>1606</v>
      </c>
      <c r="G12" s="155">
        <v>763</v>
      </c>
      <c r="H12" s="155">
        <v>278</v>
      </c>
      <c r="I12" s="155">
        <v>485</v>
      </c>
      <c r="J12" s="155">
        <v>869</v>
      </c>
      <c r="K12" s="155">
        <v>316</v>
      </c>
      <c r="L12" s="155">
        <v>553</v>
      </c>
      <c r="M12" s="155">
        <v>942</v>
      </c>
      <c r="N12" s="155">
        <v>374</v>
      </c>
      <c r="O12" s="155">
        <v>568</v>
      </c>
      <c r="P12" s="155">
        <v>0</v>
      </c>
      <c r="Q12" s="155">
        <v>0</v>
      </c>
      <c r="R12" s="155">
        <v>0</v>
      </c>
      <c r="S12" s="155">
        <v>0</v>
      </c>
      <c r="T12" s="155">
        <v>0</v>
      </c>
      <c r="U12" s="156">
        <v>0</v>
      </c>
    </row>
    <row r="13" spans="1:21" s="13" customFormat="1" ht="15" customHeight="1">
      <c r="A13" s="98"/>
      <c r="B13" s="98"/>
      <c r="C13" s="160" t="s">
        <v>485</v>
      </c>
      <c r="D13" s="155">
        <v>217</v>
      </c>
      <c r="E13" s="155">
        <v>203</v>
      </c>
      <c r="F13" s="155">
        <v>14</v>
      </c>
      <c r="G13" s="155">
        <v>57</v>
      </c>
      <c r="H13" s="155">
        <v>54</v>
      </c>
      <c r="I13" s="155">
        <v>3</v>
      </c>
      <c r="J13" s="155">
        <v>75</v>
      </c>
      <c r="K13" s="155">
        <v>67</v>
      </c>
      <c r="L13" s="155">
        <v>8</v>
      </c>
      <c r="M13" s="155">
        <v>85</v>
      </c>
      <c r="N13" s="155">
        <v>82</v>
      </c>
      <c r="O13" s="155">
        <v>3</v>
      </c>
      <c r="P13" s="155">
        <v>0</v>
      </c>
      <c r="Q13" s="155">
        <v>0</v>
      </c>
      <c r="R13" s="155">
        <v>0</v>
      </c>
      <c r="S13" s="155">
        <v>0</v>
      </c>
      <c r="T13" s="155">
        <v>0</v>
      </c>
      <c r="U13" s="156">
        <v>0</v>
      </c>
    </row>
    <row r="14" spans="1:21" s="13" customFormat="1" ht="15" customHeight="1">
      <c r="A14" s="98"/>
      <c r="B14" s="98"/>
      <c r="C14" s="160" t="s">
        <v>486</v>
      </c>
      <c r="D14" s="155">
        <v>396</v>
      </c>
      <c r="E14" s="155">
        <v>17</v>
      </c>
      <c r="F14" s="155">
        <v>379</v>
      </c>
      <c r="G14" s="155">
        <v>120</v>
      </c>
      <c r="H14" s="155">
        <v>4</v>
      </c>
      <c r="I14" s="155">
        <v>116</v>
      </c>
      <c r="J14" s="155">
        <v>118</v>
      </c>
      <c r="K14" s="155">
        <v>6</v>
      </c>
      <c r="L14" s="155">
        <v>112</v>
      </c>
      <c r="M14" s="155">
        <v>158</v>
      </c>
      <c r="N14" s="155">
        <v>7</v>
      </c>
      <c r="O14" s="155">
        <v>151</v>
      </c>
      <c r="P14" s="155">
        <v>0</v>
      </c>
      <c r="Q14" s="155">
        <v>0</v>
      </c>
      <c r="R14" s="155">
        <v>0</v>
      </c>
      <c r="S14" s="155">
        <v>0</v>
      </c>
      <c r="T14" s="155">
        <v>0</v>
      </c>
      <c r="U14" s="156">
        <v>0</v>
      </c>
    </row>
    <row r="15" spans="1:21" s="13" customFormat="1" ht="15" customHeight="1">
      <c r="A15" s="98"/>
      <c r="B15" s="98"/>
      <c r="C15" s="160" t="s">
        <v>487</v>
      </c>
      <c r="D15" s="155">
        <v>194</v>
      </c>
      <c r="E15" s="155">
        <v>3</v>
      </c>
      <c r="F15" s="155">
        <v>191</v>
      </c>
      <c r="G15" s="155">
        <v>40</v>
      </c>
      <c r="H15" s="155">
        <v>0</v>
      </c>
      <c r="I15" s="155">
        <v>40</v>
      </c>
      <c r="J15" s="155">
        <v>38</v>
      </c>
      <c r="K15" s="155">
        <v>0</v>
      </c>
      <c r="L15" s="155">
        <v>38</v>
      </c>
      <c r="M15" s="155">
        <v>40</v>
      </c>
      <c r="N15" s="155">
        <v>2</v>
      </c>
      <c r="O15" s="155">
        <v>38</v>
      </c>
      <c r="P15" s="155">
        <v>0</v>
      </c>
      <c r="Q15" s="155">
        <v>0</v>
      </c>
      <c r="R15" s="155">
        <v>0</v>
      </c>
      <c r="S15" s="155">
        <v>76</v>
      </c>
      <c r="T15" s="155">
        <v>1</v>
      </c>
      <c r="U15" s="156">
        <v>75</v>
      </c>
    </row>
    <row r="16" spans="1:21" s="13" customFormat="1" ht="15" customHeight="1">
      <c r="A16" s="98"/>
      <c r="B16" s="98"/>
      <c r="C16" s="160" t="s">
        <v>488</v>
      </c>
      <c r="D16" s="155">
        <v>1827</v>
      </c>
      <c r="E16" s="155">
        <v>487</v>
      </c>
      <c r="F16" s="155">
        <v>1340</v>
      </c>
      <c r="G16" s="155">
        <v>604</v>
      </c>
      <c r="H16" s="155">
        <v>167</v>
      </c>
      <c r="I16" s="155">
        <v>437</v>
      </c>
      <c r="J16" s="155">
        <v>597</v>
      </c>
      <c r="K16" s="155">
        <v>153</v>
      </c>
      <c r="L16" s="155">
        <v>444</v>
      </c>
      <c r="M16" s="155">
        <v>626</v>
      </c>
      <c r="N16" s="155">
        <v>167</v>
      </c>
      <c r="O16" s="155">
        <v>459</v>
      </c>
      <c r="P16" s="155">
        <v>0</v>
      </c>
      <c r="Q16" s="155">
        <v>0</v>
      </c>
      <c r="R16" s="155">
        <v>0</v>
      </c>
      <c r="S16" s="155">
        <v>0</v>
      </c>
      <c r="T16" s="155">
        <v>0</v>
      </c>
      <c r="U16" s="156">
        <v>0</v>
      </c>
    </row>
    <row r="17" spans="1:21" s="13" customFormat="1" ht="15" customHeight="1">
      <c r="A17" s="98"/>
      <c r="B17" s="98"/>
      <c r="C17" s="160" t="s">
        <v>489</v>
      </c>
      <c r="D17" s="155">
        <v>723</v>
      </c>
      <c r="E17" s="155">
        <v>471</v>
      </c>
      <c r="F17" s="155">
        <v>252</v>
      </c>
      <c r="G17" s="155">
        <v>236</v>
      </c>
      <c r="H17" s="155">
        <v>148</v>
      </c>
      <c r="I17" s="155">
        <v>88</v>
      </c>
      <c r="J17" s="155">
        <v>240</v>
      </c>
      <c r="K17" s="155">
        <v>156</v>
      </c>
      <c r="L17" s="155">
        <v>84</v>
      </c>
      <c r="M17" s="155">
        <v>224</v>
      </c>
      <c r="N17" s="155">
        <v>152</v>
      </c>
      <c r="O17" s="155">
        <v>72</v>
      </c>
      <c r="P17" s="155">
        <v>0</v>
      </c>
      <c r="Q17" s="155">
        <v>0</v>
      </c>
      <c r="R17" s="155">
        <v>0</v>
      </c>
      <c r="S17" s="155">
        <v>23</v>
      </c>
      <c r="T17" s="155">
        <v>15</v>
      </c>
      <c r="U17" s="156">
        <v>8</v>
      </c>
    </row>
    <row r="18" spans="1:21" s="13" customFormat="1" ht="15" customHeight="1">
      <c r="A18" s="98"/>
      <c r="B18" s="972" t="s">
        <v>492</v>
      </c>
      <c r="C18" s="962"/>
      <c r="D18" s="155">
        <v>558</v>
      </c>
      <c r="E18" s="155">
        <v>302</v>
      </c>
      <c r="F18" s="155">
        <v>256</v>
      </c>
      <c r="G18" s="155">
        <v>173</v>
      </c>
      <c r="H18" s="155">
        <v>81</v>
      </c>
      <c r="I18" s="155">
        <v>92</v>
      </c>
      <c r="J18" s="155">
        <v>145</v>
      </c>
      <c r="K18" s="155">
        <v>84</v>
      </c>
      <c r="L18" s="155">
        <v>61</v>
      </c>
      <c r="M18" s="155">
        <v>138</v>
      </c>
      <c r="N18" s="155">
        <v>74</v>
      </c>
      <c r="O18" s="155">
        <v>64</v>
      </c>
      <c r="P18" s="155">
        <v>102</v>
      </c>
      <c r="Q18" s="155">
        <v>63</v>
      </c>
      <c r="R18" s="155">
        <v>39</v>
      </c>
      <c r="S18" s="155">
        <v>0</v>
      </c>
      <c r="T18" s="155">
        <v>0</v>
      </c>
      <c r="U18" s="156">
        <v>0</v>
      </c>
    </row>
    <row r="19" spans="1:21" s="13" customFormat="1" ht="15" customHeight="1">
      <c r="A19" s="98"/>
      <c r="B19" s="98"/>
      <c r="C19" s="160" t="s">
        <v>481</v>
      </c>
      <c r="D19" s="155">
        <v>479</v>
      </c>
      <c r="E19" s="155">
        <v>248</v>
      </c>
      <c r="F19" s="155">
        <v>231</v>
      </c>
      <c r="G19" s="155">
        <v>143</v>
      </c>
      <c r="H19" s="155">
        <v>58</v>
      </c>
      <c r="I19" s="155">
        <v>85</v>
      </c>
      <c r="J19" s="155">
        <v>123</v>
      </c>
      <c r="K19" s="155">
        <v>72</v>
      </c>
      <c r="L19" s="155">
        <v>51</v>
      </c>
      <c r="M19" s="155">
        <v>122</v>
      </c>
      <c r="N19" s="155">
        <v>64</v>
      </c>
      <c r="O19" s="155">
        <v>58</v>
      </c>
      <c r="P19" s="155">
        <v>91</v>
      </c>
      <c r="Q19" s="155">
        <v>54</v>
      </c>
      <c r="R19" s="155">
        <v>37</v>
      </c>
      <c r="S19" s="155">
        <v>0</v>
      </c>
      <c r="T19" s="155">
        <v>0</v>
      </c>
      <c r="U19" s="156">
        <v>0</v>
      </c>
    </row>
    <row r="20" spans="1:21" s="13" customFormat="1" ht="15" customHeight="1">
      <c r="A20" s="98"/>
      <c r="B20" s="98"/>
      <c r="C20" s="160" t="s">
        <v>483</v>
      </c>
      <c r="D20" s="155">
        <v>79</v>
      </c>
      <c r="E20" s="155">
        <v>54</v>
      </c>
      <c r="F20" s="155">
        <v>25</v>
      </c>
      <c r="G20" s="155">
        <v>30</v>
      </c>
      <c r="H20" s="155">
        <v>23</v>
      </c>
      <c r="I20" s="155">
        <v>7</v>
      </c>
      <c r="J20" s="155">
        <v>22</v>
      </c>
      <c r="K20" s="155">
        <v>12</v>
      </c>
      <c r="L20" s="155">
        <v>10</v>
      </c>
      <c r="M20" s="155">
        <v>16</v>
      </c>
      <c r="N20" s="155">
        <v>10</v>
      </c>
      <c r="O20" s="155">
        <v>6</v>
      </c>
      <c r="P20" s="155">
        <v>11</v>
      </c>
      <c r="Q20" s="155">
        <v>9</v>
      </c>
      <c r="R20" s="155">
        <v>2</v>
      </c>
      <c r="S20" s="155">
        <v>0</v>
      </c>
      <c r="T20" s="155">
        <v>0</v>
      </c>
      <c r="U20" s="156">
        <v>0</v>
      </c>
    </row>
    <row r="21" spans="1:21" s="13" customFormat="1" ht="15" customHeight="1">
      <c r="A21" s="98"/>
      <c r="B21" s="98"/>
      <c r="C21" s="160" t="s">
        <v>484</v>
      </c>
      <c r="D21" s="155">
        <v>0</v>
      </c>
      <c r="E21" s="155">
        <v>0</v>
      </c>
      <c r="F21" s="155">
        <v>0</v>
      </c>
      <c r="G21" s="155">
        <v>0</v>
      </c>
      <c r="H21" s="155">
        <v>0</v>
      </c>
      <c r="I21" s="155">
        <v>0</v>
      </c>
      <c r="J21" s="155">
        <v>0</v>
      </c>
      <c r="K21" s="155">
        <v>0</v>
      </c>
      <c r="L21" s="155">
        <v>0</v>
      </c>
      <c r="M21" s="155">
        <v>0</v>
      </c>
      <c r="N21" s="155">
        <v>0</v>
      </c>
      <c r="O21" s="155">
        <v>0</v>
      </c>
      <c r="P21" s="155">
        <v>0</v>
      </c>
      <c r="Q21" s="155">
        <v>0</v>
      </c>
      <c r="R21" s="155">
        <v>0</v>
      </c>
      <c r="S21" s="155">
        <v>0</v>
      </c>
      <c r="T21" s="155">
        <v>0</v>
      </c>
      <c r="U21" s="156">
        <v>0</v>
      </c>
    </row>
    <row r="22" spans="1:21" s="13" customFormat="1" ht="15" customHeight="1">
      <c r="A22" s="98"/>
      <c r="B22" s="98"/>
      <c r="C22" s="160" t="s">
        <v>487</v>
      </c>
      <c r="D22" s="155">
        <v>0</v>
      </c>
      <c r="E22" s="155">
        <v>0</v>
      </c>
      <c r="F22" s="155">
        <v>0</v>
      </c>
      <c r="G22" s="155">
        <v>0</v>
      </c>
      <c r="H22" s="155">
        <v>0</v>
      </c>
      <c r="I22" s="155">
        <v>0</v>
      </c>
      <c r="J22" s="155">
        <v>0</v>
      </c>
      <c r="K22" s="155">
        <v>0</v>
      </c>
      <c r="L22" s="155">
        <v>0</v>
      </c>
      <c r="M22" s="155">
        <v>0</v>
      </c>
      <c r="N22" s="155">
        <v>0</v>
      </c>
      <c r="O22" s="155">
        <v>0</v>
      </c>
      <c r="P22" s="155">
        <v>0</v>
      </c>
      <c r="Q22" s="155">
        <v>0</v>
      </c>
      <c r="R22" s="155">
        <v>0</v>
      </c>
      <c r="S22" s="155">
        <v>0</v>
      </c>
      <c r="T22" s="155">
        <v>0</v>
      </c>
      <c r="U22" s="156">
        <v>0</v>
      </c>
    </row>
    <row r="23" spans="1:21" s="13" customFormat="1" ht="22.5" customHeight="1">
      <c r="A23" s="1039" t="s">
        <v>493</v>
      </c>
      <c r="B23" s="1039"/>
      <c r="C23" s="1045"/>
      <c r="D23" s="155">
        <v>11051</v>
      </c>
      <c r="E23" s="155">
        <v>6021</v>
      </c>
      <c r="F23" s="155">
        <v>5030</v>
      </c>
      <c r="G23" s="155">
        <v>3605</v>
      </c>
      <c r="H23" s="155">
        <v>1925</v>
      </c>
      <c r="I23" s="155">
        <v>1680</v>
      </c>
      <c r="J23" s="155">
        <v>3583</v>
      </c>
      <c r="K23" s="155">
        <v>1922</v>
      </c>
      <c r="L23" s="155">
        <v>1661</v>
      </c>
      <c r="M23" s="155">
        <v>3836</v>
      </c>
      <c r="N23" s="155">
        <v>2147</v>
      </c>
      <c r="O23" s="155">
        <v>1689</v>
      </c>
      <c r="P23" s="155">
        <v>0</v>
      </c>
      <c r="Q23" s="155">
        <v>0</v>
      </c>
      <c r="R23" s="155">
        <v>0</v>
      </c>
      <c r="S23" s="155">
        <v>27</v>
      </c>
      <c r="T23" s="155">
        <v>27</v>
      </c>
      <c r="U23" s="156">
        <v>0</v>
      </c>
    </row>
    <row r="24" spans="1:21" s="13" customFormat="1" ht="15" customHeight="1">
      <c r="A24" s="98"/>
      <c r="B24" s="972" t="s">
        <v>491</v>
      </c>
      <c r="C24" s="962"/>
      <c r="D24" s="155">
        <v>11051</v>
      </c>
      <c r="E24" s="155">
        <v>6021</v>
      </c>
      <c r="F24" s="155">
        <v>5030</v>
      </c>
      <c r="G24" s="155">
        <v>3605</v>
      </c>
      <c r="H24" s="155">
        <v>1925</v>
      </c>
      <c r="I24" s="155">
        <v>1680</v>
      </c>
      <c r="J24" s="155">
        <v>3583</v>
      </c>
      <c r="K24" s="155">
        <v>1922</v>
      </c>
      <c r="L24" s="155">
        <v>1661</v>
      </c>
      <c r="M24" s="155">
        <v>3836</v>
      </c>
      <c r="N24" s="155">
        <v>2147</v>
      </c>
      <c r="O24" s="155">
        <v>1689</v>
      </c>
      <c r="P24" s="155">
        <v>0</v>
      </c>
      <c r="Q24" s="155">
        <v>0</v>
      </c>
      <c r="R24" s="155">
        <v>0</v>
      </c>
      <c r="S24" s="155">
        <v>27</v>
      </c>
      <c r="T24" s="155">
        <v>27</v>
      </c>
      <c r="U24" s="156">
        <v>0</v>
      </c>
    </row>
    <row r="25" spans="1:21" s="13" customFormat="1" ht="15" customHeight="1">
      <c r="A25" s="98"/>
      <c r="B25" s="98"/>
      <c r="C25" s="160" t="s">
        <v>481</v>
      </c>
      <c r="D25" s="155">
        <v>9021</v>
      </c>
      <c r="E25" s="155">
        <v>4613</v>
      </c>
      <c r="F25" s="155">
        <v>4408</v>
      </c>
      <c r="G25" s="155">
        <v>2910</v>
      </c>
      <c r="H25" s="155">
        <v>1463</v>
      </c>
      <c r="I25" s="155">
        <v>1447</v>
      </c>
      <c r="J25" s="155">
        <v>2965</v>
      </c>
      <c r="K25" s="155">
        <v>1494</v>
      </c>
      <c r="L25" s="155">
        <v>1471</v>
      </c>
      <c r="M25" s="155">
        <v>3146</v>
      </c>
      <c r="N25" s="155">
        <v>1656</v>
      </c>
      <c r="O25" s="155">
        <v>1490</v>
      </c>
      <c r="P25" s="155">
        <v>0</v>
      </c>
      <c r="Q25" s="155">
        <v>0</v>
      </c>
      <c r="R25" s="155">
        <v>0</v>
      </c>
      <c r="S25" s="155">
        <v>0</v>
      </c>
      <c r="T25" s="155">
        <v>0</v>
      </c>
      <c r="U25" s="156">
        <v>0</v>
      </c>
    </row>
    <row r="26" spans="1:21" s="13" customFormat="1" ht="15" customHeight="1">
      <c r="A26" s="98"/>
      <c r="B26" s="98"/>
      <c r="C26" s="160" t="s">
        <v>483</v>
      </c>
      <c r="D26" s="155">
        <v>1024</v>
      </c>
      <c r="E26" s="155">
        <v>949</v>
      </c>
      <c r="F26" s="155">
        <v>75</v>
      </c>
      <c r="G26" s="155">
        <v>348</v>
      </c>
      <c r="H26" s="155">
        <v>321</v>
      </c>
      <c r="I26" s="155">
        <v>27</v>
      </c>
      <c r="J26" s="155">
        <v>288</v>
      </c>
      <c r="K26" s="155">
        <v>272</v>
      </c>
      <c r="L26" s="155">
        <v>16</v>
      </c>
      <c r="M26" s="155">
        <v>361</v>
      </c>
      <c r="N26" s="155">
        <v>329</v>
      </c>
      <c r="O26" s="155">
        <v>32</v>
      </c>
      <c r="P26" s="155">
        <v>0</v>
      </c>
      <c r="Q26" s="155">
        <v>0</v>
      </c>
      <c r="R26" s="155">
        <v>0</v>
      </c>
      <c r="S26" s="155">
        <v>27</v>
      </c>
      <c r="T26" s="155">
        <v>27</v>
      </c>
      <c r="U26" s="156">
        <v>0</v>
      </c>
    </row>
    <row r="27" spans="1:21" s="13" customFormat="1" ht="15" customHeight="1">
      <c r="A27" s="98"/>
      <c r="B27" s="98"/>
      <c r="C27" s="160" t="s">
        <v>484</v>
      </c>
      <c r="D27" s="155">
        <v>467</v>
      </c>
      <c r="E27" s="155">
        <v>257</v>
      </c>
      <c r="F27" s="155">
        <v>210</v>
      </c>
      <c r="G27" s="155">
        <v>156</v>
      </c>
      <c r="H27" s="155">
        <v>80</v>
      </c>
      <c r="I27" s="155">
        <v>76</v>
      </c>
      <c r="J27" s="155">
        <v>165</v>
      </c>
      <c r="K27" s="155">
        <v>96</v>
      </c>
      <c r="L27" s="155">
        <v>69</v>
      </c>
      <c r="M27" s="155">
        <v>146</v>
      </c>
      <c r="N27" s="155">
        <v>81</v>
      </c>
      <c r="O27" s="155">
        <v>65</v>
      </c>
      <c r="P27" s="155">
        <v>0</v>
      </c>
      <c r="Q27" s="155">
        <v>0</v>
      </c>
      <c r="R27" s="155">
        <v>0</v>
      </c>
      <c r="S27" s="155">
        <v>0</v>
      </c>
      <c r="T27" s="155">
        <v>0</v>
      </c>
      <c r="U27" s="156">
        <v>0</v>
      </c>
    </row>
    <row r="28" spans="1:21" s="13" customFormat="1" ht="15" customHeight="1">
      <c r="A28" s="98"/>
      <c r="B28" s="98"/>
      <c r="C28" s="160" t="s">
        <v>486</v>
      </c>
      <c r="D28" s="155">
        <v>539</v>
      </c>
      <c r="E28" s="155">
        <v>202</v>
      </c>
      <c r="F28" s="155">
        <v>337</v>
      </c>
      <c r="G28" s="155">
        <v>191</v>
      </c>
      <c r="H28" s="155">
        <v>61</v>
      </c>
      <c r="I28" s="155">
        <v>130</v>
      </c>
      <c r="J28" s="155">
        <v>165</v>
      </c>
      <c r="K28" s="155">
        <v>60</v>
      </c>
      <c r="L28" s="155">
        <v>105</v>
      </c>
      <c r="M28" s="155">
        <v>183</v>
      </c>
      <c r="N28" s="155">
        <v>81</v>
      </c>
      <c r="O28" s="155">
        <v>102</v>
      </c>
      <c r="P28" s="155">
        <v>0</v>
      </c>
      <c r="Q28" s="155">
        <v>0</v>
      </c>
      <c r="R28" s="155">
        <v>0</v>
      </c>
      <c r="S28" s="155">
        <v>0</v>
      </c>
      <c r="T28" s="155">
        <v>0</v>
      </c>
      <c r="U28" s="156">
        <v>0</v>
      </c>
    </row>
    <row r="29" spans="1:21" s="13" customFormat="1" ht="15" customHeight="1" thickBot="1">
      <c r="A29" s="161"/>
      <c r="B29" s="161"/>
      <c r="C29" s="162" t="s">
        <v>487</v>
      </c>
      <c r="D29" s="163">
        <v>0</v>
      </c>
      <c r="E29" s="163">
        <v>0</v>
      </c>
      <c r="F29" s="163">
        <v>0</v>
      </c>
      <c r="G29" s="163">
        <v>0</v>
      </c>
      <c r="H29" s="163">
        <v>0</v>
      </c>
      <c r="I29" s="163">
        <v>0</v>
      </c>
      <c r="J29" s="163">
        <v>0</v>
      </c>
      <c r="K29" s="163">
        <v>0</v>
      </c>
      <c r="L29" s="163">
        <v>0</v>
      </c>
      <c r="M29" s="163">
        <v>0</v>
      </c>
      <c r="N29" s="163">
        <v>0</v>
      </c>
      <c r="O29" s="163">
        <v>0</v>
      </c>
      <c r="P29" s="163">
        <v>0</v>
      </c>
      <c r="Q29" s="163">
        <v>0</v>
      </c>
      <c r="R29" s="163">
        <v>0</v>
      </c>
      <c r="S29" s="163">
        <v>0</v>
      </c>
      <c r="T29" s="163">
        <v>0</v>
      </c>
      <c r="U29" s="164">
        <v>0</v>
      </c>
    </row>
    <row r="30" s="13" customFormat="1" ht="15" customHeight="1">
      <c r="A30" s="13" t="s">
        <v>473</v>
      </c>
    </row>
  </sheetData>
  <mergeCells count="13">
    <mergeCell ref="B8:C8"/>
    <mergeCell ref="M3:O3"/>
    <mergeCell ref="P3:R3"/>
    <mergeCell ref="S3:U3"/>
    <mergeCell ref="B24:C24"/>
    <mergeCell ref="D3:F3"/>
    <mergeCell ref="G3:I3"/>
    <mergeCell ref="J3:L3"/>
    <mergeCell ref="A5:C5"/>
    <mergeCell ref="A6:C6"/>
    <mergeCell ref="A7:C7"/>
    <mergeCell ref="A23:C23"/>
    <mergeCell ref="B18:C18"/>
  </mergeCells>
  <printOptions/>
  <pageMargins left="0.5905511811023623" right="0.07874015748031496" top="0.984251968503937" bottom="0.984251968503937" header="0.5118110236220472" footer="0.5118110236220472"/>
  <pageSetup horizontalDpi="600" verticalDpi="600" orientation="portrait" paperSize="9" scale="85"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dimension ref="A1:P18"/>
  <sheetViews>
    <sheetView workbookViewId="0" topLeftCell="A1">
      <selection activeCell="A1" sqref="A1"/>
    </sheetView>
  </sheetViews>
  <sheetFormatPr defaultColWidth="9.00390625" defaultRowHeight="13.5"/>
  <cols>
    <col min="1" max="1" width="1.625" style="166" customWidth="1"/>
    <col min="2" max="2" width="9.625" style="166" customWidth="1"/>
    <col min="3" max="6" width="6.125" style="166" customWidth="1"/>
    <col min="7" max="16" width="5.625" style="166" customWidth="1"/>
    <col min="17" max="16384" width="9.00390625" style="166" customWidth="1"/>
  </cols>
  <sheetData>
    <row r="1" spans="1:2" ht="18" customHeight="1">
      <c r="A1" s="165" t="s">
        <v>937</v>
      </c>
      <c r="B1" s="165"/>
    </row>
    <row r="2" spans="1:16" ht="18" customHeight="1">
      <c r="A2" s="167" t="s">
        <v>150</v>
      </c>
      <c r="B2" s="167"/>
      <c r="C2" s="168"/>
      <c r="H2" s="168"/>
      <c r="P2" s="168"/>
    </row>
    <row r="3" spans="1:16" ht="15" customHeight="1" thickBot="1">
      <c r="A3" s="168"/>
      <c r="B3" s="168"/>
      <c r="C3" s="168"/>
      <c r="D3" s="168"/>
      <c r="E3" s="168"/>
      <c r="F3" s="168"/>
      <c r="G3" s="168"/>
      <c r="H3" s="168"/>
      <c r="I3" s="168"/>
      <c r="J3" s="168"/>
      <c r="K3" s="168"/>
      <c r="L3" s="168"/>
      <c r="M3" s="168"/>
      <c r="N3" s="168"/>
      <c r="O3" s="168"/>
      <c r="P3" s="169" t="s">
        <v>955</v>
      </c>
    </row>
    <row r="4" spans="1:16" ht="15" customHeight="1" thickTop="1">
      <c r="A4" s="1058" t="s">
        <v>494</v>
      </c>
      <c r="B4" s="1059"/>
      <c r="C4" s="1059" t="s">
        <v>151</v>
      </c>
      <c r="D4" s="1059" t="s">
        <v>152</v>
      </c>
      <c r="E4" s="1053" t="s">
        <v>153</v>
      </c>
      <c r="F4" s="1046" t="s">
        <v>154</v>
      </c>
      <c r="G4" s="1046"/>
      <c r="H4" s="1046"/>
      <c r="I4" s="1046"/>
      <c r="J4" s="1046"/>
      <c r="K4" s="1046"/>
      <c r="L4" s="1046"/>
      <c r="M4" s="1046"/>
      <c r="N4" s="1046"/>
      <c r="O4" s="1046"/>
      <c r="P4" s="1047"/>
    </row>
    <row r="5" spans="1:16" ht="15" customHeight="1">
      <c r="A5" s="1060"/>
      <c r="B5" s="1061"/>
      <c r="C5" s="1061"/>
      <c r="D5" s="1061"/>
      <c r="E5" s="1054"/>
      <c r="F5" s="1048" t="s">
        <v>155</v>
      </c>
      <c r="G5" s="1049"/>
      <c r="H5" s="1049"/>
      <c r="I5" s="1048" t="s">
        <v>497</v>
      </c>
      <c r="J5" s="1049"/>
      <c r="K5" s="1048" t="s">
        <v>156</v>
      </c>
      <c r="L5" s="1049"/>
      <c r="M5" s="1048" t="s">
        <v>157</v>
      </c>
      <c r="N5" s="1049"/>
      <c r="O5" s="1048" t="s">
        <v>158</v>
      </c>
      <c r="P5" s="1050"/>
    </row>
    <row r="6" spans="1:16" ht="15" customHeight="1">
      <c r="A6" s="1062"/>
      <c r="B6" s="1063"/>
      <c r="C6" s="1063"/>
      <c r="D6" s="1063"/>
      <c r="E6" s="1055"/>
      <c r="F6" s="170" t="s">
        <v>159</v>
      </c>
      <c r="G6" s="171" t="s">
        <v>382</v>
      </c>
      <c r="H6" s="171" t="s">
        <v>367</v>
      </c>
      <c r="I6" s="171" t="s">
        <v>382</v>
      </c>
      <c r="J6" s="171" t="s">
        <v>367</v>
      </c>
      <c r="K6" s="171" t="s">
        <v>382</v>
      </c>
      <c r="L6" s="171" t="s">
        <v>367</v>
      </c>
      <c r="M6" s="171" t="s">
        <v>382</v>
      </c>
      <c r="N6" s="171" t="s">
        <v>367</v>
      </c>
      <c r="O6" s="171" t="s">
        <v>382</v>
      </c>
      <c r="P6" s="172" t="s">
        <v>367</v>
      </c>
    </row>
    <row r="7" spans="1:16" s="175" customFormat="1" ht="15" customHeight="1">
      <c r="A7" s="1056" t="s">
        <v>495</v>
      </c>
      <c r="B7" s="1057"/>
      <c r="C7" s="173"/>
      <c r="D7" s="173"/>
      <c r="E7" s="173"/>
      <c r="F7" s="173"/>
      <c r="G7" s="173"/>
      <c r="H7" s="173"/>
      <c r="I7" s="173"/>
      <c r="J7" s="173"/>
      <c r="K7" s="173"/>
      <c r="L7" s="173"/>
      <c r="M7" s="173"/>
      <c r="N7" s="173"/>
      <c r="O7" s="173"/>
      <c r="P7" s="174"/>
    </row>
    <row r="8" spans="1:16" s="175" customFormat="1" ht="15" customHeight="1">
      <c r="A8" s="176"/>
      <c r="B8" s="177" t="s">
        <v>373</v>
      </c>
      <c r="C8" s="178">
        <v>1</v>
      </c>
      <c r="D8" s="178">
        <v>22</v>
      </c>
      <c r="E8" s="178">
        <v>54</v>
      </c>
      <c r="F8" s="178">
        <v>37</v>
      </c>
      <c r="G8" s="178">
        <v>24</v>
      </c>
      <c r="H8" s="178">
        <v>13</v>
      </c>
      <c r="I8" s="178">
        <v>2</v>
      </c>
      <c r="J8" s="178">
        <v>0</v>
      </c>
      <c r="K8" s="178">
        <v>4</v>
      </c>
      <c r="L8" s="178">
        <v>4</v>
      </c>
      <c r="M8" s="178">
        <v>4</v>
      </c>
      <c r="N8" s="178">
        <v>4</v>
      </c>
      <c r="O8" s="178">
        <v>14</v>
      </c>
      <c r="P8" s="179">
        <v>5</v>
      </c>
    </row>
    <row r="9" spans="1:16" s="175" customFormat="1" ht="15" customHeight="1">
      <c r="A9" s="176"/>
      <c r="B9" s="180" t="s">
        <v>160</v>
      </c>
      <c r="C9" s="181">
        <v>1</v>
      </c>
      <c r="D9" s="181">
        <v>22</v>
      </c>
      <c r="E9" s="181">
        <v>52</v>
      </c>
      <c r="F9" s="181">
        <v>33</v>
      </c>
      <c r="G9" s="181">
        <v>19</v>
      </c>
      <c r="H9" s="181">
        <v>14</v>
      </c>
      <c r="I9" s="181">
        <v>1</v>
      </c>
      <c r="J9" s="181">
        <v>1</v>
      </c>
      <c r="K9" s="181">
        <v>5</v>
      </c>
      <c r="L9" s="181">
        <v>3</v>
      </c>
      <c r="M9" s="181">
        <v>5</v>
      </c>
      <c r="N9" s="181">
        <v>4</v>
      </c>
      <c r="O9" s="181">
        <v>8</v>
      </c>
      <c r="P9" s="182">
        <v>6</v>
      </c>
    </row>
    <row r="10" spans="1:16" s="175" customFormat="1" ht="15" customHeight="1">
      <c r="A10" s="1051" t="s">
        <v>496</v>
      </c>
      <c r="B10" s="1052"/>
      <c r="C10" s="181"/>
      <c r="D10" s="181"/>
      <c r="E10" s="181"/>
      <c r="F10" s="181"/>
      <c r="G10" s="181"/>
      <c r="H10" s="181"/>
      <c r="I10" s="181"/>
      <c r="J10" s="181"/>
      <c r="K10" s="181"/>
      <c r="L10" s="181"/>
      <c r="M10" s="181"/>
      <c r="N10" s="181"/>
      <c r="O10" s="181"/>
      <c r="P10" s="182"/>
    </row>
    <row r="11" spans="1:16" s="175" customFormat="1" ht="15" customHeight="1">
      <c r="A11" s="176"/>
      <c r="B11" s="177" t="s">
        <v>373</v>
      </c>
      <c r="C11" s="178">
        <v>2</v>
      </c>
      <c r="D11" s="178">
        <v>35</v>
      </c>
      <c r="E11" s="178">
        <v>77</v>
      </c>
      <c r="F11" s="178">
        <v>75</v>
      </c>
      <c r="G11" s="178">
        <v>40</v>
      </c>
      <c r="H11" s="178">
        <v>35</v>
      </c>
      <c r="I11" s="178">
        <v>5</v>
      </c>
      <c r="J11" s="178">
        <v>8</v>
      </c>
      <c r="K11" s="178">
        <v>18</v>
      </c>
      <c r="L11" s="178">
        <v>19</v>
      </c>
      <c r="M11" s="178">
        <v>10</v>
      </c>
      <c r="N11" s="178">
        <v>4</v>
      </c>
      <c r="O11" s="178">
        <v>7</v>
      </c>
      <c r="P11" s="179">
        <v>4</v>
      </c>
    </row>
    <row r="12" spans="1:16" s="175" customFormat="1" ht="15" customHeight="1">
      <c r="A12" s="176"/>
      <c r="B12" s="180" t="s">
        <v>160</v>
      </c>
      <c r="C12" s="181">
        <v>2</v>
      </c>
      <c r="D12" s="181">
        <v>31</v>
      </c>
      <c r="E12" s="181">
        <v>76</v>
      </c>
      <c r="F12" s="181">
        <v>66</v>
      </c>
      <c r="G12" s="181">
        <v>37</v>
      </c>
      <c r="H12" s="181">
        <v>29</v>
      </c>
      <c r="I12" s="181">
        <v>6</v>
      </c>
      <c r="J12" s="181">
        <v>6</v>
      </c>
      <c r="K12" s="181">
        <v>12</v>
      </c>
      <c r="L12" s="181">
        <v>15</v>
      </c>
      <c r="M12" s="181">
        <v>13</v>
      </c>
      <c r="N12" s="181">
        <v>5</v>
      </c>
      <c r="O12" s="181">
        <v>6</v>
      </c>
      <c r="P12" s="182">
        <v>3</v>
      </c>
    </row>
    <row r="13" spans="1:16" s="175" customFormat="1" ht="15" customHeight="1">
      <c r="A13" s="1051" t="s">
        <v>380</v>
      </c>
      <c r="B13" s="1052"/>
      <c r="C13" s="181"/>
      <c r="D13" s="181"/>
      <c r="E13" s="181"/>
      <c r="F13" s="181"/>
      <c r="G13" s="181"/>
      <c r="H13" s="181"/>
      <c r="I13" s="181"/>
      <c r="J13" s="181"/>
      <c r="K13" s="181"/>
      <c r="L13" s="181"/>
      <c r="M13" s="181"/>
      <c r="N13" s="181"/>
      <c r="O13" s="181"/>
      <c r="P13" s="182"/>
    </row>
    <row r="14" spans="1:16" s="175" customFormat="1" ht="15" customHeight="1">
      <c r="A14" s="176"/>
      <c r="B14" s="177" t="s">
        <v>373</v>
      </c>
      <c r="C14" s="178">
        <v>8</v>
      </c>
      <c r="D14" s="178">
        <v>185</v>
      </c>
      <c r="E14" s="178">
        <v>445</v>
      </c>
      <c r="F14" s="178">
        <v>698</v>
      </c>
      <c r="G14" s="178">
        <v>443</v>
      </c>
      <c r="H14" s="178">
        <v>255</v>
      </c>
      <c r="I14" s="178">
        <v>0</v>
      </c>
      <c r="J14" s="178">
        <v>2</v>
      </c>
      <c r="K14" s="178">
        <v>104</v>
      </c>
      <c r="L14" s="178">
        <v>72</v>
      </c>
      <c r="M14" s="178">
        <v>102</v>
      </c>
      <c r="N14" s="178">
        <v>48</v>
      </c>
      <c r="O14" s="178">
        <v>237</v>
      </c>
      <c r="P14" s="179">
        <v>133</v>
      </c>
    </row>
    <row r="15" spans="1:16" s="175" customFormat="1" ht="15" customHeight="1" thickBot="1">
      <c r="A15" s="183"/>
      <c r="B15" s="184" t="s">
        <v>160</v>
      </c>
      <c r="C15" s="185">
        <v>8</v>
      </c>
      <c r="D15" s="185">
        <v>189</v>
      </c>
      <c r="E15" s="185">
        <v>452</v>
      </c>
      <c r="F15" s="185">
        <v>712</v>
      </c>
      <c r="G15" s="185">
        <v>462</v>
      </c>
      <c r="H15" s="185">
        <v>250</v>
      </c>
      <c r="I15" s="185">
        <v>1</v>
      </c>
      <c r="J15" s="185">
        <v>3</v>
      </c>
      <c r="K15" s="185">
        <v>109</v>
      </c>
      <c r="L15" s="185">
        <v>78</v>
      </c>
      <c r="M15" s="185">
        <v>103</v>
      </c>
      <c r="N15" s="185">
        <v>49</v>
      </c>
      <c r="O15" s="185">
        <v>249</v>
      </c>
      <c r="P15" s="186">
        <v>120</v>
      </c>
    </row>
    <row r="16" s="188" customFormat="1" ht="15" customHeight="1">
      <c r="A16" s="187" t="s">
        <v>161</v>
      </c>
    </row>
    <row r="17" s="188" customFormat="1" ht="15" customHeight="1">
      <c r="A17" s="187" t="s">
        <v>162</v>
      </c>
    </row>
    <row r="18" s="188" customFormat="1" ht="15" customHeight="1">
      <c r="A18" s="187" t="s">
        <v>498</v>
      </c>
    </row>
  </sheetData>
  <mergeCells count="13">
    <mergeCell ref="A13:B13"/>
    <mergeCell ref="E4:E6"/>
    <mergeCell ref="A7:B7"/>
    <mergeCell ref="A10:B10"/>
    <mergeCell ref="A4:B6"/>
    <mergeCell ref="C4:C6"/>
    <mergeCell ref="D4:D6"/>
    <mergeCell ref="F4:P4"/>
    <mergeCell ref="F5:H5"/>
    <mergeCell ref="I5:J5"/>
    <mergeCell ref="K5:L5"/>
    <mergeCell ref="M5:N5"/>
    <mergeCell ref="O5:P5"/>
  </mergeCells>
  <printOptions/>
  <pageMargins left="0.7874015748031497" right="0.196850393700787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9.xml><?xml version="1.0" encoding="utf-8"?>
<worksheet xmlns="http://schemas.openxmlformats.org/spreadsheetml/2006/main" xmlns:r="http://schemas.openxmlformats.org/officeDocument/2006/relationships">
  <dimension ref="A1:S12"/>
  <sheetViews>
    <sheetView workbookViewId="0" topLeftCell="A1">
      <selection activeCell="A1" sqref="A1"/>
    </sheetView>
  </sheetViews>
  <sheetFormatPr defaultColWidth="9.00390625" defaultRowHeight="13.5"/>
  <cols>
    <col min="1" max="1" width="10.125" style="190" customWidth="1"/>
    <col min="2" max="3" width="3.625" style="190" customWidth="1"/>
    <col min="4" max="5" width="4.625" style="190" customWidth="1"/>
    <col min="6" max="6" width="5.625" style="190" customWidth="1"/>
    <col min="7" max="8" width="4.625" style="190" customWidth="1"/>
    <col min="9" max="9" width="5.625" style="190" customWidth="1"/>
    <col min="10" max="10" width="4.625" style="190" customWidth="1"/>
    <col min="11" max="11" width="6.50390625" style="190" bestFit="1" customWidth="1"/>
    <col min="12" max="12" width="5.625" style="190" customWidth="1"/>
    <col min="13" max="13" width="6.50390625" style="190" bestFit="1" customWidth="1"/>
    <col min="14" max="14" width="5.125" style="190" customWidth="1"/>
    <col min="15" max="15" width="5.625" style="190" customWidth="1"/>
    <col min="16" max="17" width="4.625" style="190" customWidth="1"/>
    <col min="18" max="18" width="5.625" style="190" customWidth="1"/>
    <col min="19" max="19" width="4.625" style="190" customWidth="1"/>
    <col min="20" max="16384" width="9.00390625" style="190" customWidth="1"/>
  </cols>
  <sheetData>
    <row r="1" ht="18" customHeight="1">
      <c r="A1" s="189" t="s">
        <v>938</v>
      </c>
    </row>
    <row r="2" spans="1:19" ht="15" customHeight="1" thickBot="1">
      <c r="A2" s="191" t="s">
        <v>119</v>
      </c>
      <c r="B2" s="191"/>
      <c r="C2" s="191"/>
      <c r="D2" s="191"/>
      <c r="E2" s="191"/>
      <c r="F2" s="191"/>
      <c r="G2" s="191"/>
      <c r="H2" s="191"/>
      <c r="I2" s="191"/>
      <c r="J2" s="191"/>
      <c r="K2" s="191"/>
      <c r="L2" s="191"/>
      <c r="M2" s="191"/>
      <c r="N2" s="191"/>
      <c r="O2" s="191"/>
      <c r="P2" s="191"/>
      <c r="Q2" s="191"/>
      <c r="S2" s="192" t="s">
        <v>956</v>
      </c>
    </row>
    <row r="3" spans="1:19" s="193" customFormat="1" ht="15" customHeight="1" thickTop="1">
      <c r="A3" s="1068" t="s">
        <v>120</v>
      </c>
      <c r="B3" s="1064" t="s">
        <v>121</v>
      </c>
      <c r="C3" s="1064"/>
      <c r="D3" s="1064"/>
      <c r="E3" s="1064"/>
      <c r="F3" s="1064"/>
      <c r="G3" s="1064"/>
      <c r="H3" s="1064"/>
      <c r="I3" s="1064"/>
      <c r="J3" s="1064"/>
      <c r="K3" s="1064" t="s">
        <v>144</v>
      </c>
      <c r="L3" s="1064"/>
      <c r="M3" s="1064"/>
      <c r="N3" s="1064"/>
      <c r="O3" s="1064"/>
      <c r="P3" s="1064"/>
      <c r="Q3" s="1064"/>
      <c r="R3" s="1064"/>
      <c r="S3" s="1065"/>
    </row>
    <row r="4" spans="1:19" s="193" customFormat="1" ht="15" customHeight="1">
      <c r="A4" s="1069"/>
      <c r="B4" s="1071" t="s">
        <v>513</v>
      </c>
      <c r="C4" s="1072" t="s">
        <v>514</v>
      </c>
      <c r="D4" s="1076" t="s">
        <v>145</v>
      </c>
      <c r="E4" s="1076"/>
      <c r="F4" s="1076"/>
      <c r="G4" s="1076"/>
      <c r="H4" s="1076"/>
      <c r="I4" s="1076"/>
      <c r="J4" s="1076"/>
      <c r="K4" s="1071" t="s">
        <v>513</v>
      </c>
      <c r="L4" s="1072" t="s">
        <v>514</v>
      </c>
      <c r="M4" s="1076" t="s">
        <v>145</v>
      </c>
      <c r="N4" s="1076"/>
      <c r="O4" s="1076"/>
      <c r="P4" s="1076"/>
      <c r="Q4" s="1076"/>
      <c r="R4" s="1076"/>
      <c r="S4" s="1079"/>
    </row>
    <row r="5" spans="1:19" s="193" customFormat="1" ht="15" customHeight="1">
      <c r="A5" s="1069"/>
      <c r="B5" s="1072"/>
      <c r="C5" s="1072"/>
      <c r="D5" s="1067" t="s">
        <v>146</v>
      </c>
      <c r="E5" s="1066" t="s">
        <v>515</v>
      </c>
      <c r="F5" s="1074" t="s">
        <v>516</v>
      </c>
      <c r="G5" s="1066" t="s">
        <v>517</v>
      </c>
      <c r="H5" s="1066" t="s">
        <v>518</v>
      </c>
      <c r="I5" s="1074" t="s">
        <v>519</v>
      </c>
      <c r="J5" s="1067" t="s">
        <v>147</v>
      </c>
      <c r="K5" s="1072"/>
      <c r="L5" s="1072"/>
      <c r="M5" s="1067" t="s">
        <v>148</v>
      </c>
      <c r="N5" s="1066" t="s">
        <v>515</v>
      </c>
      <c r="O5" s="1074" t="s">
        <v>516</v>
      </c>
      <c r="P5" s="1066" t="s">
        <v>517</v>
      </c>
      <c r="Q5" s="1066" t="s">
        <v>518</v>
      </c>
      <c r="R5" s="1074" t="s">
        <v>519</v>
      </c>
      <c r="S5" s="1077" t="s">
        <v>147</v>
      </c>
    </row>
    <row r="6" spans="1:19" s="193" customFormat="1" ht="15" customHeight="1">
      <c r="A6" s="1070"/>
      <c r="B6" s="1072"/>
      <c r="C6" s="1072"/>
      <c r="D6" s="1073"/>
      <c r="E6" s="1067"/>
      <c r="F6" s="1075"/>
      <c r="G6" s="1067"/>
      <c r="H6" s="1067"/>
      <c r="I6" s="1075"/>
      <c r="J6" s="1073"/>
      <c r="K6" s="1072"/>
      <c r="L6" s="1072"/>
      <c r="M6" s="1073"/>
      <c r="N6" s="1067"/>
      <c r="O6" s="1075"/>
      <c r="P6" s="1067"/>
      <c r="Q6" s="1067"/>
      <c r="R6" s="1075"/>
      <c r="S6" s="1078"/>
    </row>
    <row r="7" spans="1:19" s="199" customFormat="1" ht="15" customHeight="1">
      <c r="A7" s="196" t="s">
        <v>369</v>
      </c>
      <c r="B7" s="197">
        <v>26</v>
      </c>
      <c r="C7" s="197">
        <v>3</v>
      </c>
      <c r="D7" s="197">
        <v>23</v>
      </c>
      <c r="E7" s="197">
        <v>8</v>
      </c>
      <c r="F7" s="197">
        <v>6</v>
      </c>
      <c r="G7" s="197">
        <v>1</v>
      </c>
      <c r="H7" s="197">
        <v>2</v>
      </c>
      <c r="I7" s="197">
        <v>3</v>
      </c>
      <c r="J7" s="197">
        <v>3</v>
      </c>
      <c r="K7" s="82">
        <v>2262</v>
      </c>
      <c r="L7" s="82">
        <v>284</v>
      </c>
      <c r="M7" s="82">
        <v>1978</v>
      </c>
      <c r="N7" s="197">
        <v>772</v>
      </c>
      <c r="O7" s="197">
        <v>295</v>
      </c>
      <c r="P7" s="197">
        <v>120</v>
      </c>
      <c r="Q7" s="197">
        <v>245</v>
      </c>
      <c r="R7" s="197">
        <v>511</v>
      </c>
      <c r="S7" s="198">
        <v>35</v>
      </c>
    </row>
    <row r="8" spans="1:19" s="199" customFormat="1" ht="15" customHeight="1">
      <c r="A8" s="196" t="s">
        <v>371</v>
      </c>
      <c r="B8" s="197">
        <v>25</v>
      </c>
      <c r="C8" s="197">
        <v>3</v>
      </c>
      <c r="D8" s="197">
        <v>22</v>
      </c>
      <c r="E8" s="197">
        <v>7</v>
      </c>
      <c r="F8" s="197">
        <v>6</v>
      </c>
      <c r="G8" s="197">
        <v>1</v>
      </c>
      <c r="H8" s="197">
        <v>2</v>
      </c>
      <c r="I8" s="197">
        <v>4</v>
      </c>
      <c r="J8" s="197">
        <v>2</v>
      </c>
      <c r="K8" s="82">
        <v>2221</v>
      </c>
      <c r="L8" s="82">
        <v>275</v>
      </c>
      <c r="M8" s="82">
        <v>1946</v>
      </c>
      <c r="N8" s="197">
        <v>754</v>
      </c>
      <c r="O8" s="197">
        <v>245</v>
      </c>
      <c r="P8" s="197">
        <v>120</v>
      </c>
      <c r="Q8" s="197">
        <v>254</v>
      </c>
      <c r="R8" s="197">
        <v>542</v>
      </c>
      <c r="S8" s="198">
        <v>31</v>
      </c>
    </row>
    <row r="9" spans="1:19" s="199" customFormat="1" ht="15" customHeight="1">
      <c r="A9" s="196" t="s">
        <v>372</v>
      </c>
      <c r="B9" s="197">
        <v>25</v>
      </c>
      <c r="C9" s="197">
        <v>2</v>
      </c>
      <c r="D9" s="197">
        <v>23</v>
      </c>
      <c r="E9" s="197">
        <v>7</v>
      </c>
      <c r="F9" s="197">
        <v>7</v>
      </c>
      <c r="G9" s="197">
        <v>1</v>
      </c>
      <c r="H9" s="197">
        <v>2</v>
      </c>
      <c r="I9" s="197">
        <v>4</v>
      </c>
      <c r="J9" s="197">
        <v>2</v>
      </c>
      <c r="K9" s="82">
        <v>2178</v>
      </c>
      <c r="L9" s="82">
        <v>146</v>
      </c>
      <c r="M9" s="82">
        <v>2032</v>
      </c>
      <c r="N9" s="197">
        <v>721</v>
      </c>
      <c r="O9" s="197">
        <v>354</v>
      </c>
      <c r="P9" s="197">
        <v>115</v>
      </c>
      <c r="Q9" s="197">
        <v>265</v>
      </c>
      <c r="R9" s="197">
        <v>551</v>
      </c>
      <c r="S9" s="198">
        <v>26</v>
      </c>
    </row>
    <row r="10" spans="1:19" s="201" customFormat="1" ht="15" customHeight="1">
      <c r="A10" s="200" t="s">
        <v>373</v>
      </c>
      <c r="B10" s="197">
        <v>23</v>
      </c>
      <c r="C10" s="197">
        <v>2</v>
      </c>
      <c r="D10" s="197">
        <v>21</v>
      </c>
      <c r="E10" s="197">
        <v>6</v>
      </c>
      <c r="F10" s="197">
        <v>6</v>
      </c>
      <c r="G10" s="197">
        <v>1</v>
      </c>
      <c r="H10" s="197">
        <v>2</v>
      </c>
      <c r="I10" s="197">
        <v>4</v>
      </c>
      <c r="J10" s="197">
        <v>2</v>
      </c>
      <c r="K10" s="82">
        <v>2174</v>
      </c>
      <c r="L10" s="82">
        <v>150</v>
      </c>
      <c r="M10" s="82">
        <v>2024</v>
      </c>
      <c r="N10" s="197">
        <v>732</v>
      </c>
      <c r="O10" s="197">
        <v>331</v>
      </c>
      <c r="P10" s="197">
        <v>122</v>
      </c>
      <c r="Q10" s="197">
        <v>250</v>
      </c>
      <c r="R10" s="197">
        <v>565</v>
      </c>
      <c r="S10" s="198">
        <v>24</v>
      </c>
    </row>
    <row r="11" spans="1:19" s="201" customFormat="1" ht="15" customHeight="1" thickBot="1">
      <c r="A11" s="202" t="s">
        <v>149</v>
      </c>
      <c r="B11" s="203">
        <v>23</v>
      </c>
      <c r="C11" s="203">
        <v>2</v>
      </c>
      <c r="D11" s="203">
        <v>21</v>
      </c>
      <c r="E11" s="203">
        <v>6</v>
      </c>
      <c r="F11" s="203">
        <v>6</v>
      </c>
      <c r="G11" s="203">
        <v>1</v>
      </c>
      <c r="H11" s="203">
        <v>2</v>
      </c>
      <c r="I11" s="203">
        <v>4</v>
      </c>
      <c r="J11" s="203">
        <v>2</v>
      </c>
      <c r="K11" s="204">
        <v>2103</v>
      </c>
      <c r="L11" s="204">
        <v>150</v>
      </c>
      <c r="M11" s="204">
        <v>1953</v>
      </c>
      <c r="N11" s="203">
        <v>740</v>
      </c>
      <c r="O11" s="203">
        <v>327</v>
      </c>
      <c r="P11" s="203">
        <v>124</v>
      </c>
      <c r="Q11" s="203">
        <v>212</v>
      </c>
      <c r="R11" s="203">
        <v>529</v>
      </c>
      <c r="S11" s="205">
        <v>21</v>
      </c>
    </row>
    <row r="12" s="199" customFormat="1" ht="15" customHeight="1">
      <c r="A12" s="199" t="s">
        <v>498</v>
      </c>
    </row>
  </sheetData>
  <mergeCells count="23">
    <mergeCell ref="E5:E6"/>
    <mergeCell ref="G5:G6"/>
    <mergeCell ref="D4:J4"/>
    <mergeCell ref="S5:S6"/>
    <mergeCell ref="O5:O6"/>
    <mergeCell ref="M4:S4"/>
    <mergeCell ref="M5:M6"/>
    <mergeCell ref="R5:R6"/>
    <mergeCell ref="L4:L6"/>
    <mergeCell ref="A3:A6"/>
    <mergeCell ref="B4:B6"/>
    <mergeCell ref="K4:K6"/>
    <mergeCell ref="D5:D6"/>
    <mergeCell ref="J5:J6"/>
    <mergeCell ref="C4:C6"/>
    <mergeCell ref="F5:F6"/>
    <mergeCell ref="B3:J3"/>
    <mergeCell ref="H5:H6"/>
    <mergeCell ref="I5:I6"/>
    <mergeCell ref="K3:S3"/>
    <mergeCell ref="N5:N6"/>
    <mergeCell ref="P5:P6"/>
    <mergeCell ref="Q5:Q6"/>
  </mergeCells>
  <printOptions/>
  <pageMargins left="0.5511811023622047" right="0.15748031496062992"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第18章　教育・文化・宗教　（平成18年山形県統計年鑑）</dc:title>
  <dc:subject/>
  <dc:creator>山形県</dc:creator>
  <cp:keywords/>
  <dc:description/>
  <cp:lastModifiedBy>工藤　裕子</cp:lastModifiedBy>
  <cp:lastPrinted>2008-10-01T01:52:10Z</cp:lastPrinted>
  <dcterms:created xsi:type="dcterms:W3CDTF">2008-09-03T05:24:45Z</dcterms:created>
  <dcterms:modified xsi:type="dcterms:W3CDTF">2008-10-02T06:38:49Z</dcterms:modified>
  <cp:category/>
  <cp:version/>
  <cp:contentType/>
  <cp:contentStatus/>
</cp:coreProperties>
</file>