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xml" ContentType="application/vnd.openxmlformats-officedocument.drawing+xml"/>
  <Override PartName="/xl/worksheets/sheet44.xml" ContentType="application/vnd.openxmlformats-officedocument.spreadsheetml.worksheet+xml"/>
  <Override PartName="/xl/drawings/drawing2.xml" ContentType="application/vnd.openxmlformats-officedocument.drawing+xml"/>
  <Override PartName="/xl/worksheets/sheet4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65" tabRatio="902" activeTab="0"/>
  </bookViews>
  <sheets>
    <sheet name="目次" sheetId="1" r:id="rId1"/>
    <sheet name="17-1" sheetId="2" r:id="rId2"/>
    <sheet name="17-2" sheetId="3" r:id="rId3"/>
    <sheet name="17-3(1)" sheetId="4" r:id="rId4"/>
    <sheet name="17-3(2)" sheetId="5" r:id="rId5"/>
    <sheet name="17-4(1)" sheetId="6" r:id="rId6"/>
    <sheet name="17-4(2)" sheetId="7" r:id="rId7"/>
    <sheet name="17-5" sheetId="8" r:id="rId8"/>
    <sheet name="17-6" sheetId="9" r:id="rId9"/>
    <sheet name="17-7" sheetId="10" r:id="rId10"/>
    <sheet name="17-8"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 sheetId="21" r:id="rId21"/>
    <sheet name="17-14" sheetId="22" r:id="rId22"/>
    <sheet name="17-15" sheetId="23" r:id="rId23"/>
    <sheet name="17-16(1)" sheetId="24" r:id="rId24"/>
    <sheet name="17-16(2)" sheetId="25" r:id="rId25"/>
    <sheet name="17-16(3)" sheetId="26" r:id="rId26"/>
    <sheet name="17-16(4)" sheetId="27" r:id="rId27"/>
    <sheet name="17-17(1)" sheetId="28" r:id="rId28"/>
    <sheet name="17-17(2)" sheetId="29" r:id="rId29"/>
    <sheet name="17-18" sheetId="30" r:id="rId30"/>
    <sheet name="17-19" sheetId="31" r:id="rId31"/>
    <sheet name="17-20" sheetId="32" r:id="rId32"/>
    <sheet name="17-21" sheetId="33" r:id="rId33"/>
    <sheet name="17-22" sheetId="34" r:id="rId34"/>
    <sheet name="17-23" sheetId="35" r:id="rId35"/>
    <sheet name="17-24(1)" sheetId="36" r:id="rId36"/>
    <sheet name="17-24(2)" sheetId="37" r:id="rId37"/>
    <sheet name="17-24(3)" sheetId="38" r:id="rId38"/>
    <sheet name="17-25" sheetId="39" r:id="rId39"/>
    <sheet name="17-26" sheetId="40" r:id="rId40"/>
    <sheet name="17-27" sheetId="41" r:id="rId41"/>
    <sheet name="17-28" sheetId="42" r:id="rId42"/>
    <sheet name="17-29" sheetId="43" r:id="rId43"/>
    <sheet name="17-30" sheetId="44" r:id="rId44"/>
    <sheet name="17-31" sheetId="45" r:id="rId45"/>
  </sheets>
  <definedNames/>
  <calcPr fullCalcOnLoad="1"/>
</workbook>
</file>

<file path=xl/sharedStrings.xml><?xml version="1.0" encoding="utf-8"?>
<sst xmlns="http://schemas.openxmlformats.org/spreadsheetml/2006/main" count="3079" uniqueCount="1237">
  <si>
    <t>(22,932)</t>
  </si>
  <si>
    <t>注：保険給付種別中※印は、被扶養者の場合それぞれ家族埋葬料・配偶者出産育児一時金を示す。入院時食事療養費の()書は再掲</t>
  </si>
  <si>
    <t>　　 世帯合算高額療養費は、被保険者、被扶養者、どちらにも入らないため、総数には合算されていないが、上段の年度計の保険給</t>
  </si>
  <si>
    <t>　　 付決定額には合算されている。</t>
  </si>
  <si>
    <t>資料：山形社会保険事務局</t>
  </si>
  <si>
    <t>17-14.日雇特例被保険者（平成12，13年度）</t>
  </si>
  <si>
    <t xml:space="preserve">   薬     剤     支     給</t>
  </si>
  <si>
    <t>注：平成 6年10月より、療養の給付の見直しとして、入院時食事療養費、訪問看護療養費が新設された。 また、現金給付としての入院</t>
  </si>
  <si>
    <t xml:space="preserve"> 資料 ： 山形社会保険事務局</t>
  </si>
  <si>
    <t>保険給付状況</t>
  </si>
  <si>
    <t>平       成       12       年       度</t>
  </si>
  <si>
    <t>平       成       13       年       度</t>
  </si>
  <si>
    <t>１７－１５．厚生年金保険</t>
  </si>
  <si>
    <t>単位：月額＝円、保険料、年金額＝千円、率＝％</t>
  </si>
  <si>
    <t>年 度 別</t>
  </si>
  <si>
    <t>平成11年度</t>
  </si>
  <si>
    <t>平成12年度</t>
  </si>
  <si>
    <t>平成12年度</t>
  </si>
  <si>
    <t>平成13年度</t>
  </si>
  <si>
    <t>平成12年度</t>
  </si>
  <si>
    <t>-</t>
  </si>
  <si>
    <t>-</t>
  </si>
  <si>
    <t>注：（新法）の欄において、老齢は老齢厚生、障害は障害厚生、遺族は遺族厚生と読み替えるものとする。</t>
  </si>
  <si>
    <t>１７－１６．労働者災害補償保険(平成12、13年度）</t>
  </si>
  <si>
    <t>（１）適用事業場数・適用労働者数</t>
  </si>
  <si>
    <t>12年度末</t>
  </si>
  <si>
    <t>13年度末</t>
  </si>
  <si>
    <t>建設事業</t>
  </si>
  <si>
    <t>資料：山形労働局　（２）～（４）についても同じ</t>
  </si>
  <si>
    <t>給付額合計</t>
  </si>
  <si>
    <t>平成13年度</t>
  </si>
  <si>
    <t>平成13年度</t>
  </si>
  <si>
    <t>（３）業種別給付種類別支払状況</t>
  </si>
  <si>
    <t>介  護</t>
  </si>
  <si>
    <t>平成13年度</t>
  </si>
  <si>
    <t>建設事業</t>
  </si>
  <si>
    <t>（４）労働基準監督署別年金受給者数</t>
  </si>
  <si>
    <t>平成13年度</t>
  </si>
  <si>
    <t>１７－１７．国民年金(平成13年度）</t>
  </si>
  <si>
    <t>（１）社会保険事務所別の市町村別国民年金、基礎年金給付状況</t>
  </si>
  <si>
    <t>総     数</t>
  </si>
  <si>
    <t>老                           齢</t>
  </si>
  <si>
    <t>障　　　　　　　　　　　害</t>
  </si>
  <si>
    <t>遺            族</t>
  </si>
  <si>
    <t>寡婦年金</t>
  </si>
  <si>
    <t>老齢福祉年金</t>
  </si>
  <si>
    <t>老齢基礎年金</t>
  </si>
  <si>
    <t>老齢年金</t>
  </si>
  <si>
    <t>通算老齢年金</t>
  </si>
  <si>
    <t>５年年金</t>
  </si>
  <si>
    <t>障害基礎年金</t>
  </si>
  <si>
    <t>障害年金</t>
  </si>
  <si>
    <t>遺族年金</t>
  </si>
  <si>
    <t>母子年金</t>
  </si>
  <si>
    <t>受給権</t>
  </si>
  <si>
    <t>総年金額</t>
  </si>
  <si>
    <t>者  数</t>
  </si>
  <si>
    <t>注：社会保険事務所別及び総数には海外在住の受給者を含むため、市町村別の計とは一致しない。（２）についても同様</t>
  </si>
  <si>
    <t>１７－１７．国民年金(続き)</t>
  </si>
  <si>
    <t>(2)社会保険事務所別被保険者､保険料免除者､検認､国民年金収納状況</t>
  </si>
  <si>
    <t>年度末現在　　単位：金額＝円､率＝％</t>
  </si>
  <si>
    <t>保険料免除者数</t>
  </si>
  <si>
    <t>1号（Ａ）</t>
  </si>
  <si>
    <t>任意</t>
  </si>
  <si>
    <t>3号</t>
  </si>
  <si>
    <t>総数（Ｂ）</t>
  </si>
  <si>
    <t>法定</t>
  </si>
  <si>
    <t>率Ｄ／Ｃ</t>
  </si>
  <si>
    <t>平成13年度</t>
  </si>
  <si>
    <t>国民年金保険料収納状況</t>
  </si>
  <si>
    <t>印紙収入</t>
  </si>
  <si>
    <t>現金収入</t>
  </si>
  <si>
    <t>合　　　計</t>
  </si>
  <si>
    <t>１７－１８．国民健康保険（平成12、13年度）</t>
  </si>
  <si>
    <t>年　　度　　別</t>
  </si>
  <si>
    <t>公　営（市町村）</t>
  </si>
  <si>
    <t>国　保　組　合</t>
  </si>
  <si>
    <t>平成12年度</t>
  </si>
  <si>
    <t>給　付　種　別</t>
  </si>
  <si>
    <t>平　成　12　年　度</t>
  </si>
  <si>
    <t>平　成　13　年　度</t>
  </si>
  <si>
    <t xml:space="preserve">   一般診療  入   院</t>
  </si>
  <si>
    <t>-</t>
  </si>
  <si>
    <t xml:space="preserve">                  入院外</t>
  </si>
  <si>
    <t xml:space="preserve">   歯    科    診    療</t>
  </si>
  <si>
    <t xml:space="preserve">   薬    剤    支    給</t>
  </si>
  <si>
    <t xml:space="preserve">   入院時食事療養費</t>
  </si>
  <si>
    <t xml:space="preserve">   訪問看護療養費</t>
  </si>
  <si>
    <t xml:space="preserve">   移送費</t>
  </si>
  <si>
    <t xml:space="preserve">   食事療養（差額）</t>
  </si>
  <si>
    <t>-</t>
  </si>
  <si>
    <t>　　傷病手当金については、出産手当を含む。</t>
  </si>
  <si>
    <t>　　表中、入院時食事療養費の件数 (  )は、療養の給付の内数。</t>
  </si>
  <si>
    <t>資料：県長寿社会課</t>
  </si>
  <si>
    <t>１７－１９．船員保険(平成12、13年度）</t>
  </si>
  <si>
    <t>(47)</t>
  </si>
  <si>
    <t>(1,221)</t>
  </si>
  <si>
    <t>(36)</t>
  </si>
  <si>
    <t>(504)</t>
  </si>
  <si>
    <t>家族療養費</t>
  </si>
  <si>
    <t>配偶者出産育児一時金</t>
  </si>
  <si>
    <t>分娩費・育児手当金</t>
  </si>
  <si>
    <t>注：世帯合算高額療養費は被扶養者計には合算されていないが、年度計には合算されている。</t>
  </si>
  <si>
    <t>入院時食事療養費の（ ）は医療給付の内数。</t>
  </si>
  <si>
    <t>１７－２０．生活保護(平成11～13年度）</t>
  </si>
  <si>
    <t>介護扶助</t>
  </si>
  <si>
    <t>平成11年度月平均</t>
  </si>
  <si>
    <t>　　12　　　〃</t>
  </si>
  <si>
    <t>　　13　　　〃</t>
  </si>
  <si>
    <t>　平成13年 ４月</t>
  </si>
  <si>
    <t>５月</t>
  </si>
  <si>
    <t>14年 １月</t>
  </si>
  <si>
    <t>２月</t>
  </si>
  <si>
    <t>３月</t>
  </si>
  <si>
    <t>１７－２１．全国、東北７県別生活保護世帯数、人員及び保護率（平成12、13年）</t>
  </si>
  <si>
    <t>平成12年度月平均</t>
  </si>
  <si>
    <t>平成13年度月平均</t>
  </si>
  <si>
    <t>平成13年４月</t>
  </si>
  <si>
    <t>8月</t>
  </si>
  <si>
    <t>9月</t>
  </si>
  <si>
    <t>平成14年1月</t>
  </si>
  <si>
    <t>2月</t>
  </si>
  <si>
    <t>3月</t>
  </si>
  <si>
    <t>資料：県医務福祉課</t>
  </si>
  <si>
    <t>介 護 扶 助</t>
  </si>
  <si>
    <t>国保連</t>
  </si>
  <si>
    <t>１７－２３．老人福祉の状況</t>
  </si>
  <si>
    <t>ねたきり老人等の状況(平成14年４月１日現在)</t>
  </si>
  <si>
    <t>在宅介護支援</t>
  </si>
  <si>
    <t>(平成13年度末現在)</t>
  </si>
  <si>
    <t>(平成14年４月１日現在)</t>
  </si>
  <si>
    <t>市部</t>
  </si>
  <si>
    <t>町村部</t>
  </si>
  <si>
    <t>最上地域</t>
  </si>
  <si>
    <t>置賜地域</t>
  </si>
  <si>
    <t>庄内地域</t>
  </si>
  <si>
    <t>１７－２４．介護保険の状況</t>
  </si>
  <si>
    <t>(１) 被保険者数及び要介護(支援)認定者数</t>
  </si>
  <si>
    <t xml:space="preserve">平成14年3月末現在  単位：人 </t>
  </si>
  <si>
    <t>市 町 村 別</t>
  </si>
  <si>
    <t>第  １  号</t>
  </si>
  <si>
    <t>要支援・要介護認定者数</t>
  </si>
  <si>
    <t>総    数</t>
  </si>
  <si>
    <t>要 支 援</t>
  </si>
  <si>
    <t>要介護１</t>
  </si>
  <si>
    <t>要介護２</t>
  </si>
  <si>
    <t>要介護３</t>
  </si>
  <si>
    <t>要介護４</t>
  </si>
  <si>
    <t>要介護５</t>
  </si>
  <si>
    <t>うち第１号</t>
  </si>
  <si>
    <t>うち第２号</t>
  </si>
  <si>
    <t>(２) 介護給付費(平成13年度サービス利用分)</t>
  </si>
  <si>
    <t xml:space="preserve">単位：給付費＝千円、割合＝％ </t>
  </si>
  <si>
    <t>区                分</t>
  </si>
  <si>
    <t>介護給付費</t>
  </si>
  <si>
    <t>割      合</t>
  </si>
  <si>
    <t>居宅サービス</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</si>
  <si>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</si>
  <si>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</si>
  <si>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</si>
  <si>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</si>
  <si>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</si>
  <si>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</si>
  <si>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</si>
  <si>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</si>
  <si>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</si>
  <si>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</si>
  <si>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</si>
  <si>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</si>
  <si>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居宅介護支援</t>
  </si>
  <si>
    <t>居宅療養管理指導</t>
  </si>
  <si>
    <t>痴呆対応型共同生活介護等</t>
  </si>
  <si>
    <t>福祉用具購入費</t>
  </si>
  <si>
    <t>住宅改修費</t>
  </si>
  <si>
    <t>施設サービス</t>
  </si>
  <si>
    <t>介護老人福祉施設</t>
  </si>
  <si>
    <t>介護老人保健施設</t>
  </si>
  <si>
    <t>介護療養型医療施設</t>
  </si>
  <si>
    <t>高額介護サービス費</t>
  </si>
  <si>
    <t>(３) 指定事業者数</t>
  </si>
  <si>
    <t xml:space="preserve">平成15年1月1日現在  単位：施設・事業所・人 </t>
  </si>
  <si>
    <t>市 町 村 別</t>
  </si>
  <si>
    <t>特定施設</t>
  </si>
  <si>
    <t>訪問介護</t>
  </si>
  <si>
    <t>訪問入浴</t>
  </si>
  <si>
    <t>訪問看護</t>
  </si>
  <si>
    <t>うち訪問看護</t>
  </si>
  <si>
    <t>訪問リハビリ</t>
  </si>
  <si>
    <t>居宅療養</t>
  </si>
  <si>
    <t>通所介護</t>
  </si>
  <si>
    <t>通所リハビリ</t>
  </si>
  <si>
    <t>短期入所</t>
  </si>
  <si>
    <t>痴呆対応型</t>
  </si>
  <si>
    <t>入所者</t>
  </si>
  <si>
    <t>福祉用具</t>
  </si>
  <si>
    <t>居宅介護</t>
  </si>
  <si>
    <t>介護老人</t>
  </si>
  <si>
    <t>介護療養型</t>
  </si>
  <si>
    <t>介護</t>
  </si>
  <si>
    <t>ステーション</t>
  </si>
  <si>
    <t>テーション</t>
  </si>
  <si>
    <t>管理指導</t>
  </si>
  <si>
    <t>生活介護</t>
  </si>
  <si>
    <t>療養介護</t>
  </si>
  <si>
    <t>共同生活介護</t>
  </si>
  <si>
    <t>入居定員</t>
  </si>
  <si>
    <t>生活介護</t>
  </si>
  <si>
    <t>貸与</t>
  </si>
  <si>
    <t>支援</t>
  </si>
  <si>
    <t>福祉施設</t>
  </si>
  <si>
    <t>入所定員</t>
  </si>
  <si>
    <t>保健施設</t>
  </si>
  <si>
    <t>医療施設</t>
  </si>
  <si>
    <t>指定病床数</t>
  </si>
  <si>
    <t>総数</t>
  </si>
  <si>
    <t>最上地域</t>
  </si>
  <si>
    <t xml:space="preserve"> 資料：県長寿社会課</t>
  </si>
  <si>
    <t>１７－２５．身体障害者数(平成12、13年度）</t>
  </si>
  <si>
    <t>平成14年3月31日現在</t>
  </si>
  <si>
    <t>平成12年度</t>
  </si>
  <si>
    <t>平成13年度</t>
  </si>
  <si>
    <t>(町村部）</t>
  </si>
  <si>
    <t>村山総合支庁</t>
  </si>
  <si>
    <t>最上総合支庁</t>
  </si>
  <si>
    <t>置賜総合支庁</t>
  </si>
  <si>
    <t>庄内総合支庁</t>
  </si>
  <si>
    <t>平成14年3月31日現在</t>
  </si>
  <si>
    <t>聴覚･平衡･音声・言語等</t>
  </si>
  <si>
    <t>平成12年度</t>
  </si>
  <si>
    <t>平成13年度</t>
  </si>
  <si>
    <t>１７－２６．市町村別の保育所及び児童館等の状況</t>
  </si>
  <si>
    <t>平成14年4月1日現在　単位：児童数＝人、率＝％</t>
  </si>
  <si>
    <t>注：（）は休止施設数で内数。</t>
  </si>
  <si>
    <t>資料：県児童家庭課</t>
  </si>
  <si>
    <t>１７-２７．児童相談所における相談受付及び処理状況　（平成12、13年度）</t>
  </si>
  <si>
    <t>養護</t>
  </si>
  <si>
    <t>保健</t>
  </si>
  <si>
    <t>肢体
不自由</t>
  </si>
  <si>
    <t>視聴覚
言語障
害</t>
  </si>
  <si>
    <t>重症心
身障害</t>
  </si>
  <si>
    <t>知的
障害</t>
  </si>
  <si>
    <t>自閉症</t>
  </si>
  <si>
    <t>ぐ犯</t>
  </si>
  <si>
    <t>触法</t>
  </si>
  <si>
    <t>性格
行動</t>
  </si>
  <si>
    <t>不登校</t>
  </si>
  <si>
    <t>適性</t>
  </si>
  <si>
    <t>しつけ</t>
  </si>
  <si>
    <t>その他</t>
  </si>
  <si>
    <t>区　　　　　　　分</t>
  </si>
  <si>
    <t>平成13年度</t>
  </si>
  <si>
    <t>６～８歳</t>
  </si>
  <si>
    <t>９～11歳</t>
  </si>
  <si>
    <t>12～14歳</t>
  </si>
  <si>
    <t>15歳以上</t>
  </si>
  <si>
    <t xml:space="preserve">男女別件数        男  </t>
  </si>
  <si>
    <t xml:space="preserve">                  女</t>
  </si>
  <si>
    <t>平成12年度</t>
  </si>
  <si>
    <t>平成13年度</t>
  </si>
  <si>
    <t>児童福祉司等の指導</t>
  </si>
  <si>
    <t>施設等に委託</t>
  </si>
  <si>
    <t>未　　　処　　　理</t>
  </si>
  <si>
    <t>国療委託、施設通所は「施設等に委託」に含めて計算</t>
  </si>
  <si>
    <t>資料：県児童家庭課</t>
  </si>
  <si>
    <t>男女計</t>
  </si>
  <si>
    <t>　合計チェック</t>
  </si>
  <si>
    <t>１７－２８．療育手帳の所持者数(平成12、13年度)</t>
  </si>
  <si>
    <t>１８歳未満</t>
  </si>
  <si>
    <t>１８歳以上</t>
  </si>
  <si>
    <t>合　　　　計</t>
  </si>
  <si>
    <t>地域別</t>
  </si>
  <si>
    <t>Ａ</t>
  </si>
  <si>
    <t>Ｂ</t>
  </si>
  <si>
    <t>計</t>
  </si>
  <si>
    <t>Ａ</t>
  </si>
  <si>
    <t>Ｂ</t>
  </si>
  <si>
    <t>平成12年度</t>
  </si>
  <si>
    <t>村山</t>
  </si>
  <si>
    <t>最上</t>
  </si>
  <si>
    <t>置賜</t>
  </si>
  <si>
    <t>庄内</t>
  </si>
  <si>
    <t xml:space="preserve"> 資料 ： 県障害福祉課</t>
  </si>
  <si>
    <t>１７－２９．社会福祉施設数、入所者数及び費用額（平成13年度）</t>
  </si>
  <si>
    <t>平成14年3月末現在　　単位：円、人</t>
  </si>
  <si>
    <t>措　置　費
（年　額）</t>
  </si>
  <si>
    <t>重度身体障害者更生施設</t>
  </si>
  <si>
    <t xml:space="preserve"> 注:１）児童福祉施設の保育所及び児童館については、第25表参照のこと</t>
  </si>
  <si>
    <t>資料：県医務福祉課、県長寿社会課、県児童家庭課、県障害福祉課</t>
  </si>
  <si>
    <t>１７－３０．母子・寡婦・父子世帯数(平成10～13年度）</t>
  </si>
  <si>
    <t>平成10年度</t>
  </si>
  <si>
    <t>世   帯   数</t>
  </si>
  <si>
    <t>割    合  ％</t>
  </si>
  <si>
    <t>平成11年度</t>
  </si>
  <si>
    <t>平成12年度</t>
  </si>
  <si>
    <t>世   帯   数</t>
  </si>
  <si>
    <t>割    合  ％</t>
  </si>
  <si>
    <t>平成13年度</t>
  </si>
  <si>
    <t>世   帯   数</t>
  </si>
  <si>
    <t>資料：県児童家庭課</t>
  </si>
  <si>
    <t>１７－３１．知的障害者相談件数（平成10～13年度）</t>
  </si>
  <si>
    <t>10年度</t>
  </si>
  <si>
    <t>11年度</t>
  </si>
  <si>
    <t>12年度</t>
  </si>
  <si>
    <t>13年度</t>
  </si>
  <si>
    <t>　医療保健</t>
  </si>
  <si>
    <t>注：｢職親委託｣は知的障害者を一定期間職親に預けて生活指導及び技能修得訓練を行う制度。</t>
  </si>
  <si>
    <t>１７－５．産業別、男女別、年齢階級別産業別の労働者１人当りの勤続年数、実労働時間数、定期現金給与額及び労働者数（平成13年）</t>
  </si>
  <si>
    <t>１７－６．産業別、男女別、企業規模別の労働者１人当りの勤続年数、実労働時間数、定期現金給与額及び労働者数（平成13年）</t>
  </si>
  <si>
    <t>１７－１３．健康保険(平成12、13年度）</t>
  </si>
  <si>
    <t>１７－１５．厚生年金保険</t>
  </si>
  <si>
    <t>１７－１６．労働者災害補償保険(平成12、13年度）</t>
  </si>
  <si>
    <t>１７－１７．国民年金(平成13年度）</t>
  </si>
  <si>
    <t>１７－１８．国民健康保険（平成12、13年度）</t>
  </si>
  <si>
    <t>１７－１９．船員保険(平成12、13年度）</t>
  </si>
  <si>
    <t>１７－２０．生活保護(平成11～13年度）</t>
  </si>
  <si>
    <t>１７－２１．全国、東北７県別生活保護世帯数、人員及び保護率（平成12、13年）</t>
  </si>
  <si>
    <t>１７－２２．生活保護費支出状況(平成12、13年度）</t>
  </si>
  <si>
    <t>１７－２３．老人福祉の状況</t>
  </si>
  <si>
    <t>１７－２５．身体障害者数(平成12、13年度）</t>
  </si>
  <si>
    <t>１７－２６．市町村別の保育所及び児童館等の状況</t>
  </si>
  <si>
    <t>１７－２９．社会福祉施設数、入所者数及び費用額（平成13年度）</t>
  </si>
  <si>
    <t>１７－３０．母子・寡婦・父子世帯数(平成10～13年度）</t>
  </si>
  <si>
    <t>１７－３１．知的障害者相談件数（平成10～13年度）</t>
  </si>
  <si>
    <t>１７－１４．日雇特例被保険者（平成12，13年度）</t>
  </si>
  <si>
    <t>１７－２７．児童相談所における相談受付及び処理状況　（平成12、13年度）</t>
  </si>
  <si>
    <t>１７－１．公共職業紹介状況（平成9年度～13年度）</t>
  </si>
  <si>
    <t>１７－２．職業能力開発施設の状況</t>
  </si>
  <si>
    <t>１７－３．賃金指数、雇用指数及び労働時間指数（平成11～13年）</t>
  </si>
  <si>
    <t>１７－４．産業別常用労働者の1人平均月間現金給与額(平成10～13年）</t>
  </si>
  <si>
    <t>１７－５．産業別、男女別、年齢階級別産業別の労働者１人当りの勤続年数、実労働時間数、定期現金給与額及び労働者数（平成13年）</t>
  </si>
  <si>
    <t>１７－６．産業別、男女別、企業規模別の労働者１人当りの勤続年数、実労働時間数、定期現金給与額及び労働者数（平成13年）</t>
  </si>
  <si>
    <t>１７－７．新規学卒者の初任給額（平成13年）</t>
  </si>
  <si>
    <t>１７－８．各種休暇制度の状況</t>
  </si>
  <si>
    <t>１７－９．労働組合</t>
  </si>
  <si>
    <t>年度別・月別
職業安定所別</t>
  </si>
  <si>
    <t>新規求職申込件数</t>
  </si>
  <si>
    <t>月間有効求職数</t>
  </si>
  <si>
    <t>新規
求人数</t>
  </si>
  <si>
    <t>有効
求人数</t>
  </si>
  <si>
    <t>就職件数</t>
  </si>
  <si>
    <t>充足数</t>
  </si>
  <si>
    <t>新規求人倍率</t>
  </si>
  <si>
    <t>有効求人倍率</t>
  </si>
  <si>
    <t>就職率</t>
  </si>
  <si>
    <t>充足率</t>
  </si>
  <si>
    <t>平成９年度平均</t>
  </si>
  <si>
    <t xml:space="preserve"> 5月</t>
  </si>
  <si>
    <t xml:space="preserve"> 6月</t>
  </si>
  <si>
    <t xml:space="preserve"> 7月</t>
  </si>
  <si>
    <t xml:space="preserve"> 8月</t>
  </si>
  <si>
    <t xml:space="preserve"> 9月</t>
  </si>
  <si>
    <t xml:space="preserve"> 10月</t>
  </si>
  <si>
    <t>11月</t>
  </si>
  <si>
    <t>12月</t>
  </si>
  <si>
    <t xml:space="preserve"> 2月</t>
  </si>
  <si>
    <t xml:space="preserve"> 3月</t>
  </si>
  <si>
    <t xml:space="preserve"> 4月</t>
  </si>
  <si>
    <t>山形</t>
  </si>
  <si>
    <t>米沢</t>
  </si>
  <si>
    <t>酒田</t>
  </si>
  <si>
    <t>鶴岡</t>
  </si>
  <si>
    <t>新庄</t>
  </si>
  <si>
    <t>長井</t>
  </si>
  <si>
    <t>村山</t>
  </si>
  <si>
    <t>寒河江</t>
  </si>
  <si>
    <t>注：新規学卒者を除きパートタイマーを含む。</t>
  </si>
  <si>
    <t>平成10年度平均</t>
  </si>
  <si>
    <t>１７－２．職業能力開発施設の状況</t>
  </si>
  <si>
    <t>定　　　　　員</t>
  </si>
  <si>
    <t>在　　校　　者　　数</t>
  </si>
  <si>
    <t>修　　　了　　　者</t>
  </si>
  <si>
    <t>総数</t>
  </si>
  <si>
    <t>高度</t>
  </si>
  <si>
    <t>普　　通</t>
  </si>
  <si>
    <t>就　職　者</t>
  </si>
  <si>
    <t>専門</t>
  </si>
  <si>
    <t>普通</t>
  </si>
  <si>
    <t>短期</t>
  </si>
  <si>
    <t>県内</t>
  </si>
  <si>
    <t>県外</t>
  </si>
  <si>
    <t>総</t>
  </si>
  <si>
    <t>数</t>
  </si>
  <si>
    <t>県</t>
  </si>
  <si>
    <t>産業技術短期大学校</t>
  </si>
  <si>
    <t>-</t>
  </si>
  <si>
    <t>メカトロニクス科</t>
  </si>
  <si>
    <t>(a)</t>
  </si>
  <si>
    <t>情報管理システム科</t>
  </si>
  <si>
    <t>情報制御システム科</t>
  </si>
  <si>
    <t>建築環境システム科</t>
  </si>
  <si>
    <t>制御機械科</t>
  </si>
  <si>
    <t>電子情報科</t>
  </si>
  <si>
    <t>国際経営科</t>
  </si>
  <si>
    <t>山形職業能力開発専門校</t>
  </si>
  <si>
    <t>自動車科</t>
  </si>
  <si>
    <t>理容科</t>
  </si>
  <si>
    <t>庄内職業能力開発センター</t>
  </si>
  <si>
    <t>金属技術科</t>
  </si>
  <si>
    <t>最北高等技術専門校</t>
  </si>
  <si>
    <t>塗装技術科</t>
  </si>
  <si>
    <t>建設技術科</t>
  </si>
  <si>
    <t>米沢高等技術専門校</t>
  </si>
  <si>
    <t>山形職業能力開発促進センター</t>
  </si>
  <si>
    <t>金属加工科</t>
  </si>
  <si>
    <t>住宅サービス科</t>
  </si>
  <si>
    <t>ビジネスワーク科</t>
  </si>
  <si>
    <t>－</t>
  </si>
  <si>
    <t>-</t>
  </si>
  <si>
    <t>第１７章　労働及び社会保障</t>
  </si>
  <si>
    <t>平成</t>
  </si>
  <si>
    <t>産　業　別</t>
  </si>
  <si>
    <t>１月</t>
  </si>
  <si>
    <t>２月</t>
  </si>
  <si>
    <t>３月</t>
  </si>
  <si>
    <t>４月</t>
  </si>
  <si>
    <t>５月</t>
  </si>
  <si>
    <t>６月</t>
  </si>
  <si>
    <t>７月</t>
  </si>
  <si>
    <t>８月</t>
  </si>
  <si>
    <t>９月</t>
  </si>
  <si>
    <t>10月</t>
  </si>
  <si>
    <t xml:space="preserve">   ①    各   目   賃   金   指   数   ( 現 金 給 与 総 額 ）</t>
  </si>
  <si>
    <t>調査産業計</t>
  </si>
  <si>
    <t>建設業</t>
  </si>
  <si>
    <t>製造業</t>
  </si>
  <si>
    <t>電気・ガス・熱供給・水道業</t>
  </si>
  <si>
    <t>運輸・通信業</t>
  </si>
  <si>
    <t>卸売・小売業、飲食店</t>
  </si>
  <si>
    <t>金融・保険業</t>
  </si>
  <si>
    <t>サービス業</t>
  </si>
  <si>
    <t xml:space="preserve">   ②    実   質   賃   金   指   数   ( 現 金 給 与 総 額 ）</t>
  </si>
  <si>
    <t xml:space="preserve">   ③    労   働   時   間   指   数   （ 総 労 働 時 間 数 ）</t>
  </si>
  <si>
    <t xml:space="preserve">   ④    常　　用　　雇     用     指     数</t>
  </si>
  <si>
    <t>注：抽出調査による。</t>
  </si>
  <si>
    <t>男</t>
  </si>
  <si>
    <t>女</t>
  </si>
  <si>
    <t>総　額</t>
  </si>
  <si>
    <t>単位：円</t>
  </si>
  <si>
    <t>（１）〈事業所規模５人以上〉</t>
  </si>
  <si>
    <t>調査産業計</t>
  </si>
  <si>
    <t>１　月　　</t>
  </si>
  <si>
    <t>産業別</t>
  </si>
  <si>
    <t>　食料品・たばこ製造業</t>
  </si>
  <si>
    <t>　繊維工業</t>
  </si>
  <si>
    <t>　衣服・その他の繊維製品製造業</t>
  </si>
  <si>
    <t>　木材・木製品製造業</t>
  </si>
  <si>
    <t>　家具・装備品製造業</t>
  </si>
  <si>
    <t>　出版・印刷・同関連業</t>
  </si>
  <si>
    <t>　窯業・土石製品製造業</t>
  </si>
  <si>
    <t>　金属製品製造業</t>
  </si>
  <si>
    <t>　一般機械器具製造業</t>
  </si>
  <si>
    <t>　電気機器器具製造業</t>
  </si>
  <si>
    <t>　その他の製造業</t>
  </si>
  <si>
    <t>電気・ガス・熱供給・水道業</t>
  </si>
  <si>
    <t>注：抽出調査による。</t>
  </si>
  <si>
    <t>　年　　月　　別</t>
  </si>
  <si>
    <t>現　金　給　与　総　額</t>
  </si>
  <si>
    <t>きまって支給する給与</t>
  </si>
  <si>
    <t xml:space="preserve">             </t>
  </si>
  <si>
    <t>産業別</t>
  </si>
  <si>
    <t>所定内</t>
  </si>
  <si>
    <t>超  過</t>
  </si>
  <si>
    <t>きまって</t>
  </si>
  <si>
    <t>年間賞与</t>
  </si>
  <si>
    <t>男女別</t>
  </si>
  <si>
    <t>平均年齢</t>
  </si>
  <si>
    <t>平均勤続年数</t>
  </si>
  <si>
    <t>実労働</t>
  </si>
  <si>
    <t>支給する</t>
  </si>
  <si>
    <t>そ の 他</t>
  </si>
  <si>
    <t>労働者数</t>
  </si>
  <si>
    <t>年齢階級別</t>
  </si>
  <si>
    <t>時間数</t>
  </si>
  <si>
    <t>現金給与額</t>
  </si>
  <si>
    <t>給与額</t>
  </si>
  <si>
    <t>特別給与額</t>
  </si>
  <si>
    <t>歳</t>
  </si>
  <si>
    <t>年</t>
  </si>
  <si>
    <t>時間</t>
  </si>
  <si>
    <t>千円</t>
  </si>
  <si>
    <t>十人</t>
  </si>
  <si>
    <t>産業計</t>
  </si>
  <si>
    <t>男性労働者</t>
  </si>
  <si>
    <t>　　～１７歳</t>
  </si>
  <si>
    <t>１８～１９　</t>
  </si>
  <si>
    <t>２０～２４　</t>
  </si>
  <si>
    <t>２５～２９　</t>
  </si>
  <si>
    <t>３０～３４　</t>
  </si>
  <si>
    <t>３５～３９　</t>
  </si>
  <si>
    <t>４０～４４　</t>
  </si>
  <si>
    <t>４５～４９　</t>
  </si>
  <si>
    <t>５０～５４　</t>
  </si>
  <si>
    <t>５５～５９　</t>
  </si>
  <si>
    <t>６０～６４　</t>
  </si>
  <si>
    <t>65歳～　　　</t>
  </si>
  <si>
    <t>女性労働者</t>
  </si>
  <si>
    <t>卸売･小売業､飲食店</t>
  </si>
  <si>
    <t>注：１）１０人以上の民営企業から抽出した事業所について集計したものである。</t>
  </si>
  <si>
    <t>　　４）労働者数は集計労働者数であり、労働者数が少ない場合は、誤差が大きいので利用上注意を要する。</t>
  </si>
  <si>
    <t>平   均</t>
  </si>
  <si>
    <t>超過</t>
  </si>
  <si>
    <t>勤   続</t>
  </si>
  <si>
    <t>その他</t>
  </si>
  <si>
    <t>年   数</t>
  </si>
  <si>
    <t>　企業規模計</t>
  </si>
  <si>
    <t>　1000人以上</t>
  </si>
  <si>
    <t>　100 ～ 999人</t>
  </si>
  <si>
    <t>　10  ～  99人　</t>
  </si>
  <si>
    <t>…</t>
  </si>
  <si>
    <t>小          計</t>
  </si>
  <si>
    <t>鉱業</t>
  </si>
  <si>
    <t>　　２）集計結果について、抽出率による母集団への復元をしていない。</t>
  </si>
  <si>
    <t>　　３）調査客体の少ないものについては、誤差が大きいので、利用にあたっては注意を要する。</t>
  </si>
  <si>
    <t>注：１）常用労働者５人以上の民間事業所からの抽出調査。</t>
  </si>
  <si>
    <t>区　　　分</t>
  </si>
  <si>
    <t>高卒</t>
  </si>
  <si>
    <t>大卒</t>
  </si>
  <si>
    <t>高専・短大卒</t>
  </si>
  <si>
    <t>注：１）常用労働者１０人以上の民営企業から抽出した事業所について集計したものである</t>
  </si>
  <si>
    <t>大卒</t>
  </si>
  <si>
    <t>推定組織率</t>
  </si>
  <si>
    <t>人</t>
  </si>
  <si>
    <t>％</t>
  </si>
  <si>
    <t>組合員数</t>
  </si>
  <si>
    <t>雇用者数</t>
  </si>
  <si>
    <t>各年６月30日現在</t>
  </si>
  <si>
    <t>　　　５</t>
  </si>
  <si>
    <t>　　　６</t>
  </si>
  <si>
    <t>　　　７</t>
  </si>
  <si>
    <t>　　　８</t>
  </si>
  <si>
    <t>　　　９</t>
  </si>
  <si>
    <t>　　　10</t>
  </si>
  <si>
    <t>法規別</t>
  </si>
  <si>
    <t>最    上</t>
  </si>
  <si>
    <t>庄    内</t>
  </si>
  <si>
    <t>合    計</t>
  </si>
  <si>
    <t>組合数</t>
  </si>
  <si>
    <t>組合
員数</t>
  </si>
  <si>
    <t>合　　計</t>
  </si>
  <si>
    <t>労 組 法</t>
  </si>
  <si>
    <t>国 労 法</t>
  </si>
  <si>
    <t>国 公 法</t>
  </si>
  <si>
    <t>地 公 法</t>
  </si>
  <si>
    <t>区            分</t>
  </si>
  <si>
    <t>29人以下</t>
  </si>
  <si>
    <t>30人～99人</t>
  </si>
  <si>
    <t>100人～299人</t>
  </si>
  <si>
    <t>300人～499人</t>
  </si>
  <si>
    <t>500人～999人</t>
  </si>
  <si>
    <t>1000人以上</t>
  </si>
  <si>
    <t>組      合      数</t>
  </si>
  <si>
    <t>組   合   員   数</t>
  </si>
  <si>
    <t>注：その他とは、複数の企業の労働者又は１人１企業の労働者で組織されているもの、及び規模不明のもの</t>
  </si>
  <si>
    <t>各年 6月30日現在</t>
  </si>
  <si>
    <t>運輸・
通信業</t>
  </si>
  <si>
    <t>公務</t>
  </si>
  <si>
    <t xml:space="preserve">組  合　数 </t>
  </si>
  <si>
    <t>組 合 員 数</t>
  </si>
  <si>
    <t>電気・ガス
・熱供給
・水道業</t>
  </si>
  <si>
    <t>卸売・
小売業、
飲食店</t>
  </si>
  <si>
    <t>総        数</t>
  </si>
  <si>
    <t>連        合</t>
  </si>
  <si>
    <t>全    労    連</t>
  </si>
  <si>
    <t>全    労    協</t>
  </si>
  <si>
    <t xml:space="preserve">組  合  数 </t>
  </si>
  <si>
    <t>加盟上部組合
のないもの</t>
  </si>
  <si>
    <t>年         別</t>
  </si>
  <si>
    <t>総　　争　　議</t>
  </si>
  <si>
    <t>争議行為を伴う争議</t>
  </si>
  <si>
    <t>争議行為を伴わない争議</t>
  </si>
  <si>
    <t>総参加人員</t>
  </si>
  <si>
    <t>平  成  ３  年</t>
  </si>
  <si>
    <t xml:space="preserve">        ９</t>
  </si>
  <si>
    <t xml:space="preserve">  資料 ： 県労政能力開発課 ｢山形県労政年鑑」</t>
  </si>
  <si>
    <t>平 成 ９ 年</t>
  </si>
  <si>
    <t>（１）発生件数及び参加人員</t>
  </si>
  <si>
    <t>産     業     別</t>
  </si>
  <si>
    <t>平   成   ３   年</t>
  </si>
  <si>
    <t>件     数</t>
  </si>
  <si>
    <t>人     員</t>
  </si>
  <si>
    <t>総              数</t>
  </si>
  <si>
    <t>鉱               業</t>
  </si>
  <si>
    <t>建      設      業</t>
  </si>
  <si>
    <t>製      造      業</t>
  </si>
  <si>
    <t>卸 売 ・ 小 売 業</t>
  </si>
  <si>
    <t>金 融 ・ 保 険 業</t>
  </si>
  <si>
    <t>運 輸 ・ 通 信 業</t>
  </si>
  <si>
    <t>サ  ー  ビ  ス 業</t>
  </si>
  <si>
    <t>国 　　 公 　　 営</t>
  </si>
  <si>
    <t>資料：県労政能力開発課｢山形県労政年鑑」</t>
  </si>
  <si>
    <t>総　数</t>
  </si>
  <si>
    <t>鉱　業</t>
  </si>
  <si>
    <t>運輸業</t>
  </si>
  <si>
    <t>の事業</t>
  </si>
  <si>
    <t>事業規模</t>
  </si>
  <si>
    <t xml:space="preserve"> ３００  人  以  上</t>
  </si>
  <si>
    <t>年度別</t>
  </si>
  <si>
    <t>被保険者</t>
  </si>
  <si>
    <t>単位：月額＝円、保険料・財政・金額＝千円、率＝％</t>
  </si>
  <si>
    <t>保　　険　　料</t>
  </si>
  <si>
    <t>収納率</t>
  </si>
  <si>
    <t>健　康　保　険　財　政</t>
  </si>
  <si>
    <t>事業所数</t>
  </si>
  <si>
    <t>調定額</t>
  </si>
  <si>
    <t>収納額</t>
  </si>
  <si>
    <t>保険料                 収納済額</t>
  </si>
  <si>
    <t>差額</t>
  </si>
  <si>
    <t>件数</t>
  </si>
  <si>
    <t>金額</t>
  </si>
  <si>
    <t>療      養      給      付</t>
  </si>
  <si>
    <t>入 院 時 食 事 療養費</t>
  </si>
  <si>
    <t>療          養           費</t>
  </si>
  <si>
    <t>看          護           費</t>
  </si>
  <si>
    <t>移          送           費</t>
  </si>
  <si>
    <t>傷    病   手    当   金</t>
  </si>
  <si>
    <t>出    産    手   当   金</t>
  </si>
  <si>
    <t>高    額    療   養   費</t>
  </si>
  <si>
    <t>世 帯合算高額療養費</t>
  </si>
  <si>
    <t>一      般      診      療</t>
  </si>
  <si>
    <t>入               院</t>
  </si>
  <si>
    <t>入      院      外</t>
  </si>
  <si>
    <t>歯      科      診      療</t>
  </si>
  <si>
    <t>薬      剤      支      給</t>
  </si>
  <si>
    <t>訪 問 看 護 療  養  費</t>
  </si>
  <si>
    <t>入院時 食 事 療 養 費</t>
  </si>
  <si>
    <t>平成10年度</t>
  </si>
  <si>
    <t>単位：金額＝千円</t>
  </si>
  <si>
    <t>保険給付種別</t>
  </si>
  <si>
    <t>被    保    険    者</t>
  </si>
  <si>
    <t>被    扶    養    者</t>
  </si>
  <si>
    <t>件      数</t>
  </si>
  <si>
    <t>金      額</t>
  </si>
  <si>
    <t>現物給付</t>
  </si>
  <si>
    <t xml:space="preserve">   一     般     診     療</t>
  </si>
  <si>
    <t xml:space="preserve">   歯     科     診     療</t>
  </si>
  <si>
    <t xml:space="preserve">   入院時 食事 療養費</t>
  </si>
  <si>
    <t xml:space="preserve">   訪 問 看 護 療 養 費</t>
  </si>
  <si>
    <t xml:space="preserve">   特   別   療   養   費</t>
  </si>
  <si>
    <t>現金給付</t>
  </si>
  <si>
    <t xml:space="preserve">   療         養         費</t>
  </si>
  <si>
    <t xml:space="preserve">   看         護         費</t>
  </si>
  <si>
    <t xml:space="preserve">   傷   病   手   当   金</t>
  </si>
  <si>
    <t xml:space="preserve">   埋         葬         料</t>
  </si>
  <si>
    <t xml:space="preserve">   出 産 育 児 一 時 金</t>
  </si>
  <si>
    <t xml:space="preserve">   分         娩         費</t>
  </si>
  <si>
    <t xml:space="preserve">   出   産   手   当   金</t>
  </si>
  <si>
    <t xml:space="preserve">   移         送         費</t>
  </si>
  <si>
    <t xml:space="preserve">   高   額   療   養   費</t>
  </si>
  <si>
    <t>　　時食事療養費の新設、分娩費と育児手当金を包括化して、出産育児一時金が創設された。  保険給付種別の総数、現物給付には、</t>
  </si>
  <si>
    <t>　　入院時食事療養費の件数を含めない。</t>
  </si>
  <si>
    <t xml:space="preserve">保　　　　　険　　　　　料 </t>
  </si>
  <si>
    <t>被保険者数</t>
  </si>
  <si>
    <t>収納済額</t>
  </si>
  <si>
    <t>不納欠損額</t>
  </si>
  <si>
    <t>収納未済額</t>
  </si>
  <si>
    <t>年　　　金　　　受　　　給　　　権　　　者　　　数</t>
  </si>
  <si>
    <t>総　　　　　数</t>
  </si>
  <si>
    <t>老　　　　　齢</t>
  </si>
  <si>
    <t>通　算　老　齢</t>
  </si>
  <si>
    <t>障　　　害</t>
  </si>
  <si>
    <t>遺　　　族</t>
  </si>
  <si>
    <t>通　算　遺　族</t>
  </si>
  <si>
    <t>件　数</t>
  </si>
  <si>
    <t>金　額</t>
  </si>
  <si>
    <t>（旧法）</t>
  </si>
  <si>
    <t>（新法）</t>
  </si>
  <si>
    <t>適　　用
事業所数</t>
  </si>
  <si>
    <t>平均標準
報酬月額</t>
  </si>
  <si>
    <t>微収決定済額</t>
  </si>
  <si>
    <t>平成10年度</t>
  </si>
  <si>
    <t>年 度 別</t>
  </si>
  <si>
    <t>単位 ： 比率＝％</t>
  </si>
  <si>
    <t>業  種  別</t>
  </si>
  <si>
    <t>事　　　業　　　場　　　数</t>
  </si>
  <si>
    <t>労　　　働　　　者　　　数</t>
  </si>
  <si>
    <t>増減率</t>
  </si>
  <si>
    <t>構成比率</t>
  </si>
  <si>
    <t>林業</t>
  </si>
  <si>
    <t>漁業</t>
  </si>
  <si>
    <t>電気･ガス･水道業</t>
  </si>
  <si>
    <t>その他の事業</t>
  </si>
  <si>
    <t>（２）業種別労災保険収支状況</t>
  </si>
  <si>
    <t>単位 ： 金額＝千円</t>
  </si>
  <si>
    <t>業   種   別</t>
  </si>
  <si>
    <t>事業場数</t>
  </si>
  <si>
    <t>徴収決定額</t>
  </si>
  <si>
    <t>業種別</t>
  </si>
  <si>
    <t>総　　数</t>
  </si>
  <si>
    <t xml:space="preserve">療　　養 </t>
  </si>
  <si>
    <t>休　　業</t>
  </si>
  <si>
    <t>障　　害</t>
  </si>
  <si>
    <t>遺　　族</t>
  </si>
  <si>
    <t>葬　　祭</t>
  </si>
  <si>
    <t>年金等</t>
  </si>
  <si>
    <t>特別支給金</t>
  </si>
  <si>
    <t>業務災害</t>
  </si>
  <si>
    <t>通勤災害</t>
  </si>
  <si>
    <t>単位：人</t>
  </si>
  <si>
    <t>労働基準監督署別</t>
  </si>
  <si>
    <t>傷病(補償）年金</t>
  </si>
  <si>
    <t>障害(補償）年金</t>
  </si>
  <si>
    <t xml:space="preserve">遺族(補償）年金 </t>
  </si>
  <si>
    <t>山形署</t>
  </si>
  <si>
    <t>米沢署</t>
  </si>
  <si>
    <t>鶴岡署</t>
  </si>
  <si>
    <t>酒田署</t>
  </si>
  <si>
    <t>新庄署</t>
  </si>
  <si>
    <t>村山署</t>
  </si>
  <si>
    <t>注：(  ) 内は通勤災害で内数である</t>
  </si>
  <si>
    <t>社会保険</t>
  </si>
  <si>
    <t>事務所別</t>
  </si>
  <si>
    <t>総　　　数</t>
  </si>
  <si>
    <t>市町村別</t>
  </si>
  <si>
    <t>市部</t>
  </si>
  <si>
    <t>町村部</t>
  </si>
  <si>
    <t>山形市</t>
  </si>
  <si>
    <t>上山市</t>
  </si>
  <si>
    <t>天童市</t>
  </si>
  <si>
    <t>山辺町</t>
  </si>
  <si>
    <t>中山町</t>
  </si>
  <si>
    <t>寒河江市</t>
  </si>
  <si>
    <t>村山市</t>
  </si>
  <si>
    <t>東根市</t>
  </si>
  <si>
    <t>河北町</t>
  </si>
  <si>
    <t>西川町</t>
  </si>
  <si>
    <t>朝日町</t>
  </si>
  <si>
    <t>大江町</t>
  </si>
  <si>
    <t>新庄市</t>
  </si>
  <si>
    <t>尾花沢市</t>
  </si>
  <si>
    <t>大石田町</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</si>
  <si>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</si>
  <si>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</si>
  <si>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</si>
  <si>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</si>
  <si>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</si>
  <si>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</si>
  <si>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</si>
  <si>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</si>
  <si>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</si>
  <si>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</si>
  <si>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</si>
  <si>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</si>
  <si>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</si>
  <si>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</si>
  <si>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</si>
  <si>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</si>
  <si>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</si>
  <si>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</si>
  <si>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</si>
  <si>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</si>
  <si>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</si>
  <si>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</si>
  <si>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</si>
  <si>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</si>
  <si>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</si>
  <si>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</si>
  <si>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</si>
  <si>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</si>
  <si>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</si>
  <si>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決　算　状　況</t>
  </si>
  <si>
    <t>保険者数</t>
  </si>
  <si>
    <t>世帯数</t>
  </si>
  <si>
    <t>収　入</t>
  </si>
  <si>
    <t>支　出</t>
  </si>
  <si>
    <t>収支差引残</t>
  </si>
  <si>
    <t>費用額</t>
  </si>
  <si>
    <t>保険者負担額</t>
  </si>
  <si>
    <t>療養の給付</t>
  </si>
  <si>
    <t>療養費等</t>
  </si>
  <si>
    <t xml:space="preserve">   療養費</t>
  </si>
  <si>
    <t>高額療養費</t>
  </si>
  <si>
    <t>出産育児給付</t>
  </si>
  <si>
    <t>葬祭給付</t>
  </si>
  <si>
    <t>傷病給付</t>
  </si>
  <si>
    <t>付加給付</t>
  </si>
  <si>
    <t>注：数値は､老人保健医療給付対象者及びその医療給付にかかる分を含まない。</t>
  </si>
  <si>
    <t>単位：月額＝円、 額＝千円、 率＝％</t>
  </si>
  <si>
    <t>船舶所有者数</t>
  </si>
  <si>
    <t>平均標準報酬月額</t>
  </si>
  <si>
    <t>保険料調定額</t>
  </si>
  <si>
    <t>被扶養者</t>
  </si>
  <si>
    <t>医療給付</t>
  </si>
  <si>
    <t>入院時食事療養費</t>
  </si>
  <si>
    <t>療養費</t>
  </si>
  <si>
    <t>看護費</t>
  </si>
  <si>
    <t>移送費</t>
  </si>
  <si>
    <t>傷病手当金</t>
  </si>
  <si>
    <t>家族葬祭料</t>
  </si>
  <si>
    <t>葬祭料</t>
  </si>
  <si>
    <t>出産手当金</t>
  </si>
  <si>
    <t>世帯合算高額療養費</t>
  </si>
  <si>
    <t>月　　　　　別</t>
  </si>
  <si>
    <t>被保護世帯・人員</t>
  </si>
  <si>
    <t>保護率</t>
  </si>
  <si>
    <t>扶　　　助　　　別　　　人　　　員</t>
  </si>
  <si>
    <t>人　員</t>
  </si>
  <si>
    <t>（‰）</t>
  </si>
  <si>
    <t>生活扶助</t>
  </si>
  <si>
    <t>住宅扶助</t>
  </si>
  <si>
    <t>教育扶助</t>
  </si>
  <si>
    <t>医療扶助</t>
  </si>
  <si>
    <t>出産扶助</t>
  </si>
  <si>
    <t>生業扶助</t>
  </si>
  <si>
    <t>葬祭扶助</t>
  </si>
  <si>
    <t>資料：県医務福祉課</t>
  </si>
  <si>
    <t>単位：率＝‰</t>
  </si>
  <si>
    <t>月　　　別</t>
  </si>
  <si>
    <t>全　　　　　　　国</t>
  </si>
  <si>
    <t>山　　　　　　　形</t>
  </si>
  <si>
    <t>青　　　　　　　森</t>
  </si>
  <si>
    <t>岩　　　　　　　手</t>
  </si>
  <si>
    <t>宮　　　　　　　城</t>
  </si>
  <si>
    <t>秋　　　　　　　田</t>
  </si>
  <si>
    <t>福　　　　　　　島</t>
  </si>
  <si>
    <t>新　　　　　　　潟</t>
  </si>
  <si>
    <t>単位：円</t>
  </si>
  <si>
    <t>福祉事務所別</t>
  </si>
  <si>
    <t>総          額</t>
  </si>
  <si>
    <t>生  活  扶  助</t>
  </si>
  <si>
    <t>住  宅  扶  助</t>
  </si>
  <si>
    <t>教  育  扶  助</t>
  </si>
  <si>
    <t>医  療  扶  助</t>
  </si>
  <si>
    <t>最上</t>
  </si>
  <si>
    <t>支払基金</t>
  </si>
  <si>
    <t>生  業  扶  助</t>
  </si>
  <si>
    <t>葬  祭  扶  助</t>
  </si>
  <si>
    <t>施 設 事 務 費</t>
  </si>
  <si>
    <t>被保護人員(平均)</t>
  </si>
  <si>
    <t>被保護世帯(平均)</t>
  </si>
  <si>
    <t>老人ホーム入所措置人員</t>
  </si>
  <si>
    <t>市　町　村　別</t>
  </si>
  <si>
    <t>ねたきり老人数</t>
  </si>
  <si>
    <t>ひとり暮らし老人数</t>
  </si>
  <si>
    <t>老人夫婦</t>
  </si>
  <si>
    <t>（６５歳以上）</t>
  </si>
  <si>
    <t>センター設置数</t>
  </si>
  <si>
    <t>村山地域</t>
  </si>
  <si>
    <t>最上地域</t>
  </si>
  <si>
    <t>置賜地域</t>
  </si>
  <si>
    <t>庄内地域</t>
  </si>
  <si>
    <t>注：１）ねたきり老人数、ひとり暮らし老人数及び老人夫婦世帯数については、施設入所者を除く。</t>
  </si>
  <si>
    <t>　　２）老人夫婦世帯とは、男65歳、女60歳以上の夫婦のみの世帯である。</t>
  </si>
  <si>
    <t>資料：県長寿社会課</t>
  </si>
  <si>
    <t>（１）等級別</t>
  </si>
  <si>
    <t>福　　祉</t>
  </si>
  <si>
    <t>１　　　級</t>
  </si>
  <si>
    <t>２　　　級</t>
  </si>
  <si>
    <t>３　　　級</t>
  </si>
  <si>
    <t>４　　　級</t>
  </si>
  <si>
    <t>５　　　級</t>
  </si>
  <si>
    <t>６　　　級</t>
  </si>
  <si>
    <t>18歳
未満</t>
  </si>
  <si>
    <t>18歳
以上</t>
  </si>
  <si>
    <t>市　　　部</t>
  </si>
  <si>
    <t>町　村　部</t>
  </si>
  <si>
    <t>庄内</t>
  </si>
  <si>
    <t>資料：県障害福祉課</t>
  </si>
  <si>
    <t>（２）障害別</t>
  </si>
  <si>
    <t>視　覚　障　害</t>
  </si>
  <si>
    <t>肢体不自由</t>
  </si>
  <si>
    <t>内　部　障　害</t>
  </si>
  <si>
    <t>保　　育　　所</t>
  </si>
  <si>
    <t>へ き 地 保 育 所</t>
  </si>
  <si>
    <t>児　　童　　館</t>
  </si>
  <si>
    <t>児童数</t>
  </si>
  <si>
    <t>保育所</t>
  </si>
  <si>
    <t>施設</t>
  </si>
  <si>
    <t>施設数</t>
  </si>
  <si>
    <t>(就学前)</t>
  </si>
  <si>
    <t>保育率</t>
  </si>
  <si>
    <t>入所率</t>
  </si>
  <si>
    <t>A+B+C=D</t>
  </si>
  <si>
    <t>A</t>
  </si>
  <si>
    <t>B</t>
  </si>
  <si>
    <t>C</t>
  </si>
  <si>
    <t>E</t>
  </si>
  <si>
    <t>A / E</t>
  </si>
  <si>
    <t>D / E</t>
  </si>
  <si>
    <t>村山地域</t>
  </si>
  <si>
    <t>最上地域</t>
  </si>
  <si>
    <t>置賜地域</t>
  </si>
  <si>
    <t>庄内地域</t>
  </si>
  <si>
    <t xml:space="preserve"> </t>
  </si>
  <si>
    <t>受</t>
  </si>
  <si>
    <t>０歳</t>
  </si>
  <si>
    <t>付</t>
  </si>
  <si>
    <t>１～２歳</t>
  </si>
  <si>
    <t>３～５歳</t>
  </si>
  <si>
    <t>件</t>
  </si>
  <si>
    <t>処</t>
  </si>
  <si>
    <t>理</t>
  </si>
  <si>
    <t>訓戒･誓約</t>
  </si>
  <si>
    <t>家庭裁判所に送致</t>
  </si>
  <si>
    <t>他の機関にあっせん紹介</t>
  </si>
  <si>
    <t>面接・指導</t>
  </si>
  <si>
    <t>各年度末現在</t>
  </si>
  <si>
    <t>社会福祉施設別</t>
  </si>
  <si>
    <t>地域別施設数</t>
  </si>
  <si>
    <t>入所者数</t>
  </si>
  <si>
    <t>置賜</t>
  </si>
  <si>
    <t>定員</t>
  </si>
  <si>
    <t>年　間</t>
  </si>
  <si>
    <t>延人数</t>
  </si>
  <si>
    <t>生活保護施設</t>
  </si>
  <si>
    <t>教護施設</t>
  </si>
  <si>
    <t>宿所提供施設</t>
  </si>
  <si>
    <t>児童福祉施設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</si>
  <si>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</si>
  <si>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</si>
  <si>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</si>
  <si>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</si>
  <si>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</si>
  <si>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</si>
  <si>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</si>
  <si>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</si>
  <si>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</si>
  <si>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</si>
  <si>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重症心身障害児施設</t>
  </si>
  <si>
    <t>児童自立支援施設</t>
  </si>
  <si>
    <t>肢体不自由児療護施設</t>
  </si>
  <si>
    <t>老人福祉施設</t>
  </si>
  <si>
    <t>養護老人ホーム</t>
  </si>
  <si>
    <t>特別養護老人ホーム</t>
  </si>
  <si>
    <t>老人休養ホーム</t>
  </si>
  <si>
    <t>老人福祉センター</t>
  </si>
  <si>
    <t>軽費老人ホーム</t>
  </si>
  <si>
    <t>（補助金）</t>
  </si>
  <si>
    <t>老人デイサービスセンター</t>
  </si>
  <si>
    <t>身体障害者更生援護施設</t>
  </si>
  <si>
    <t>肢体不自由者更生施設</t>
  </si>
  <si>
    <t>身体障害者授産施設</t>
  </si>
  <si>
    <t>重度身体障害者授産施設</t>
  </si>
  <si>
    <t>身体障害者療護施設</t>
  </si>
  <si>
    <t>身体障害者福祉工場</t>
  </si>
  <si>
    <t>点字図書館</t>
  </si>
  <si>
    <t>身体障害者福祉ホーム</t>
  </si>
  <si>
    <t>身体障害者福祉センター</t>
  </si>
  <si>
    <t>知的障害者援護施設</t>
  </si>
  <si>
    <t>母子福祉施設</t>
  </si>
  <si>
    <t>母子福祉センター</t>
  </si>
  <si>
    <t>母子休養ホーム</t>
  </si>
  <si>
    <t xml:space="preserve">    ２）措置費には、県外施設委託分も含まれている    ３）（ ）内数字は通所分</t>
  </si>
  <si>
    <t xml:space="preserve">    ４）児童福祉施設の年間延人数は、各月の１日現在措置されている人数の総数である</t>
  </si>
  <si>
    <t>各年度8月1日現在    単位：世帯</t>
  </si>
  <si>
    <t>区　　分</t>
  </si>
  <si>
    <t>年　　次</t>
  </si>
  <si>
    <t>母　子　世　帯</t>
  </si>
  <si>
    <t>父　子　世　帯</t>
  </si>
  <si>
    <t>寡　婦　世　帯</t>
  </si>
  <si>
    <t>県内の全世帯数</t>
  </si>
  <si>
    <t>単位：件</t>
  </si>
  <si>
    <t>種          別</t>
  </si>
  <si>
    <t>福　　　祉　　　事　　　務　　　所</t>
  </si>
  <si>
    <t>知　的　障　害　者　更　生　相　談　所</t>
  </si>
  <si>
    <t>相談件数</t>
  </si>
  <si>
    <t>　施設入所</t>
  </si>
  <si>
    <t>　職親委託</t>
  </si>
  <si>
    <t>　職　　業</t>
  </si>
  <si>
    <t>　生　　活</t>
  </si>
  <si>
    <t>　教　　育</t>
  </si>
  <si>
    <t>　療育手帳</t>
  </si>
  <si>
    <t>　そ の 他</t>
  </si>
  <si>
    <t>相談実人員</t>
  </si>
  <si>
    <t>１７ － １．公共職業紹介状況（平成9年度～13年度）</t>
  </si>
  <si>
    <t>単位：件、人、率＝％</t>
  </si>
  <si>
    <t>平成11年度平均</t>
  </si>
  <si>
    <t>平成12年度平均</t>
  </si>
  <si>
    <t>平成13年度平均</t>
  </si>
  <si>
    <t>12年4月</t>
  </si>
  <si>
    <t>13年 1月</t>
  </si>
  <si>
    <t>14年 1月</t>
  </si>
  <si>
    <t>山形県</t>
  </si>
  <si>
    <t>資料：山形労働局 ｢職業安定行政年報」</t>
  </si>
  <si>
    <t>平成14年3月31日現在</t>
  </si>
  <si>
    <t>訓　　　練　　　校　　　名
科　　　　　　　　　　　名</t>
  </si>
  <si>
    <t>未就職
その他</t>
  </si>
  <si>
    <t>立</t>
  </si>
  <si>
    <t>-</t>
  </si>
  <si>
    <t>産業技術短期大学校　庄内校</t>
  </si>
  <si>
    <t>(b)</t>
  </si>
  <si>
    <t>-</t>
  </si>
  <si>
    <t>エレクトロニクス
・システム科</t>
  </si>
  <si>
    <t>雇用・能力開発機構立</t>
  </si>
  <si>
    <t>テクニカル
オペレーション科</t>
  </si>
  <si>
    <t>(C)</t>
  </si>
  <si>
    <t>CAD製図科</t>
  </si>
  <si>
    <t>(d)</t>
  </si>
  <si>
    <t>FAメンテナンス科</t>
  </si>
  <si>
    <t>(d)</t>
  </si>
  <si>
    <t>情報リテラシー科</t>
  </si>
  <si>
    <t>(e)</t>
  </si>
  <si>
    <t>山形職業能力開発促進センター新庄分所</t>
  </si>
  <si>
    <t>(C)</t>
  </si>
  <si>
    <t>ＯＡシステム科</t>
  </si>
  <si>
    <t>(d)</t>
  </si>
  <si>
    <t>注：（a）訓練期間2年の課程である。（b）訓練期間1年の課程である。</t>
  </si>
  <si>
    <t>　　（c）訓練期間は６ヵ月、総数は年間延入校者数である。</t>
  </si>
  <si>
    <t>　　（d）訓練期間は３ヵ月、総数は年間延入校者数である。</t>
  </si>
  <si>
    <t>　　（e）訓練期間は１ヵ月、総数は年間延入校者数である。</t>
  </si>
  <si>
    <t>資料：県雇用労政課</t>
  </si>
  <si>
    <t>１７－３．賃金指数、雇用指数及び労働時間指数（平成11～13年）</t>
  </si>
  <si>
    <t>１７－３．賃金指数、雇用指数及び労働時間指数（平成11～13年）</t>
  </si>
  <si>
    <t>（１）〈事業所規模5人以上〉</t>
  </si>
  <si>
    <t>平成12年平均＝１００</t>
  </si>
  <si>
    <t>11年</t>
  </si>
  <si>
    <t>11年</t>
  </si>
  <si>
    <t>12年</t>
  </si>
  <si>
    <t>12年</t>
  </si>
  <si>
    <t>13年</t>
  </si>
  <si>
    <t>13年</t>
  </si>
  <si>
    <t xml:space="preserve">   ①    名   目   賃   金   指   数   ( 現 金 給 与 総 額 ）</t>
  </si>
  <si>
    <t>X</t>
  </si>
  <si>
    <t>資料：県統計企画課 ｢毎月勤労統計調査地方調査結果報告書」</t>
  </si>
  <si>
    <t>（２）〈事業所規模３０人以上〉</t>
  </si>
  <si>
    <t>平成12年平均＝１００</t>
  </si>
  <si>
    <t>x</t>
  </si>
  <si>
    <t>１７－４．産業別常用労働者の1人平均月間現金給与額(平成10～13年）</t>
  </si>
  <si>
    <t>特  別  給  与</t>
  </si>
  <si>
    <t>　産　　業　　別</t>
  </si>
  <si>
    <t>総　額</t>
  </si>
  <si>
    <t>平成10年</t>
  </si>
  <si>
    <t>平成11年</t>
  </si>
  <si>
    <t>平成12年</t>
  </si>
  <si>
    <t>平成13年</t>
  </si>
  <si>
    <t>２　月　　</t>
  </si>
  <si>
    <t>３　月　　</t>
  </si>
  <si>
    <t>４　月　　</t>
  </si>
  <si>
    <t>５　月　　</t>
  </si>
  <si>
    <t>６　月　　</t>
  </si>
  <si>
    <t>７　月　　</t>
  </si>
  <si>
    <t>８　月　　</t>
  </si>
  <si>
    <t>９　月　　</t>
  </si>
  <si>
    <t>１０　月　　</t>
  </si>
  <si>
    <t>１１　月　　</t>
  </si>
  <si>
    <t>１２　月　　</t>
  </si>
  <si>
    <t>X</t>
  </si>
  <si>
    <t>X</t>
  </si>
  <si>
    <t xml:space="preserve">  旅館・その他の宿泊所</t>
  </si>
  <si>
    <t xml:space="preserve">  医  療</t>
  </si>
  <si>
    <t xml:space="preserve">  社会保険・社会福祉</t>
  </si>
  <si>
    <t xml:space="preserve">  教  育</t>
  </si>
  <si>
    <t xml:space="preserve">  その他のサービス業</t>
  </si>
  <si>
    <t>資料：県統計企画課「毎月勤労統計調査地方調査結果報告書」</t>
  </si>
  <si>
    <t>１７－４．産業別常用労働者の1人平均月間現金給与額(平成10～13年）</t>
  </si>
  <si>
    <t>（２）〈事務所規模30人以上〉</t>
  </si>
  <si>
    <t>単位：円</t>
  </si>
  <si>
    <t>　年　　月　　別</t>
  </si>
  <si>
    <t>現　金　給　与　総　額</t>
  </si>
  <si>
    <t>きまって支給する給与</t>
  </si>
  <si>
    <t>特  別  給  与</t>
  </si>
  <si>
    <t>　産　　業　　別</t>
  </si>
  <si>
    <t>総　額</t>
  </si>
  <si>
    <t>　　２）産業計は、鉱業、建設業、製造業、電気・ガス・熱供給・水道業、運輸・通信業、</t>
  </si>
  <si>
    <t>　　　卸売・小売業，飲食店、金融・保険業、不動産業及びサービス業を合計したものである。</t>
  </si>
  <si>
    <t>　　３）平成13年6月30日（給与締切日の定めのある場合には、6月の最終給与締切日）現在</t>
  </si>
  <si>
    <t>資料 ：厚生労働省大臣官房統計調査部「賃金構造基本統計調査報告」</t>
  </si>
  <si>
    <t>注：１）企業規模計は、企業規模10人以上の計であり、企業規模５～９人は含まない。</t>
  </si>
  <si>
    <t>　　２）産業計は、鉱業、建設業、製造業、電気・ガス・熱供給・水道業、運輸・通信業、</t>
  </si>
  <si>
    <t>　　　卸売・小売業，飲食店、金融・保険業、不動産業及びサービス業を合計したものである。</t>
  </si>
  <si>
    <t>　　３）平成13年6月30日（給与締切日の定めのある場合には、６月の最終給与締切日）現在</t>
  </si>
  <si>
    <t>　　４）労働者数は集計労働者数であり、労働者数が少ない場合は、誤差が大きいので利用上注意を要する。</t>
  </si>
  <si>
    <t>資料 ：厚生労働省大臣官房統計情報部「賃金構造基本統計調査報告」</t>
  </si>
  <si>
    <t>１７－７．新規学卒者の初任給額（平成13年）</t>
  </si>
  <si>
    <t xml:space="preserve">単位：千円 </t>
  </si>
  <si>
    <t>男      性</t>
  </si>
  <si>
    <t>女      性</t>
  </si>
  <si>
    <t>　　２）産業計は、鉱業、建設業、製造業、電気・ガス・熱供給・水道業、運輸・通信業、</t>
  </si>
  <si>
    <t>　　　卸売・小売業，飲食店、金融・保険業、不動産業及びサービス業を合計したものである。</t>
  </si>
  <si>
    <t>　　３）平成13年6月30日（給与締切日の定めのある場合には、６月の最終給与締切日）現在</t>
  </si>
  <si>
    <t>資料 ：厚生労働省大臣官房統計情報部「賃金構造基本統計調査報告」</t>
  </si>
  <si>
    <t>(１)リフレッシュ休暇</t>
  </si>
  <si>
    <t>(付与日数)</t>
  </si>
  <si>
    <t>無回答</t>
  </si>
  <si>
    <t>事業所数</t>
  </si>
  <si>
    <t>1～4日</t>
  </si>
  <si>
    <t>5～9日</t>
  </si>
  <si>
    <t>10～14日</t>
  </si>
  <si>
    <t>15～19日</t>
  </si>
  <si>
    <t>20日以上</t>
  </si>
  <si>
    <t>合      計</t>
  </si>
  <si>
    <t>企業規模</t>
  </si>
  <si>
    <t xml:space="preserve">      5～ 29人</t>
  </si>
  <si>
    <t xml:space="preserve">     30～ 99人</t>
  </si>
  <si>
    <t xml:space="preserve">    100～299人</t>
  </si>
  <si>
    <t xml:space="preserve">    300～499人</t>
  </si>
  <si>
    <t xml:space="preserve">    500人以上</t>
  </si>
  <si>
    <t>資料：県雇用労政課「山形県労働条件等実態調査結果報告書」 (２)～(４)についても同じ</t>
  </si>
  <si>
    <t>(２)ボランティア休暇</t>
  </si>
  <si>
    <t>(３)メモリアル休暇</t>
  </si>
  <si>
    <t>1日</t>
  </si>
  <si>
    <t>2日</t>
  </si>
  <si>
    <t>3日</t>
  </si>
  <si>
    <t>4日</t>
  </si>
  <si>
    <t>5日</t>
  </si>
  <si>
    <t>(４)その他の休暇制度</t>
  </si>
  <si>
    <t>１７－９．労働組合</t>
  </si>
  <si>
    <t>（１）県内における労働組合員推定組織率(男女別）の推移（平成4～13年）</t>
  </si>
  <si>
    <t>各年６月30日現在</t>
  </si>
  <si>
    <t>年　　別</t>
  </si>
  <si>
    <t>組 合 数</t>
  </si>
  <si>
    <t>組合員数</t>
  </si>
  <si>
    <t>雇用者数</t>
  </si>
  <si>
    <t>男　　　　　　　子</t>
  </si>
  <si>
    <t>女　　　　　　　子</t>
  </si>
  <si>
    <t xml:space="preserve">  平成４年</t>
  </si>
  <si>
    <t>　　　11</t>
  </si>
  <si>
    <t>　　　12</t>
  </si>
  <si>
    <t>　　　13</t>
  </si>
  <si>
    <t>注：雇用者数は国勢調査を基調とし、就業構造基本調査で補完した数値である</t>
  </si>
  <si>
    <t>資料：県雇用労政課 ｢平成13年山形県労働組合名鑑」　（２）～（５）についても同じ</t>
  </si>
  <si>
    <t>（２）総合支庁及び適用法規別労働組合・組合員数(平成13年）</t>
  </si>
  <si>
    <t>６月30日現在</t>
  </si>
  <si>
    <t>村山</t>
  </si>
  <si>
    <t>置賜</t>
  </si>
  <si>
    <t>地公労法</t>
  </si>
  <si>
    <t>（３）企業規模別の労働組合数及び組合員数（労組法適用）（平成12、13年）</t>
  </si>
  <si>
    <t>平成13年</t>
  </si>
  <si>
    <t>（４）産業別の労働組合数及び組合員数（平成12、13年）</t>
  </si>
  <si>
    <t>総数</t>
  </si>
  <si>
    <t>農林業</t>
  </si>
  <si>
    <t>金融・
保険業</t>
  </si>
  <si>
    <t>不動産業</t>
  </si>
  <si>
    <t>分類不能の産業</t>
  </si>
  <si>
    <t>平成13年</t>
  </si>
  <si>
    <t>（５）加盟上部団体別労働組合数及び組合員数（平成12、13年）</t>
  </si>
  <si>
    <t>６月30日現在</t>
  </si>
  <si>
    <t>区分</t>
  </si>
  <si>
    <t>その他の
全国組織</t>
  </si>
  <si>
    <t>県内主要
団体のみ</t>
  </si>
  <si>
    <t>１７－１０．労働争議　(平成9～13年）</t>
  </si>
  <si>
    <t>件      数</t>
  </si>
  <si>
    <t>平 成 10 年</t>
  </si>
  <si>
    <t>平 成 11 年</t>
  </si>
  <si>
    <t>平 成 11 年</t>
  </si>
  <si>
    <t>平 成 12 年</t>
  </si>
  <si>
    <t>平 成 12 年</t>
  </si>
  <si>
    <t>平 成 13 年</t>
  </si>
  <si>
    <t>平 成 13 年</t>
  </si>
  <si>
    <t>（２）産業別発生件数及び行為参加人員</t>
  </si>
  <si>
    <t>１７－１１．業種別、事業規模別、労働災害被災者数（平成11～13年）</t>
  </si>
  <si>
    <t>区分</t>
  </si>
  <si>
    <t>製造業</t>
  </si>
  <si>
    <t>農林</t>
  </si>
  <si>
    <t>畜水産業</t>
  </si>
  <si>
    <t>平成11年</t>
  </si>
  <si>
    <t>平成12年</t>
  </si>
  <si>
    <t>平成13年</t>
  </si>
  <si>
    <t xml:space="preserve">     １  ～      ９ 人</t>
  </si>
  <si>
    <t xml:space="preserve">   １０  ～    ２９人</t>
  </si>
  <si>
    <t xml:space="preserve">   ３０  ～    ４９人</t>
  </si>
  <si>
    <t xml:space="preserve">   ５０  ～    ９９人</t>
  </si>
  <si>
    <t xml:space="preserve"> １００  ～  ２９９人</t>
  </si>
  <si>
    <t>資料：山形労働局 (労働者死傷病報告による。）</t>
  </si>
  <si>
    <t>１７－１２．雇用保険（平成１３年度）</t>
  </si>
  <si>
    <t>平成１４年３月３１日現在　　単位：金額＝千円</t>
  </si>
  <si>
    <t>年度別</t>
  </si>
  <si>
    <t>適用事業所数</t>
  </si>
  <si>
    <t>被保険者数</t>
  </si>
  <si>
    <t>被保険者資格所得者数</t>
  </si>
  <si>
    <t>被保険者資格喪失者数</t>
  </si>
  <si>
    <t>離職票交付件数</t>
  </si>
  <si>
    <t>受給資格決定件数</t>
  </si>
  <si>
    <t>初回受給者数</t>
  </si>
  <si>
    <t>受給者実人員（基本手当）</t>
  </si>
  <si>
    <t>総数</t>
  </si>
  <si>
    <t>男性</t>
  </si>
  <si>
    <t>女性</t>
  </si>
  <si>
    <t>平成１３年度</t>
  </si>
  <si>
    <t>支給金額（基本手当）</t>
  </si>
  <si>
    <t>２９歳以下</t>
  </si>
  <si>
    <t>３０～４４歳</t>
  </si>
  <si>
    <t>４５歳～５９歳</t>
  </si>
  <si>
    <t>６０歳～６４歳</t>
  </si>
  <si>
    <t>うち特定受給資格者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</si>
  <si>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</si>
  <si>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</si>
  <si>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</si>
  <si>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</si>
  <si>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</si>
  <si>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</si>
  <si>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</si>
  <si>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</si>
  <si>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</si>
  <si>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</si>
  <si>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注：平成７年度より高年齢継続給付・育児休業給付、平成１０年度より教育訓練給付、平成１１年度より介護休業給付が創設され、平成１３年度より　　一般求職者給付について特定受給資格者（離職理由別所定給付日数の決定）が創設された。</t>
  </si>
  <si>
    <t>資料：山形労働局</t>
  </si>
  <si>
    <t>１７－１３．健康保険(平成12、13年度）</t>
  </si>
  <si>
    <t>年　　度　　別</t>
  </si>
  <si>
    <t>被保険
者　数</t>
  </si>
  <si>
    <t>収納済額</t>
  </si>
  <si>
    <t>保険給付決定額</t>
  </si>
  <si>
    <t>平成12年度</t>
  </si>
  <si>
    <t>平成13年度</t>
  </si>
  <si>
    <t>保 険 給 付 種 別</t>
  </si>
  <si>
    <t>平　　　成　　　12　　　年　　　度</t>
  </si>
  <si>
    <t>平　　　成　　　13　　　年　　　度</t>
  </si>
  <si>
    <t>被　保　険　者</t>
  </si>
  <si>
    <t>被　扶　養　者</t>
  </si>
  <si>
    <t>被　保　険　者</t>
  </si>
  <si>
    <t>被　扶　養　者</t>
  </si>
  <si>
    <t>(23,695)</t>
  </si>
  <si>
    <t>(357,391)</t>
  </si>
  <si>
    <t>(23,069)</t>
  </si>
  <si>
    <t>(403,082)</t>
  </si>
  <si>
    <t>(22,284)</t>
  </si>
  <si>
    <t>(332,726)</t>
  </si>
  <si>
    <t>(22,932)</t>
  </si>
  <si>
    <t>(377,563)</t>
  </si>
  <si>
    <t>-</t>
  </si>
  <si>
    <t xml:space="preserve">    埋　　葬　　料※</t>
  </si>
  <si>
    <t>出 産 育 児 一 時 金※</t>
  </si>
  <si>
    <t>療 養 給 付 種 別</t>
  </si>
  <si>
    <t>平　　　成　　　12　　　年　　　度</t>
  </si>
  <si>
    <t>(23695)</t>
  </si>
  <si>
    <t>(22,284)</t>
  </si>
  <si>
    <t>１７－８．各種休暇制度の状況</t>
  </si>
  <si>
    <t>平成13年8月31日現在</t>
  </si>
  <si>
    <t>集    計</t>
  </si>
  <si>
    <t>あ  り</t>
  </si>
  <si>
    <t>な  し</t>
  </si>
  <si>
    <t>平成13年8月31日現在</t>
  </si>
  <si>
    <t>集    計</t>
  </si>
  <si>
    <t>あ  り</t>
  </si>
  <si>
    <t xml:space="preserve"> </t>
  </si>
  <si>
    <t>１７－２２．生活保護費支出状況(平成12、13年度）</t>
  </si>
  <si>
    <t>出 産 扶 助</t>
  </si>
  <si>
    <t>平成12年度</t>
  </si>
  <si>
    <t>13</t>
  </si>
  <si>
    <t>村山</t>
  </si>
  <si>
    <t>置賜</t>
  </si>
  <si>
    <t>庄内</t>
  </si>
  <si>
    <t>平成12年度</t>
  </si>
  <si>
    <t>13</t>
  </si>
  <si>
    <t>村山</t>
  </si>
  <si>
    <t>置賜</t>
  </si>
  <si>
    <t>庄内</t>
  </si>
  <si>
    <t>単位：金額＝千円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</si>
</sst>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quot;△&quot;#,##0;\-"/>
    <numFmt numFmtId="179" formatCode="#,##0.0;&quot;△&quot;#,##0.0;\-"/>
    <numFmt numFmtId="180" formatCode="#,##0.0;&quot;△ &quot;#,##0.0"/>
    <numFmt numFmtId="181" formatCode="\(#,##0\)"/>
    <numFmt numFmtId="182" formatCode="#,##0_);\(#,##0\)"/>
    <numFmt numFmtId="183" formatCode="_ * #,##0.00_ ;_ * \-#,##0.00_ ;_ * &quot;-&quot;_ ;_ @_ "/>
    <numFmt numFmtId="184" formatCode="_ * #,##0.0_ ;_ * \-#,##0.0_ ;_ * &quot;-&quot;?_ ;_ @_ "/>
    <numFmt numFmtId="185" formatCode="#,##0_ "/>
    <numFmt numFmtId="186" formatCode="\(#\)"/>
  </numFmts>
  <fonts count="30">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b/>
      <sz val="9"/>
      <name val="ＭＳ 明朝"/>
      <family val="1"/>
    </font>
    <font>
      <b/>
      <sz val="10"/>
      <name val="ＭＳ 明朝"/>
      <family val="1"/>
    </font>
    <font>
      <sz val="10"/>
      <name val="ＭＳ Ｐ明朝"/>
      <family val="1"/>
    </font>
    <font>
      <u val="single"/>
      <sz val="10"/>
      <name val="ＭＳ 明朝"/>
      <family val="1"/>
    </font>
    <font>
      <i/>
      <sz val="9"/>
      <name val="ＭＳ 明朝"/>
      <family val="1"/>
    </font>
    <font>
      <sz val="9"/>
      <name val="ＭＳ Ｐ明朝"/>
      <family val="1"/>
    </font>
    <font>
      <sz val="8"/>
      <name val="ＭＳ Ｐ明朝"/>
      <family val="1"/>
    </font>
    <font>
      <b/>
      <sz val="9"/>
      <name val="ＭＳ Ｐ明朝"/>
      <family val="1"/>
    </font>
    <font>
      <sz val="9"/>
      <name val="ＭＳ Ｐゴシック"/>
      <family val="3"/>
    </font>
    <font>
      <sz val="10"/>
      <name val="ＭＳ Ｐゴシック"/>
      <family val="3"/>
    </font>
    <font>
      <sz val="11"/>
      <name val="ＭＳ Ｐ明朝"/>
      <family val="1"/>
    </font>
    <font>
      <sz val="10"/>
      <name val="ＭＳ ゴシック"/>
      <family val="3"/>
    </font>
    <font>
      <sz val="8"/>
      <name val="ＭＳ 明朝"/>
      <family val="1"/>
    </font>
    <font>
      <sz val="8"/>
      <name val="ＭＳ Ｐゴシック"/>
      <family val="3"/>
    </font>
    <font>
      <sz val="9"/>
      <name val="ＭＳ ゴシック"/>
      <family val="3"/>
    </font>
    <font>
      <sz val="11"/>
      <name val="ＭＳ 明朝"/>
      <family val="1"/>
    </font>
    <font>
      <b/>
      <sz val="9"/>
      <name val="ＭＳ ゴシック"/>
      <family val="3"/>
    </font>
    <font>
      <b/>
      <sz val="9"/>
      <name val="ＭＳ Ｐゴシック"/>
      <family val="3"/>
    </font>
    <font>
      <sz val="11"/>
      <name val="ＭＳ ゴシック"/>
      <family val="3"/>
    </font>
    <font>
      <sz val="14"/>
      <name val="ＭＳ 明朝"/>
      <family val="1"/>
    </font>
    <font>
      <b/>
      <sz val="8"/>
      <name val="ＭＳ Ｐ明朝"/>
      <family val="1"/>
    </font>
    <font>
      <sz val="12"/>
      <name val="ＭＳ Ｐ明朝"/>
      <family val="1"/>
    </font>
    <font>
      <sz val="10"/>
      <color indexed="10"/>
      <name val="ＭＳ 明朝"/>
      <family val="1"/>
    </font>
    <font>
      <sz val="9"/>
      <color indexed="8"/>
      <name val="ＭＳ Ｐ明朝"/>
      <family val="1"/>
    </font>
    <font>
      <sz val="10"/>
      <color indexed="10"/>
      <name val="ＭＳ ゴシック"/>
      <family val="3"/>
    </font>
  </fonts>
  <fills count="2">
    <fill>
      <patternFill/>
    </fill>
    <fill>
      <patternFill patternType="gray125"/>
    </fill>
  </fills>
  <borders count="82">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hair"/>
      <top>
        <color indexed="63"/>
      </top>
      <bottom style="thin"/>
    </border>
    <border>
      <left style="thin"/>
      <right style="thin"/>
      <top>
        <color indexed="63"/>
      </top>
      <bottom>
        <color indexed="63"/>
      </bottom>
    </border>
    <border>
      <left style="hair"/>
      <right style="hair"/>
      <top style="hair"/>
      <bottom style="thin"/>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hair"/>
    </border>
    <border>
      <left style="hair"/>
      <right style="thin"/>
      <top style="hair"/>
      <bottom style="thin"/>
    </border>
    <border>
      <left style="hair"/>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hair"/>
      <top>
        <color indexed="63"/>
      </top>
      <bottom style="hair"/>
    </border>
    <border>
      <left style="hair"/>
      <right style="hair"/>
      <top style="hair"/>
      <bottom>
        <color indexed="63"/>
      </bottom>
    </border>
    <border>
      <left style="thin"/>
      <right style="thin"/>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hair"/>
      <top>
        <color indexed="63"/>
      </top>
      <bottom>
        <color indexed="63"/>
      </bottom>
    </border>
    <border>
      <left>
        <color indexed="63"/>
      </left>
      <right>
        <color indexed="63"/>
      </right>
      <top style="thin"/>
      <bottom>
        <color indexed="63"/>
      </bottom>
    </border>
    <border>
      <left style="hair"/>
      <right style="thin"/>
      <top style="thin"/>
      <bottom>
        <color indexed="63"/>
      </bottom>
    </border>
    <border>
      <left>
        <color indexed="63"/>
      </left>
      <right>
        <color indexed="63"/>
      </right>
      <top>
        <color indexed="63"/>
      </top>
      <bottom style="double"/>
    </border>
    <border>
      <left>
        <color indexed="63"/>
      </left>
      <right style="hair"/>
      <top style="double"/>
      <bottom>
        <color indexed="63"/>
      </bottom>
    </border>
    <border>
      <left>
        <color indexed="63"/>
      </left>
      <right>
        <color indexed="63"/>
      </right>
      <top style="double"/>
      <bottom>
        <color indexed="63"/>
      </bottom>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thin"/>
      <top style="double"/>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hair"/>
      <right style="hair"/>
      <top>
        <color indexed="63"/>
      </top>
      <bottom style="hair"/>
    </border>
    <border>
      <left>
        <color indexed="63"/>
      </left>
      <right style="thin"/>
      <top style="thin"/>
      <bottom style="hair"/>
    </border>
    <border>
      <left style="hair"/>
      <right>
        <color indexed="63"/>
      </right>
      <top style="hair"/>
      <bottom>
        <color indexed="63"/>
      </bottom>
    </border>
    <border>
      <left>
        <color indexed="63"/>
      </left>
      <right style="thin"/>
      <top style="double"/>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hair"/>
      <top style="thin"/>
      <bottom style="thin"/>
    </border>
    <border>
      <left style="thin"/>
      <right style="hair"/>
      <top style="hair"/>
      <bottom style="thin"/>
    </border>
    <border>
      <left>
        <color indexed="63"/>
      </left>
      <right style="hair"/>
      <top style="double"/>
      <bottom style="hair"/>
    </border>
    <border>
      <left style="hair"/>
      <right style="hair"/>
      <top style="double"/>
      <bottom>
        <color indexed="63"/>
      </bottom>
    </border>
    <border>
      <left style="thin"/>
      <right style="hair"/>
      <top style="hair"/>
      <bottom>
        <color indexed="63"/>
      </bottom>
    </border>
    <border>
      <left>
        <color indexed="63"/>
      </left>
      <right>
        <color indexed="63"/>
      </right>
      <top>
        <color indexed="63"/>
      </top>
      <bottom style="medium"/>
    </border>
    <border>
      <left style="thin"/>
      <right style="hair"/>
      <top>
        <color indexed="63"/>
      </top>
      <bottom style="medium"/>
    </border>
    <border>
      <left style="hair"/>
      <right style="hair"/>
      <top>
        <color indexed="63"/>
      </top>
      <bottom style="medium"/>
    </border>
    <border>
      <left style="thin"/>
      <right style="thin"/>
      <top style="double"/>
      <bottom style="thin"/>
    </border>
    <border>
      <left style="thin"/>
      <right>
        <color indexed="63"/>
      </right>
      <top style="double"/>
      <bottom style="thin"/>
    </border>
    <border>
      <left>
        <color indexed="63"/>
      </left>
      <right>
        <color indexed="63"/>
      </right>
      <top style="thin"/>
      <bottom style="thin"/>
    </border>
    <border>
      <left>
        <color indexed="63"/>
      </left>
      <right style="hair"/>
      <top style="hair"/>
      <bottom style="hair"/>
    </border>
    <border>
      <left style="thin"/>
      <right style="hair"/>
      <top style="hair"/>
      <bottom style="hair"/>
    </border>
    <border>
      <left>
        <color indexed="63"/>
      </left>
      <right>
        <color indexed="63"/>
      </right>
      <top style="double"/>
      <bottom style="thin"/>
    </border>
    <border>
      <left>
        <color indexed="63"/>
      </left>
      <right style="thin"/>
      <top style="double"/>
      <bottom style="thin"/>
    </border>
    <border>
      <left style="hair"/>
      <right style="thin"/>
      <top style="hair"/>
      <bottom>
        <color indexed="63"/>
      </bottom>
    </border>
    <border>
      <left style="thin"/>
      <right>
        <color indexed="63"/>
      </right>
      <top style="double"/>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thin"/>
      <right>
        <color indexed="63"/>
      </right>
      <top style="thin"/>
      <bottom style="hair"/>
    </border>
    <border>
      <left style="thin"/>
      <right>
        <color indexed="63"/>
      </right>
      <top>
        <color indexed="63"/>
      </top>
      <bottom style="hair"/>
    </border>
    <border>
      <left style="hair"/>
      <right style="thin"/>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8">
    <xf numFmtId="0" fontId="0" fillId="0" borderId="0" xfId="0" applyAlignment="1">
      <alignment vertical="center"/>
    </xf>
    <xf numFmtId="38" fontId="2" fillId="0" borderId="1" xfId="16" applyFont="1" applyBorder="1" applyAlignment="1">
      <alignment vertical="center"/>
    </xf>
    <xf numFmtId="38" fontId="2" fillId="0" borderId="1" xfId="16" applyFont="1" applyBorder="1" applyAlignment="1">
      <alignment horizontal="right" vertical="center"/>
    </xf>
    <xf numFmtId="38" fontId="2" fillId="0" borderId="2" xfId="16" applyFont="1" applyBorder="1" applyAlignment="1">
      <alignment horizontal="right" vertical="center"/>
    </xf>
    <xf numFmtId="38" fontId="2" fillId="0" borderId="0" xfId="16" applyFont="1" applyAlignment="1">
      <alignment/>
    </xf>
    <xf numFmtId="38" fontId="3" fillId="0" borderId="0" xfId="16" applyFont="1" applyAlignment="1">
      <alignment/>
    </xf>
    <xf numFmtId="38" fontId="2" fillId="0" borderId="3" xfId="16" applyFont="1" applyBorder="1" applyAlignment="1">
      <alignment/>
    </xf>
    <xf numFmtId="38" fontId="4" fillId="0" borderId="3" xfId="16" applyFont="1" applyBorder="1" applyAlignment="1">
      <alignment horizontal="right"/>
    </xf>
    <xf numFmtId="38" fontId="2" fillId="0" borderId="2" xfId="16" applyFont="1" applyBorder="1" applyAlignment="1">
      <alignment vertical="center"/>
    </xf>
    <xf numFmtId="38" fontId="2" fillId="0" borderId="0" xfId="16" applyFont="1" applyBorder="1" applyAlignment="1">
      <alignment horizontal="center" vertical="center"/>
    </xf>
    <xf numFmtId="38" fontId="2" fillId="0" borderId="4" xfId="16" applyFont="1" applyBorder="1" applyAlignment="1">
      <alignment vertical="center"/>
    </xf>
    <xf numFmtId="38" fontId="2" fillId="0" borderId="5" xfId="16" applyFont="1" applyBorder="1" applyAlignment="1">
      <alignment horizontal="centerContinuous" vertical="center"/>
    </xf>
    <xf numFmtId="38" fontId="2" fillId="0" borderId="6" xfId="16" applyFont="1" applyBorder="1" applyAlignment="1">
      <alignment horizontal="centerContinuous" vertical="center"/>
    </xf>
    <xf numFmtId="38" fontId="2" fillId="0" borderId="7" xfId="16" applyFont="1" applyBorder="1" applyAlignment="1">
      <alignment horizontal="centerContinuous" vertical="center"/>
    </xf>
    <xf numFmtId="38" fontId="2" fillId="0" borderId="3" xfId="16" applyFont="1" applyBorder="1" applyAlignment="1">
      <alignment horizontal="center" vertical="center"/>
    </xf>
    <xf numFmtId="38" fontId="2" fillId="0" borderId="8" xfId="16" applyFont="1" applyBorder="1" applyAlignment="1">
      <alignment vertical="center"/>
    </xf>
    <xf numFmtId="38" fontId="2" fillId="0" borderId="9" xfId="16" applyFont="1" applyBorder="1" applyAlignment="1">
      <alignment horizontal="center" vertical="center"/>
    </xf>
    <xf numFmtId="38" fontId="2" fillId="0" borderId="8" xfId="16" applyFont="1" applyBorder="1" applyAlignment="1">
      <alignment horizontal="center" vertical="center"/>
    </xf>
    <xf numFmtId="38" fontId="2" fillId="0" borderId="1" xfId="16" applyFont="1" applyBorder="1" applyAlignment="1">
      <alignment horizontal="center" vertical="center"/>
    </xf>
    <xf numFmtId="38" fontId="2" fillId="0" borderId="2" xfId="16" applyFont="1" applyBorder="1" applyAlignment="1">
      <alignment horizontal="center" vertical="center"/>
    </xf>
    <xf numFmtId="38" fontId="2" fillId="0" borderId="2" xfId="16" applyFont="1" applyBorder="1" applyAlignment="1">
      <alignment horizontal="distributed" vertical="center"/>
    </xf>
    <xf numFmtId="38" fontId="2" fillId="0" borderId="0" xfId="16" applyFont="1" applyBorder="1" applyAlignment="1">
      <alignment horizontal="left" vertical="center"/>
    </xf>
    <xf numFmtId="38" fontId="2" fillId="0" borderId="2" xfId="16" applyFont="1" applyBorder="1" applyAlignment="1">
      <alignment horizontal="left" vertical="center"/>
    </xf>
    <xf numFmtId="38" fontId="2" fillId="0" borderId="0" xfId="16" applyFont="1" applyBorder="1" applyAlignment="1">
      <alignment vertical="center"/>
    </xf>
    <xf numFmtId="38" fontId="4" fillId="0" borderId="0" xfId="16" applyFont="1" applyBorder="1" applyAlignment="1">
      <alignment horizontal="distributed" vertical="center"/>
    </xf>
    <xf numFmtId="38" fontId="4" fillId="0" borderId="2" xfId="16" applyFont="1" applyBorder="1" applyAlignment="1">
      <alignment horizontal="distributed" vertical="center"/>
    </xf>
    <xf numFmtId="38" fontId="4" fillId="0" borderId="2" xfId="16" applyFont="1" applyBorder="1" applyAlignment="1">
      <alignment horizontal="left" vertical="center"/>
    </xf>
    <xf numFmtId="38" fontId="11" fillId="0" borderId="2" xfId="16" applyFont="1" applyBorder="1" applyAlignment="1">
      <alignment horizontal="left" vertical="center"/>
    </xf>
    <xf numFmtId="38" fontId="10" fillId="0" borderId="2" xfId="16" applyFont="1" applyBorder="1" applyAlignment="1">
      <alignment horizontal="distributed" vertical="center"/>
    </xf>
    <xf numFmtId="38" fontId="4" fillId="0" borderId="3" xfId="16" applyFont="1" applyBorder="1" applyAlignment="1">
      <alignment horizontal="distributed" vertical="center"/>
    </xf>
    <xf numFmtId="38" fontId="2" fillId="0" borderId="9" xfId="16" applyFont="1" applyBorder="1" applyAlignment="1">
      <alignment vertical="center"/>
    </xf>
    <xf numFmtId="38" fontId="2" fillId="0" borderId="0" xfId="16" applyFont="1" applyFill="1" applyAlignment="1">
      <alignment/>
    </xf>
    <xf numFmtId="38" fontId="2" fillId="0" borderId="0" xfId="16" applyFont="1" applyFill="1" applyBorder="1" applyAlignment="1">
      <alignment/>
    </xf>
    <xf numFmtId="38" fontId="2" fillId="0" borderId="0" xfId="16" applyFont="1" applyAlignment="1">
      <alignment vertical="center"/>
    </xf>
    <xf numFmtId="38" fontId="3" fillId="0" borderId="0" xfId="16" applyFont="1" applyAlignment="1">
      <alignment vertical="center"/>
    </xf>
    <xf numFmtId="38" fontId="2" fillId="0" borderId="3" xfId="16" applyFont="1" applyBorder="1" applyAlignment="1">
      <alignment vertical="center"/>
    </xf>
    <xf numFmtId="38" fontId="4" fillId="0" borderId="9" xfId="16" applyFont="1" applyBorder="1" applyAlignment="1">
      <alignment horizontal="center" vertical="center"/>
    </xf>
    <xf numFmtId="38" fontId="4" fillId="0" borderId="8" xfId="16" applyFont="1" applyBorder="1" applyAlignment="1">
      <alignment horizontal="center" vertical="center"/>
    </xf>
    <xf numFmtId="38" fontId="4" fillId="0" borderId="0" xfId="16" applyFont="1" applyAlignment="1">
      <alignment vertical="center"/>
    </xf>
    <xf numFmtId="38" fontId="7" fillId="0" borderId="2" xfId="16" applyFont="1" applyBorder="1" applyAlignment="1">
      <alignment vertical="center"/>
    </xf>
    <xf numFmtId="38" fontId="2" fillId="0" borderId="10" xfId="16" applyFont="1" applyBorder="1" applyAlignment="1">
      <alignment horizontal="center" vertical="center"/>
    </xf>
    <xf numFmtId="38" fontId="2" fillId="0" borderId="11" xfId="16" applyFont="1" applyBorder="1" applyAlignment="1">
      <alignment horizontal="distributed" vertical="center"/>
    </xf>
    <xf numFmtId="38" fontId="7" fillId="0" borderId="10" xfId="16" applyFont="1" applyBorder="1" applyAlignment="1">
      <alignment horizontal="distributed" vertical="center"/>
    </xf>
    <xf numFmtId="38" fontId="6" fillId="0" borderId="12" xfId="16" applyFont="1" applyFill="1" applyBorder="1" applyAlignment="1">
      <alignment vertical="center"/>
    </xf>
    <xf numFmtId="38" fontId="2" fillId="0" borderId="10" xfId="16" applyFont="1" applyFill="1" applyBorder="1" applyAlignment="1">
      <alignment horizontal="distributed" vertical="center"/>
    </xf>
    <xf numFmtId="38" fontId="2" fillId="0" borderId="12" xfId="16" applyFont="1" applyFill="1" applyBorder="1" applyAlignment="1">
      <alignment vertical="center"/>
    </xf>
    <xf numFmtId="177" fontId="2" fillId="0" borderId="12" xfId="16" applyNumberFormat="1" applyFont="1" applyFill="1" applyBorder="1" applyAlignment="1">
      <alignment vertical="center"/>
    </xf>
    <xf numFmtId="177" fontId="2" fillId="0" borderId="13" xfId="16" applyNumberFormat="1" applyFont="1" applyFill="1" applyBorder="1" applyAlignment="1">
      <alignment vertical="center"/>
    </xf>
    <xf numFmtId="38" fontId="2" fillId="0" borderId="13" xfId="16" applyFont="1" applyFill="1" applyBorder="1" applyAlignment="1">
      <alignment vertical="center"/>
    </xf>
    <xf numFmtId="38" fontId="2" fillId="0" borderId="14" xfId="16" applyFont="1" applyFill="1" applyBorder="1" applyAlignment="1">
      <alignment horizontal="distributed" vertical="center"/>
    </xf>
    <xf numFmtId="38" fontId="2" fillId="0" borderId="15" xfId="16" applyFont="1" applyFill="1" applyBorder="1" applyAlignment="1">
      <alignment vertical="center"/>
    </xf>
    <xf numFmtId="177" fontId="2" fillId="0" borderId="16" xfId="16" applyNumberFormat="1" applyFont="1" applyFill="1" applyBorder="1" applyAlignment="1">
      <alignment vertical="center"/>
    </xf>
    <xf numFmtId="38" fontId="2" fillId="0" borderId="8" xfId="16" applyFont="1" applyBorder="1" applyAlignment="1">
      <alignment horizontal="right" vertical="center"/>
    </xf>
    <xf numFmtId="38" fontId="2" fillId="0" borderId="5" xfId="16" applyFont="1" applyBorder="1" applyAlignment="1">
      <alignment horizontal="center" vertical="center"/>
    </xf>
    <xf numFmtId="38" fontId="2" fillId="0" borderId="17" xfId="16" applyFont="1" applyBorder="1" applyAlignment="1">
      <alignment horizontal="center" vertical="center"/>
    </xf>
    <xf numFmtId="38" fontId="4" fillId="0" borderId="18" xfId="16" applyFont="1" applyBorder="1" applyAlignment="1">
      <alignment horizontal="distributed" vertical="center"/>
    </xf>
    <xf numFmtId="38" fontId="7" fillId="0" borderId="10" xfId="16" applyFont="1" applyBorder="1" applyAlignment="1">
      <alignment vertical="center"/>
    </xf>
    <xf numFmtId="38" fontId="7" fillId="0" borderId="14" xfId="16" applyFont="1" applyBorder="1" applyAlignment="1">
      <alignment horizontal="distributed" vertical="center"/>
    </xf>
    <xf numFmtId="38" fontId="4" fillId="0" borderId="3" xfId="16" applyFont="1" applyBorder="1" applyAlignment="1">
      <alignment horizontal="right" vertical="center"/>
    </xf>
    <xf numFmtId="38" fontId="4" fillId="0" borderId="0" xfId="16" applyFont="1" applyFill="1" applyAlignment="1">
      <alignment/>
    </xf>
    <xf numFmtId="38" fontId="3" fillId="0" borderId="0" xfId="16" applyFont="1" applyFill="1" applyAlignment="1">
      <alignment/>
    </xf>
    <xf numFmtId="38" fontId="4" fillId="0" borderId="0" xfId="16" applyFont="1" applyFill="1" applyAlignment="1">
      <alignment horizontal="centerContinuous"/>
    </xf>
    <xf numFmtId="38" fontId="4" fillId="0" borderId="3" xfId="16" applyFont="1" applyFill="1" applyBorder="1" applyAlignment="1">
      <alignment/>
    </xf>
    <xf numFmtId="38" fontId="4" fillId="0" borderId="3" xfId="16" applyFont="1" applyFill="1" applyBorder="1" applyAlignment="1">
      <alignment horizontal="right"/>
    </xf>
    <xf numFmtId="38" fontId="4" fillId="0" borderId="5" xfId="16" applyFont="1" applyFill="1" applyBorder="1" applyAlignment="1">
      <alignment horizontal="centerContinuous"/>
    </xf>
    <xf numFmtId="38" fontId="4" fillId="0" borderId="6" xfId="16" applyFont="1" applyFill="1" applyBorder="1" applyAlignment="1">
      <alignment horizontal="centerContinuous"/>
    </xf>
    <xf numFmtId="38" fontId="4" fillId="0" borderId="19" xfId="16" applyFont="1" applyFill="1" applyBorder="1" applyAlignment="1">
      <alignment horizontal="centerContinuous"/>
    </xf>
    <xf numFmtId="38" fontId="4" fillId="0" borderId="7" xfId="16" applyFont="1" applyFill="1" applyBorder="1" applyAlignment="1">
      <alignment horizontal="centerContinuous"/>
    </xf>
    <xf numFmtId="38" fontId="4" fillId="0" borderId="9" xfId="16" applyFont="1" applyFill="1" applyBorder="1" applyAlignment="1">
      <alignment horizontal="centerContinuous" vertical="center"/>
    </xf>
    <xf numFmtId="38" fontId="4" fillId="0" borderId="9" xfId="16" applyFont="1" applyFill="1" applyBorder="1" applyAlignment="1">
      <alignment horizontal="center" vertical="center" wrapText="1"/>
    </xf>
    <xf numFmtId="38" fontId="4" fillId="0" borderId="8" xfId="16" applyFont="1" applyFill="1" applyBorder="1" applyAlignment="1">
      <alignment horizontal="center" vertical="center" wrapText="1"/>
    </xf>
    <xf numFmtId="38" fontId="10" fillId="0" borderId="1" xfId="16" applyFont="1" applyFill="1" applyBorder="1" applyAlignment="1">
      <alignment vertical="center"/>
    </xf>
    <xf numFmtId="38" fontId="10" fillId="0" borderId="2" xfId="16" applyFont="1" applyFill="1" applyBorder="1" applyAlignment="1">
      <alignment vertical="center"/>
    </xf>
    <xf numFmtId="38" fontId="4" fillId="0" borderId="20" xfId="16" applyFont="1" applyFill="1" applyBorder="1" applyAlignment="1">
      <alignment horizontal="distributed"/>
    </xf>
    <xf numFmtId="38" fontId="4" fillId="0" borderId="2" xfId="16" applyFont="1" applyFill="1" applyBorder="1" applyAlignment="1">
      <alignment horizontal="distributed"/>
    </xf>
    <xf numFmtId="38" fontId="4" fillId="0" borderId="2" xfId="16" applyFont="1" applyFill="1" applyBorder="1" applyAlignment="1">
      <alignment vertical="center"/>
    </xf>
    <xf numFmtId="38" fontId="13" fillId="0" borderId="20" xfId="16" applyFont="1" applyFill="1" applyBorder="1" applyAlignment="1">
      <alignment horizontal="distributed"/>
    </xf>
    <xf numFmtId="38" fontId="13" fillId="0" borderId="2" xfId="16" applyFont="1" applyFill="1" applyBorder="1" applyAlignment="1">
      <alignment horizontal="distributed"/>
    </xf>
    <xf numFmtId="38" fontId="13" fillId="0" borderId="1" xfId="16" applyFont="1" applyFill="1" applyBorder="1" applyAlignment="1">
      <alignment vertical="center"/>
    </xf>
    <xf numFmtId="38" fontId="13" fillId="0" borderId="2" xfId="16" applyFont="1" applyFill="1" applyBorder="1" applyAlignment="1">
      <alignment vertical="center"/>
    </xf>
    <xf numFmtId="38" fontId="4" fillId="0" borderId="20" xfId="16" applyFont="1" applyFill="1" applyBorder="1" applyAlignment="1">
      <alignment/>
    </xf>
    <xf numFmtId="38" fontId="4" fillId="0" borderId="2" xfId="16" applyFont="1" applyFill="1" applyBorder="1" applyAlignment="1">
      <alignment horizontal="distributed" vertical="center"/>
    </xf>
    <xf numFmtId="38" fontId="4" fillId="0" borderId="21" xfId="16" applyFont="1" applyFill="1" applyBorder="1" applyAlignment="1">
      <alignment/>
    </xf>
    <xf numFmtId="38" fontId="4" fillId="0" borderId="8" xfId="16" applyFont="1" applyFill="1" applyBorder="1" applyAlignment="1">
      <alignment horizontal="distributed" vertical="center"/>
    </xf>
    <xf numFmtId="38" fontId="4" fillId="0" borderId="0" xfId="16" applyFont="1" applyFill="1" applyBorder="1" applyAlignment="1">
      <alignment/>
    </xf>
    <xf numFmtId="38" fontId="4" fillId="0" borderId="0" xfId="16" applyFont="1" applyFill="1" applyBorder="1" applyAlignment="1">
      <alignment horizontal="distributed" vertical="center"/>
    </xf>
    <xf numFmtId="38" fontId="4" fillId="0" borderId="3" xfId="16" applyFont="1" applyFill="1" applyBorder="1" applyAlignment="1">
      <alignment horizontal="centerContinuous"/>
    </xf>
    <xf numFmtId="38" fontId="4" fillId="0" borderId="0" xfId="16" applyFont="1" applyFill="1" applyAlignment="1">
      <alignment vertical="center"/>
    </xf>
    <xf numFmtId="38" fontId="4" fillId="0" borderId="5" xfId="16" applyFont="1" applyFill="1" applyBorder="1" applyAlignment="1">
      <alignment horizontal="centerContinuous" vertical="center"/>
    </xf>
    <xf numFmtId="38" fontId="4" fillId="0" borderId="6" xfId="16" applyFont="1" applyFill="1" applyBorder="1" applyAlignment="1">
      <alignment horizontal="centerContinuous" vertical="center"/>
    </xf>
    <xf numFmtId="38" fontId="4" fillId="0" borderId="5" xfId="16" applyFont="1" applyFill="1" applyBorder="1" applyAlignment="1">
      <alignment horizontal="centerContinuous" vertical="center" wrapText="1"/>
    </xf>
    <xf numFmtId="38" fontId="4" fillId="0" borderId="7" xfId="16" applyFont="1" applyFill="1" applyBorder="1" applyAlignment="1">
      <alignment horizontal="centerContinuous" vertical="center"/>
    </xf>
    <xf numFmtId="38" fontId="4" fillId="0" borderId="9" xfId="16" applyFont="1" applyFill="1" applyBorder="1" applyAlignment="1">
      <alignment horizontal="centerContinuous" vertical="center" wrapText="1"/>
    </xf>
    <xf numFmtId="38" fontId="10" fillId="0" borderId="1" xfId="16" applyFont="1" applyFill="1" applyBorder="1" applyAlignment="1">
      <alignment/>
    </xf>
    <xf numFmtId="38" fontId="4" fillId="0" borderId="2" xfId="16" applyFont="1" applyFill="1" applyBorder="1" applyAlignment="1">
      <alignment/>
    </xf>
    <xf numFmtId="38" fontId="13" fillId="0" borderId="1" xfId="16" applyFont="1" applyFill="1" applyBorder="1" applyAlignment="1">
      <alignment/>
    </xf>
    <xf numFmtId="38" fontId="4" fillId="0" borderId="8" xfId="16" applyFont="1" applyFill="1" applyBorder="1" applyAlignment="1">
      <alignment/>
    </xf>
    <xf numFmtId="0" fontId="4" fillId="0" borderId="0" xfId="0" applyFont="1" applyFill="1" applyAlignment="1">
      <alignment vertical="center"/>
    </xf>
    <xf numFmtId="38" fontId="6" fillId="0" borderId="1" xfId="16" applyFont="1" applyFill="1" applyBorder="1" applyAlignment="1">
      <alignment/>
    </xf>
    <xf numFmtId="38" fontId="2" fillId="0" borderId="1" xfId="16" applyFont="1" applyFill="1" applyBorder="1" applyAlignment="1">
      <alignment/>
    </xf>
    <xf numFmtId="38" fontId="2" fillId="0" borderId="9" xfId="16" applyFont="1" applyFill="1" applyBorder="1" applyAlignment="1">
      <alignment/>
    </xf>
    <xf numFmtId="0" fontId="23" fillId="0" borderId="0" xfId="0" applyFont="1" applyAlignment="1">
      <alignment vertical="center"/>
    </xf>
    <xf numFmtId="38" fontId="4" fillId="0" borderId="4" xfId="16" applyFont="1" applyFill="1" applyBorder="1" applyAlignment="1">
      <alignment horizontal="center" vertical="center"/>
    </xf>
    <xf numFmtId="38" fontId="4" fillId="0" borderId="8" xfId="16" applyFont="1" applyFill="1" applyBorder="1" applyAlignment="1">
      <alignment horizontal="center" vertical="center"/>
    </xf>
    <xf numFmtId="0" fontId="2" fillId="0" borderId="0" xfId="0" applyFont="1" applyFill="1" applyBorder="1" applyAlignment="1">
      <alignment vertical="center"/>
    </xf>
    <xf numFmtId="38" fontId="7" fillId="0" borderId="0" xfId="16" applyFont="1" applyFill="1" applyBorder="1" applyAlignment="1">
      <alignment/>
    </xf>
    <xf numFmtId="38" fontId="2" fillId="0" borderId="0" xfId="16" applyFont="1" applyFill="1" applyBorder="1" applyAlignment="1">
      <alignment vertical="center"/>
    </xf>
    <xf numFmtId="38" fontId="16" fillId="0" borderId="1" xfId="16"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3" xfId="0" applyFont="1" applyFill="1" applyBorder="1" applyAlignment="1">
      <alignment vertical="center"/>
    </xf>
    <xf numFmtId="38" fontId="10" fillId="0" borderId="0" xfId="16" applyFont="1" applyFill="1" applyAlignment="1">
      <alignment/>
    </xf>
    <xf numFmtId="38" fontId="2" fillId="0" borderId="10" xfId="16" applyFont="1" applyFill="1" applyBorder="1" applyAlignment="1">
      <alignment horizontal="center" vertical="center"/>
    </xf>
    <xf numFmtId="38" fontId="7" fillId="0" borderId="22" xfId="16" applyFont="1" applyFill="1" applyBorder="1" applyAlignment="1">
      <alignment horizontal="center" vertical="center"/>
    </xf>
    <xf numFmtId="0" fontId="2" fillId="0" borderId="3" xfId="0" applyFont="1" applyFill="1" applyBorder="1" applyAlignment="1">
      <alignment horizontal="right" vertical="center"/>
    </xf>
    <xf numFmtId="0" fontId="2" fillId="0" borderId="2" xfId="0" applyFont="1" applyFill="1"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distributed" vertical="center" wrapText="1"/>
    </xf>
    <xf numFmtId="0" fontId="2" fillId="0" borderId="25" xfId="0" applyFont="1" applyFill="1" applyBorder="1" applyAlignment="1">
      <alignment horizontal="distributed" vertical="center" wrapText="1"/>
    </xf>
    <xf numFmtId="0" fontId="2" fillId="0" borderId="26" xfId="0" applyFont="1" applyFill="1" applyBorder="1" applyAlignment="1">
      <alignment horizontal="distributed" vertical="center" wrapText="1"/>
    </xf>
    <xf numFmtId="0" fontId="2" fillId="0" borderId="1"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4" fillId="0" borderId="2" xfId="0" applyFont="1" applyFill="1" applyBorder="1" applyAlignment="1">
      <alignment horizontal="distributed" vertical="center"/>
    </xf>
    <xf numFmtId="38" fontId="2" fillId="0" borderId="1" xfId="16" applyFont="1" applyFill="1" applyBorder="1" applyAlignment="1">
      <alignment vertical="center"/>
    </xf>
    <xf numFmtId="40" fontId="2" fillId="0" borderId="1" xfId="16" applyNumberFormat="1" applyFont="1" applyFill="1" applyBorder="1" applyAlignment="1">
      <alignment vertical="center"/>
    </xf>
    <xf numFmtId="40" fontId="2" fillId="0" borderId="2" xfId="16" applyNumberFormat="1" applyFont="1" applyFill="1" applyBorder="1" applyAlignment="1">
      <alignment vertical="center"/>
    </xf>
    <xf numFmtId="0" fontId="16" fillId="0" borderId="2" xfId="0" applyFont="1" applyFill="1" applyBorder="1" applyAlignment="1">
      <alignment vertical="center"/>
    </xf>
    <xf numFmtId="0" fontId="19" fillId="0" borderId="2" xfId="0" applyFont="1" applyFill="1" applyBorder="1" applyAlignment="1">
      <alignment horizontal="distributed" vertical="center"/>
    </xf>
    <xf numFmtId="38" fontId="16" fillId="0" borderId="1" xfId="16" applyFont="1" applyFill="1" applyBorder="1" applyAlignment="1">
      <alignment vertical="center"/>
    </xf>
    <xf numFmtId="40" fontId="16" fillId="0" borderId="1" xfId="16" applyNumberFormat="1" applyFont="1" applyFill="1" applyBorder="1" applyAlignment="1">
      <alignment vertical="center"/>
    </xf>
    <xf numFmtId="40" fontId="16" fillId="0" borderId="2" xfId="16" applyNumberFormat="1" applyFont="1" applyFill="1" applyBorder="1" applyAlignment="1">
      <alignment vertical="center"/>
    </xf>
    <xf numFmtId="0" fontId="16" fillId="0" borderId="0" xfId="0" applyFont="1" applyFill="1" applyAlignment="1">
      <alignment vertical="center"/>
    </xf>
    <xf numFmtId="0" fontId="4" fillId="0" borderId="2" xfId="0" applyFont="1" applyFill="1" applyBorder="1" applyAlignment="1">
      <alignment vertical="center"/>
    </xf>
    <xf numFmtId="0" fontId="2" fillId="0" borderId="1" xfId="0" applyFont="1" applyFill="1" applyBorder="1" applyAlignment="1">
      <alignment vertical="center"/>
    </xf>
    <xf numFmtId="0" fontId="4" fillId="0" borderId="2" xfId="0" applyFont="1" applyFill="1" applyBorder="1" applyAlignment="1">
      <alignment horizontal="right" vertical="center"/>
    </xf>
    <xf numFmtId="38" fontId="2" fillId="0" borderId="1" xfId="0" applyNumberFormat="1" applyFont="1" applyFill="1" applyBorder="1" applyAlignment="1">
      <alignment vertical="center"/>
    </xf>
    <xf numFmtId="0" fontId="4" fillId="0" borderId="27" xfId="0" applyFont="1" applyFill="1" applyBorder="1" applyAlignment="1">
      <alignment horizontal="right" vertical="center"/>
    </xf>
    <xf numFmtId="38" fontId="2" fillId="0" borderId="28" xfId="16" applyFont="1" applyFill="1" applyBorder="1" applyAlignment="1">
      <alignment vertical="center"/>
    </xf>
    <xf numFmtId="38" fontId="2" fillId="0" borderId="6" xfId="16" applyFont="1" applyFill="1" applyBorder="1" applyAlignment="1">
      <alignment vertical="center"/>
    </xf>
    <xf numFmtId="40" fontId="2" fillId="0" borderId="6" xfId="16" applyNumberFormat="1" applyFont="1" applyFill="1" applyBorder="1" applyAlignment="1">
      <alignment vertical="center"/>
    </xf>
    <xf numFmtId="40" fontId="2" fillId="0" borderId="7" xfId="16" applyNumberFormat="1" applyFont="1" applyFill="1" applyBorder="1" applyAlignment="1">
      <alignment vertical="center"/>
    </xf>
    <xf numFmtId="40" fontId="2" fillId="0" borderId="29" xfId="16" applyNumberFormat="1" applyFont="1" applyFill="1" applyBorder="1" applyAlignment="1">
      <alignment vertical="center"/>
    </xf>
    <xf numFmtId="0" fontId="4" fillId="0" borderId="30" xfId="0" applyFont="1" applyFill="1" applyBorder="1" applyAlignment="1">
      <alignment vertical="center"/>
    </xf>
    <xf numFmtId="38" fontId="2" fillId="0" borderId="31" xfId="16" applyFont="1" applyFill="1" applyBorder="1" applyAlignment="1">
      <alignment vertical="center"/>
    </xf>
    <xf numFmtId="0" fontId="2" fillId="0" borderId="31" xfId="0" applyFont="1" applyFill="1" applyBorder="1" applyAlignment="1">
      <alignment vertical="center"/>
    </xf>
    <xf numFmtId="40" fontId="2" fillId="0" borderId="31" xfId="16" applyNumberFormat="1" applyFont="1" applyFill="1" applyBorder="1" applyAlignment="1">
      <alignment vertical="center"/>
    </xf>
    <xf numFmtId="40" fontId="2" fillId="0" borderId="32" xfId="16" applyNumberFormat="1" applyFont="1" applyFill="1" applyBorder="1" applyAlignment="1">
      <alignment vertical="center"/>
    </xf>
    <xf numFmtId="40" fontId="2" fillId="0" borderId="12" xfId="16" applyNumberFormat="1" applyFont="1" applyFill="1" applyBorder="1" applyAlignment="1">
      <alignment vertical="center"/>
    </xf>
    <xf numFmtId="0" fontId="4" fillId="0" borderId="8" xfId="0" applyFont="1" applyFill="1" applyBorder="1" applyAlignment="1">
      <alignment horizontal="distributed" vertical="center"/>
    </xf>
    <xf numFmtId="38" fontId="2" fillId="0" borderId="9" xfId="16" applyFont="1" applyFill="1" applyBorder="1" applyAlignment="1">
      <alignment vertical="center"/>
    </xf>
    <xf numFmtId="40" fontId="2" fillId="0" borderId="9" xfId="16" applyNumberFormat="1" applyFont="1" applyFill="1" applyBorder="1" applyAlignment="1">
      <alignment vertical="center"/>
    </xf>
    <xf numFmtId="40" fontId="2" fillId="0" borderId="15" xfId="16" applyNumberFormat="1" applyFont="1" applyFill="1" applyBorder="1" applyAlignment="1">
      <alignment vertical="center"/>
    </xf>
    <xf numFmtId="40" fontId="2" fillId="0" borderId="16" xfId="16" applyNumberFormat="1" applyFont="1" applyFill="1" applyBorder="1" applyAlignment="1">
      <alignment vertical="center"/>
    </xf>
    <xf numFmtId="0" fontId="2" fillId="0" borderId="0" xfId="0" applyFont="1" applyFill="1" applyBorder="1" applyAlignment="1">
      <alignment vertical="center"/>
    </xf>
    <xf numFmtId="0" fontId="4" fillId="0" borderId="23" xfId="0" applyFont="1" applyFill="1" applyBorder="1" applyAlignment="1">
      <alignment horizontal="distributed" vertical="center"/>
    </xf>
    <xf numFmtId="38" fontId="2" fillId="0" borderId="24" xfId="16" applyFont="1" applyFill="1" applyBorder="1" applyAlignment="1">
      <alignment vertical="center"/>
    </xf>
    <xf numFmtId="38" fontId="2" fillId="0" borderId="25" xfId="16" applyFont="1" applyFill="1" applyBorder="1" applyAlignment="1">
      <alignment vertical="center"/>
    </xf>
    <xf numFmtId="40" fontId="2" fillId="0" borderId="26" xfId="16" applyNumberFormat="1" applyFont="1" applyFill="1" applyBorder="1" applyAlignment="1">
      <alignment vertical="center"/>
    </xf>
    <xf numFmtId="0" fontId="4" fillId="0" borderId="0" xfId="0" applyFont="1" applyFill="1" applyAlignment="1">
      <alignment vertical="center"/>
    </xf>
    <xf numFmtId="41" fontId="2" fillId="0" borderId="1" xfId="16" applyNumberFormat="1" applyFont="1" applyFill="1" applyBorder="1" applyAlignment="1">
      <alignment horizontal="right" shrinkToFit="1"/>
    </xf>
    <xf numFmtId="41" fontId="2" fillId="0" borderId="2" xfId="16" applyNumberFormat="1" applyFont="1" applyFill="1" applyBorder="1" applyAlignment="1">
      <alignment horizontal="right" shrinkToFit="1"/>
    </xf>
    <xf numFmtId="41" fontId="2" fillId="0" borderId="33" xfId="16" applyNumberFormat="1" applyFont="1" applyFill="1" applyBorder="1" applyAlignment="1">
      <alignment horizontal="right" shrinkToFit="1"/>
    </xf>
    <xf numFmtId="41" fontId="2" fillId="0" borderId="13" xfId="16" applyNumberFormat="1" applyFont="1" applyFill="1" applyBorder="1" applyAlignment="1">
      <alignment horizontal="right" shrinkToFit="1"/>
    </xf>
    <xf numFmtId="41" fontId="2" fillId="0" borderId="12" xfId="16" applyNumberFormat="1" applyFont="1" applyFill="1" applyBorder="1" applyAlignment="1">
      <alignment horizontal="right" shrinkToFit="1"/>
    </xf>
    <xf numFmtId="41" fontId="2" fillId="0" borderId="1" xfId="16" applyNumberFormat="1" applyFont="1" applyFill="1" applyBorder="1" applyAlignment="1">
      <alignment horizontal="right" vertical="center" shrinkToFit="1"/>
    </xf>
    <xf numFmtId="41" fontId="2" fillId="0" borderId="2" xfId="16" applyNumberFormat="1" applyFont="1" applyFill="1" applyBorder="1" applyAlignment="1">
      <alignment horizontal="right" vertical="center" shrinkToFit="1"/>
    </xf>
    <xf numFmtId="41" fontId="16" fillId="0" borderId="1" xfId="16" applyNumberFormat="1" applyFont="1" applyFill="1" applyBorder="1" applyAlignment="1">
      <alignment horizontal="right" shrinkToFit="1"/>
    </xf>
    <xf numFmtId="41" fontId="16" fillId="0" borderId="13" xfId="16" applyNumberFormat="1" applyFont="1" applyFill="1" applyBorder="1" applyAlignment="1">
      <alignment horizontal="right" shrinkToFit="1"/>
    </xf>
    <xf numFmtId="41" fontId="2" fillId="0" borderId="9" xfId="16" applyNumberFormat="1" applyFont="1" applyFill="1" applyBorder="1" applyAlignment="1">
      <alignment horizontal="right" shrinkToFit="1"/>
    </xf>
    <xf numFmtId="41" fontId="2" fillId="0" borderId="15" xfId="16" applyNumberFormat="1" applyFont="1" applyFill="1" applyBorder="1" applyAlignment="1">
      <alignment horizontal="right" shrinkToFit="1"/>
    </xf>
    <xf numFmtId="41" fontId="2" fillId="0" borderId="8" xfId="16" applyNumberFormat="1" applyFont="1" applyFill="1" applyBorder="1" applyAlignment="1">
      <alignment horizontal="right" shrinkToFit="1"/>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Border="1" applyAlignment="1">
      <alignment vertical="center"/>
    </xf>
    <xf numFmtId="0" fontId="2" fillId="0" borderId="0" xfId="0" applyFont="1" applyFill="1" applyBorder="1" applyAlignment="1">
      <alignment/>
    </xf>
    <xf numFmtId="0" fontId="2" fillId="0" borderId="3" xfId="0" applyFont="1" applyFill="1" applyBorder="1" applyAlignment="1">
      <alignment vertical="center"/>
    </xf>
    <xf numFmtId="0" fontId="2" fillId="0" borderId="3" xfId="0" applyFont="1" applyFill="1" applyBorder="1" applyAlignment="1">
      <alignment horizontal="right"/>
    </xf>
    <xf numFmtId="0" fontId="2" fillId="0" borderId="2" xfId="0" applyFont="1" applyFill="1" applyBorder="1" applyAlignment="1">
      <alignment vertical="center"/>
    </xf>
    <xf numFmtId="0" fontId="2" fillId="0" borderId="3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Continuous"/>
    </xf>
    <xf numFmtId="0" fontId="2" fillId="0" borderId="6" xfId="0" applyFont="1" applyFill="1" applyBorder="1" applyAlignment="1">
      <alignment horizontal="centerContinuous"/>
    </xf>
    <xf numFmtId="0" fontId="2" fillId="0" borderId="7" xfId="0" applyFont="1" applyFill="1" applyBorder="1" applyAlignment="1">
      <alignment horizontal="centerContinuous"/>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xf>
    <xf numFmtId="0" fontId="2" fillId="0" borderId="3" xfId="0" applyFont="1" applyFill="1" applyBorder="1" applyAlignment="1">
      <alignment horizontal="center"/>
    </xf>
    <xf numFmtId="0" fontId="2" fillId="0" borderId="15" xfId="0" applyFont="1" applyFill="1" applyBorder="1" applyAlignment="1">
      <alignment horizontal="center"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xf>
    <xf numFmtId="0" fontId="16" fillId="0" borderId="2" xfId="0" applyFont="1" applyFill="1" applyBorder="1" applyAlignment="1">
      <alignment horizontal="distributed" vertical="center"/>
    </xf>
    <xf numFmtId="41" fontId="16" fillId="0" borderId="1" xfId="16" applyNumberFormat="1" applyFont="1" applyFill="1" applyBorder="1" applyAlignment="1">
      <alignment shrinkToFit="1"/>
    </xf>
    <xf numFmtId="41" fontId="16" fillId="0" borderId="35" xfId="16" applyNumberFormat="1" applyFont="1" applyFill="1" applyBorder="1" applyAlignment="1">
      <alignment shrinkToFit="1"/>
    </xf>
    <xf numFmtId="0" fontId="16" fillId="0" borderId="0" xfId="0" applyFont="1" applyFill="1" applyAlignment="1">
      <alignment vertical="center"/>
    </xf>
    <xf numFmtId="0" fontId="16" fillId="0" borderId="20" xfId="0" applyFont="1" applyFill="1" applyBorder="1" applyAlignment="1">
      <alignment vertical="center"/>
    </xf>
    <xf numFmtId="0" fontId="16" fillId="0" borderId="0" xfId="0" applyFont="1" applyFill="1" applyBorder="1" applyAlignment="1">
      <alignment/>
    </xf>
    <xf numFmtId="0" fontId="16" fillId="0" borderId="2" xfId="0" applyFont="1" applyFill="1" applyBorder="1" applyAlignment="1">
      <alignment horizontal="distributed"/>
    </xf>
    <xf numFmtId="41" fontId="16" fillId="0" borderId="2" xfId="16" applyNumberFormat="1" applyFont="1" applyFill="1" applyBorder="1" applyAlignment="1">
      <alignment shrinkToFit="1"/>
    </xf>
    <xf numFmtId="0" fontId="16" fillId="0" borderId="0" xfId="0" applyFont="1" applyFill="1" applyAlignment="1">
      <alignment horizontal="center"/>
    </xf>
    <xf numFmtId="0" fontId="2" fillId="0" borderId="20" xfId="0" applyFont="1" applyFill="1" applyBorder="1" applyAlignment="1">
      <alignment vertical="center"/>
    </xf>
    <xf numFmtId="0" fontId="2" fillId="0" borderId="2" xfId="0" applyFont="1" applyFill="1" applyBorder="1" applyAlignment="1">
      <alignment horizontal="distributed"/>
    </xf>
    <xf numFmtId="0" fontId="2" fillId="0" borderId="0" xfId="0" applyFont="1" applyFill="1" applyBorder="1" applyAlignment="1">
      <alignment horizontal="distributed"/>
    </xf>
    <xf numFmtId="0" fontId="7" fillId="0" borderId="2" xfId="0" applyFont="1" applyFill="1" applyBorder="1" applyAlignment="1">
      <alignment horizontal="distributed"/>
    </xf>
    <xf numFmtId="0" fontId="7" fillId="0" borderId="0" xfId="0" applyFont="1" applyFill="1" applyBorder="1" applyAlignment="1">
      <alignment horizontal="distributed"/>
    </xf>
    <xf numFmtId="0" fontId="2" fillId="0" borderId="0" xfId="0" applyFont="1" applyFill="1" applyAlignment="1">
      <alignment horizontal="distributed"/>
    </xf>
    <xf numFmtId="0" fontId="4" fillId="0" borderId="0" xfId="0" applyFont="1" applyFill="1" applyBorder="1" applyAlignment="1">
      <alignment/>
    </xf>
    <xf numFmtId="0" fontId="2" fillId="0" borderId="20" xfId="0" applyFont="1" applyFill="1" applyBorder="1" applyAlignment="1">
      <alignment vertical="center"/>
    </xf>
    <xf numFmtId="0" fontId="2" fillId="0" borderId="0" xfId="0" applyFont="1" applyFill="1" applyBorder="1" applyAlignment="1">
      <alignment horizontal="distributed" vertical="center" wrapText="1"/>
    </xf>
    <xf numFmtId="0" fontId="7" fillId="0" borderId="2" xfId="0" applyFont="1" applyFill="1" applyBorder="1" applyAlignment="1">
      <alignment horizontal="distributed" vertical="center"/>
    </xf>
    <xf numFmtId="0" fontId="16" fillId="0" borderId="0" xfId="0" applyFont="1" applyFill="1" applyAlignment="1">
      <alignment horizontal="distributed"/>
    </xf>
    <xf numFmtId="0" fontId="16" fillId="0" borderId="2" xfId="0" applyFont="1" applyFill="1" applyBorder="1" applyAlignment="1">
      <alignment shrinkToFit="1"/>
    </xf>
    <xf numFmtId="0" fontId="2" fillId="0" borderId="0" xfId="0" applyFont="1" applyFill="1" applyBorder="1" applyAlignment="1">
      <alignment horizontal="distributed" wrapText="1"/>
    </xf>
    <xf numFmtId="0" fontId="17" fillId="0" borderId="0" xfId="0" applyFont="1" applyFill="1" applyBorder="1" applyAlignment="1">
      <alignment/>
    </xf>
    <xf numFmtId="0" fontId="2" fillId="0" borderId="21" xfId="0" applyFont="1" applyFill="1" applyBorder="1" applyAlignment="1">
      <alignment vertical="center"/>
    </xf>
    <xf numFmtId="0" fontId="2" fillId="0" borderId="3" xfId="0" applyFont="1" applyFill="1" applyBorder="1" applyAlignment="1">
      <alignment horizontal="distributed"/>
    </xf>
    <xf numFmtId="0" fontId="7" fillId="0" borderId="8" xfId="0" applyFont="1" applyFill="1" applyBorder="1" applyAlignment="1">
      <alignment horizontal="distributed"/>
    </xf>
    <xf numFmtId="0" fontId="4" fillId="0" borderId="0" xfId="0" applyFont="1" applyFill="1" applyAlignment="1">
      <alignment/>
    </xf>
    <xf numFmtId="0" fontId="2" fillId="0" borderId="36" xfId="0" applyFont="1" applyFill="1" applyBorder="1" applyAlignment="1">
      <alignment vertical="center"/>
    </xf>
    <xf numFmtId="0" fontId="4" fillId="0" borderId="36" xfId="0" applyFont="1" applyFill="1" applyBorder="1" applyAlignment="1">
      <alignment horizontal="right" vertical="center"/>
    </xf>
    <xf numFmtId="0" fontId="2" fillId="0" borderId="37" xfId="0" applyFont="1" applyFill="1" applyBorder="1" applyAlignment="1">
      <alignment vertical="center"/>
    </xf>
    <xf numFmtId="0" fontId="2" fillId="0" borderId="37" xfId="0" applyFont="1" applyFill="1" applyBorder="1" applyAlignment="1">
      <alignment horizontal="center" vertical="center"/>
    </xf>
    <xf numFmtId="0" fontId="2" fillId="0" borderId="38" xfId="0" applyFont="1" applyFill="1" applyBorder="1" applyAlignment="1">
      <alignment vertical="center"/>
    </xf>
    <xf numFmtId="0" fontId="2" fillId="0" borderId="9" xfId="0" applyFont="1" applyFill="1" applyBorder="1" applyAlignment="1">
      <alignment horizontal="center" vertical="center"/>
    </xf>
    <xf numFmtId="0" fontId="2" fillId="0" borderId="39"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1" xfId="0" applyFont="1" applyFill="1" applyBorder="1" applyAlignment="1">
      <alignment horizontal="distributed" vertical="center"/>
    </xf>
    <xf numFmtId="176" fontId="19" fillId="0" borderId="1" xfId="0" applyNumberFormat="1" applyFont="1" applyFill="1" applyBorder="1" applyAlignment="1">
      <alignment vertical="center"/>
    </xf>
    <xf numFmtId="176" fontId="19" fillId="0" borderId="0" xfId="0" applyNumberFormat="1" applyFont="1" applyFill="1" applyBorder="1" applyAlignment="1">
      <alignment vertical="center"/>
    </xf>
    <xf numFmtId="0" fontId="4" fillId="0" borderId="1" xfId="0" applyFont="1" applyFill="1" applyBorder="1" applyAlignment="1">
      <alignment vertical="center"/>
    </xf>
    <xf numFmtId="176" fontId="4" fillId="0" borderId="1" xfId="0" applyNumberFormat="1" applyFont="1" applyFill="1" applyBorder="1" applyAlignment="1">
      <alignment vertical="center"/>
    </xf>
    <xf numFmtId="0" fontId="9" fillId="0" borderId="1" xfId="0" applyFont="1" applyFill="1" applyBorder="1" applyAlignment="1">
      <alignment vertical="center"/>
    </xf>
    <xf numFmtId="176" fontId="4" fillId="0" borderId="0" xfId="0" applyNumberFormat="1" applyFont="1" applyFill="1" applyBorder="1" applyAlignment="1">
      <alignment vertical="center"/>
    </xf>
    <xf numFmtId="0" fontId="4" fillId="0" borderId="1" xfId="0" applyFont="1" applyFill="1" applyBorder="1" applyAlignment="1">
      <alignment horizontal="distributed" vertical="center"/>
    </xf>
    <xf numFmtId="0" fontId="10" fillId="0" borderId="1"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4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12" xfId="0" applyFont="1" applyFill="1" applyBorder="1" applyAlignment="1">
      <alignment vertical="center"/>
    </xf>
    <xf numFmtId="176" fontId="2" fillId="0" borderId="12" xfId="0" applyNumberFormat="1" applyFont="1" applyFill="1" applyBorder="1" applyAlignment="1">
      <alignment vertical="center"/>
    </xf>
    <xf numFmtId="0" fontId="4" fillId="0" borderId="9" xfId="0" applyFont="1" applyFill="1" applyBorder="1" applyAlignment="1">
      <alignment horizontal="distributed" vertical="center"/>
    </xf>
    <xf numFmtId="176" fontId="4" fillId="0" borderId="9" xfId="0" applyNumberFormat="1" applyFont="1" applyFill="1" applyBorder="1" applyAlignment="1">
      <alignment vertical="center"/>
    </xf>
    <xf numFmtId="176" fontId="4" fillId="0" borderId="3" xfId="0" applyNumberFormat="1" applyFont="1" applyFill="1" applyBorder="1" applyAlignment="1">
      <alignment vertical="center"/>
    </xf>
    <xf numFmtId="0" fontId="4" fillId="0" borderId="1" xfId="0" applyFont="1" applyFill="1" applyBorder="1" applyAlignment="1">
      <alignment horizontal="right" vertical="center"/>
    </xf>
    <xf numFmtId="176" fontId="4" fillId="0" borderId="15" xfId="0" applyNumberFormat="1" applyFont="1" applyFill="1" applyBorder="1" applyAlignment="1">
      <alignment vertical="center"/>
    </xf>
    <xf numFmtId="38" fontId="16" fillId="0" borderId="2" xfId="16" applyFont="1" applyBorder="1" applyAlignment="1">
      <alignment vertical="center"/>
    </xf>
    <xf numFmtId="38" fontId="16" fillId="0" borderId="0" xfId="16" applyFont="1" applyBorder="1" applyAlignment="1">
      <alignment horizontal="center" vertical="center"/>
    </xf>
    <xf numFmtId="38" fontId="16" fillId="0" borderId="0" xfId="16" applyFont="1" applyAlignment="1">
      <alignment vertical="center"/>
    </xf>
    <xf numFmtId="38" fontId="4" fillId="0" borderId="8" xfId="16" applyFont="1" applyBorder="1" applyAlignment="1">
      <alignment horizontal="left" vertical="center"/>
    </xf>
    <xf numFmtId="38" fontId="2" fillId="0" borderId="3" xfId="16" applyFont="1" applyFill="1" applyBorder="1" applyAlignment="1">
      <alignment/>
    </xf>
    <xf numFmtId="38" fontId="2" fillId="0" borderId="2" xfId="16" applyFont="1" applyFill="1" applyBorder="1" applyAlignment="1">
      <alignment vertical="center"/>
    </xf>
    <xf numFmtId="38" fontId="2" fillId="0" borderId="0" xfId="16" applyFont="1" applyFill="1" applyBorder="1" applyAlignment="1">
      <alignment horizontal="center" vertical="center"/>
    </xf>
    <xf numFmtId="38" fontId="2" fillId="0" borderId="4" xfId="16" applyFont="1" applyFill="1" applyBorder="1" applyAlignment="1">
      <alignment vertical="center"/>
    </xf>
    <xf numFmtId="38" fontId="2" fillId="0" borderId="5" xfId="16" applyFont="1" applyFill="1" applyBorder="1" applyAlignment="1">
      <alignment horizontal="centerContinuous" vertical="center"/>
    </xf>
    <xf numFmtId="38" fontId="2" fillId="0" borderId="6" xfId="16" applyFont="1" applyFill="1" applyBorder="1" applyAlignment="1">
      <alignment horizontal="centerContinuous" vertical="center"/>
    </xf>
    <xf numFmtId="38" fontId="2" fillId="0" borderId="7" xfId="16" applyFont="1" applyFill="1" applyBorder="1" applyAlignment="1">
      <alignment horizontal="centerContinuous" vertical="center"/>
    </xf>
    <xf numFmtId="38" fontId="2" fillId="0" borderId="0" xfId="16" applyFont="1" applyFill="1" applyAlignment="1">
      <alignment vertical="center"/>
    </xf>
    <xf numFmtId="38" fontId="2" fillId="0" borderId="3" xfId="16" applyFont="1" applyFill="1" applyBorder="1" applyAlignment="1">
      <alignment horizontal="center" vertical="center"/>
    </xf>
    <xf numFmtId="38" fontId="2" fillId="0" borderId="8" xfId="16" applyFont="1" applyFill="1" applyBorder="1" applyAlignment="1">
      <alignment vertical="center"/>
    </xf>
    <xf numFmtId="38" fontId="2" fillId="0" borderId="9" xfId="16" applyFont="1" applyFill="1" applyBorder="1" applyAlignment="1">
      <alignment horizontal="center" vertical="center"/>
    </xf>
    <xf numFmtId="38" fontId="2" fillId="0" borderId="8" xfId="16" applyFont="1" applyFill="1" applyBorder="1" applyAlignment="1">
      <alignment horizontal="center" vertical="center"/>
    </xf>
    <xf numFmtId="38" fontId="2" fillId="0" borderId="1" xfId="16" applyFont="1" applyFill="1" applyBorder="1" applyAlignment="1">
      <alignment horizontal="center" vertical="center"/>
    </xf>
    <xf numFmtId="38" fontId="2" fillId="0" borderId="2" xfId="16" applyFont="1" applyFill="1" applyBorder="1" applyAlignment="1">
      <alignment horizontal="center" vertical="center"/>
    </xf>
    <xf numFmtId="38" fontId="2" fillId="0" borderId="2" xfId="16" applyFont="1" applyFill="1" applyBorder="1" applyAlignment="1">
      <alignment horizontal="distributed" vertical="center"/>
    </xf>
    <xf numFmtId="38" fontId="16" fillId="0" borderId="2" xfId="16" applyFont="1" applyFill="1" applyBorder="1" applyAlignment="1">
      <alignment vertical="center"/>
    </xf>
    <xf numFmtId="38" fontId="16" fillId="0" borderId="0" xfId="16" applyFont="1" applyFill="1" applyBorder="1" applyAlignment="1">
      <alignment horizontal="center" vertical="center"/>
    </xf>
    <xf numFmtId="38" fontId="16" fillId="0" borderId="1" xfId="16" applyFont="1" applyFill="1" applyBorder="1" applyAlignment="1">
      <alignment vertical="center" shrinkToFit="1"/>
    </xf>
    <xf numFmtId="38" fontId="16" fillId="0" borderId="1" xfId="16" applyNumberFormat="1" applyFont="1" applyFill="1" applyBorder="1" applyAlignment="1">
      <alignment vertical="center" shrinkToFit="1"/>
    </xf>
    <xf numFmtId="38" fontId="16" fillId="0" borderId="13" xfId="16" applyFont="1" applyFill="1" applyBorder="1" applyAlignment="1">
      <alignment vertical="center" shrinkToFit="1"/>
    </xf>
    <xf numFmtId="38" fontId="16" fillId="0" borderId="0" xfId="16" applyFont="1" applyFill="1" applyAlignment="1">
      <alignment vertical="center"/>
    </xf>
    <xf numFmtId="38" fontId="2" fillId="0" borderId="0" xfId="16" applyFont="1" applyFill="1" applyBorder="1" applyAlignment="1">
      <alignment horizontal="left" vertical="center"/>
    </xf>
    <xf numFmtId="38" fontId="2" fillId="0" borderId="2" xfId="16" applyFont="1" applyFill="1" applyBorder="1" applyAlignment="1">
      <alignment horizontal="left" vertical="center"/>
    </xf>
    <xf numFmtId="38" fontId="2" fillId="0" borderId="2" xfId="16" applyFont="1" applyFill="1" applyBorder="1" applyAlignment="1">
      <alignment horizontal="right" vertical="center"/>
    </xf>
    <xf numFmtId="38" fontId="4" fillId="0" borderId="2" xfId="16" applyFont="1" applyFill="1" applyBorder="1" applyAlignment="1">
      <alignment horizontal="left" vertical="center"/>
    </xf>
    <xf numFmtId="38" fontId="11" fillId="0" borderId="2" xfId="16" applyFont="1" applyFill="1" applyBorder="1" applyAlignment="1">
      <alignment horizontal="left" vertical="center"/>
    </xf>
    <xf numFmtId="38" fontId="10" fillId="0" borderId="2" xfId="16" applyFont="1" applyFill="1" applyBorder="1" applyAlignment="1">
      <alignment horizontal="distributed" vertical="center"/>
    </xf>
    <xf numFmtId="38" fontId="2" fillId="0" borderId="1" xfId="16" applyFont="1" applyFill="1" applyBorder="1" applyAlignment="1">
      <alignment horizontal="right" vertical="center"/>
    </xf>
    <xf numFmtId="38" fontId="4" fillId="0" borderId="3" xfId="16" applyFont="1" applyFill="1" applyBorder="1" applyAlignment="1">
      <alignment horizontal="distributed" vertical="center"/>
    </xf>
    <xf numFmtId="38" fontId="4" fillId="0" borderId="8" xfId="16" applyFont="1" applyFill="1" applyBorder="1" applyAlignment="1">
      <alignment horizontal="left" vertical="center"/>
    </xf>
    <xf numFmtId="0" fontId="3" fillId="0" borderId="0" xfId="0" applyFont="1" applyFill="1" applyAlignment="1">
      <alignment vertic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41" xfId="0"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Continuous"/>
    </xf>
    <xf numFmtId="0" fontId="2" fillId="0" borderId="12" xfId="0" applyFont="1" applyFill="1" applyBorder="1" applyAlignment="1">
      <alignment horizontal="center"/>
    </xf>
    <xf numFmtId="0" fontId="2" fillId="0" borderId="29"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vertical="center"/>
    </xf>
    <xf numFmtId="0" fontId="2" fillId="0" borderId="15" xfId="0" applyFont="1" applyFill="1" applyBorder="1" applyAlignment="1">
      <alignment horizontal="center"/>
    </xf>
    <xf numFmtId="0" fontId="2" fillId="0" borderId="8" xfId="0" applyFont="1" applyFill="1" applyBorder="1" applyAlignment="1">
      <alignment vertical="center"/>
    </xf>
    <xf numFmtId="0" fontId="2" fillId="0" borderId="1" xfId="0" applyFont="1" applyFill="1" applyBorder="1" applyAlignment="1">
      <alignment horizontal="right"/>
    </xf>
    <xf numFmtId="38" fontId="2" fillId="0" borderId="1" xfId="16" applyFont="1" applyFill="1" applyBorder="1" applyAlignment="1">
      <alignment horizontal="right"/>
    </xf>
    <xf numFmtId="38" fontId="2" fillId="0" borderId="2" xfId="16" applyFont="1" applyFill="1" applyBorder="1" applyAlignment="1">
      <alignment horizontal="right"/>
    </xf>
    <xf numFmtId="0" fontId="6" fillId="0" borderId="2" xfId="0" applyFont="1" applyFill="1" applyBorder="1" applyAlignment="1">
      <alignment horizontal="distributed" vertical="center"/>
    </xf>
    <xf numFmtId="0" fontId="6" fillId="0" borderId="1" xfId="0" applyFont="1" applyFill="1" applyBorder="1" applyAlignment="1">
      <alignment vertical="center"/>
    </xf>
    <xf numFmtId="38" fontId="6" fillId="0" borderId="2" xfId="16" applyFont="1" applyFill="1" applyBorder="1" applyAlignment="1">
      <alignment/>
    </xf>
    <xf numFmtId="0" fontId="2" fillId="0" borderId="2" xfId="0" applyFont="1" applyFill="1" applyBorder="1" applyAlignment="1">
      <alignment horizontal="distributed" vertical="center"/>
    </xf>
    <xf numFmtId="176" fontId="2" fillId="0" borderId="1" xfId="0" applyNumberFormat="1" applyFont="1" applyFill="1" applyBorder="1" applyAlignment="1">
      <alignment vertical="center"/>
    </xf>
    <xf numFmtId="0" fontId="2" fillId="0" borderId="1" xfId="0" applyFont="1" applyFill="1" applyBorder="1" applyAlignment="1">
      <alignment vertical="center"/>
    </xf>
    <xf numFmtId="177" fontId="2" fillId="0" borderId="1" xfId="16" applyNumberFormat="1" applyFont="1" applyFill="1" applyBorder="1" applyAlignment="1">
      <alignment/>
    </xf>
    <xf numFmtId="38" fontId="2" fillId="0" borderId="2" xfId="16" applyFont="1" applyFill="1" applyBorder="1" applyAlignment="1">
      <alignment/>
    </xf>
    <xf numFmtId="176" fontId="2" fillId="0" borderId="1" xfId="0" applyNumberFormat="1" applyFont="1" applyFill="1" applyBorder="1" applyAlignment="1">
      <alignment horizontal="right"/>
    </xf>
    <xf numFmtId="177" fontId="2" fillId="0" borderId="1" xfId="16" applyNumberFormat="1" applyFont="1" applyFill="1" applyBorder="1" applyAlignment="1">
      <alignment horizontal="right"/>
    </xf>
    <xf numFmtId="177" fontId="2" fillId="0" borderId="1" xfId="0" applyNumberFormat="1" applyFont="1" applyFill="1" applyBorder="1" applyAlignment="1">
      <alignment horizontal="right"/>
    </xf>
    <xf numFmtId="0" fontId="2" fillId="0" borderId="2" xfId="16" applyNumberFormat="1" applyFont="1" applyFill="1" applyBorder="1" applyAlignment="1">
      <alignment horizontal="right"/>
    </xf>
    <xf numFmtId="0" fontId="2" fillId="0" borderId="2" xfId="16" applyNumberFormat="1" applyFont="1" applyFill="1" applyBorder="1" applyAlignment="1">
      <alignment/>
    </xf>
    <xf numFmtId="0" fontId="2" fillId="0" borderId="2" xfId="0" applyFont="1" applyFill="1" applyBorder="1" applyAlignment="1">
      <alignment horizontal="right"/>
    </xf>
    <xf numFmtId="0" fontId="2" fillId="0" borderId="1" xfId="0" applyNumberFormat="1" applyFont="1" applyFill="1" applyBorder="1" applyAlignment="1">
      <alignment vertical="center"/>
    </xf>
    <xf numFmtId="0" fontId="2" fillId="0" borderId="1" xfId="0" applyNumberFormat="1" applyFont="1" applyFill="1" applyBorder="1" applyAlignment="1">
      <alignment horizontal="right"/>
    </xf>
    <xf numFmtId="0" fontId="2" fillId="0" borderId="2" xfId="0" applyNumberFormat="1" applyFont="1" applyFill="1" applyBorder="1" applyAlignment="1">
      <alignment horizontal="right"/>
    </xf>
    <xf numFmtId="176" fontId="2" fillId="0" borderId="1" xfId="0" applyNumberFormat="1" applyFont="1" applyFill="1" applyBorder="1" applyAlignment="1">
      <alignment/>
    </xf>
    <xf numFmtId="176" fontId="2" fillId="0" borderId="2" xfId="0" applyNumberFormat="1" applyFont="1" applyFill="1" applyBorder="1" applyAlignment="1">
      <alignment horizontal="right"/>
    </xf>
    <xf numFmtId="0" fontId="2" fillId="0" borderId="14" xfId="0" applyFont="1" applyFill="1" applyBorder="1" applyAlignment="1">
      <alignment vertical="center"/>
    </xf>
    <xf numFmtId="176" fontId="2" fillId="0" borderId="9" xfId="0" applyNumberFormat="1" applyFont="1" applyFill="1" applyBorder="1" applyAlignment="1">
      <alignment vertical="center"/>
    </xf>
    <xf numFmtId="38" fontId="2" fillId="0" borderId="8" xfId="16" applyFont="1" applyFill="1" applyBorder="1" applyAlignment="1">
      <alignment/>
    </xf>
    <xf numFmtId="41" fontId="2" fillId="0" borderId="12" xfId="16" applyNumberFormat="1" applyFont="1" applyBorder="1" applyAlignment="1">
      <alignment vertical="center"/>
    </xf>
    <xf numFmtId="38" fontId="2" fillId="0" borderId="0" xfId="16" applyNumberFormat="1" applyFont="1" applyFill="1" applyAlignment="1">
      <alignment vertical="center"/>
    </xf>
    <xf numFmtId="38" fontId="3" fillId="0" borderId="0" xfId="16" applyNumberFormat="1" applyFont="1" applyFill="1" applyAlignment="1">
      <alignment vertical="center"/>
    </xf>
    <xf numFmtId="38" fontId="2" fillId="0" borderId="3" xfId="16" applyNumberFormat="1" applyFont="1" applyFill="1" applyBorder="1" applyAlignment="1">
      <alignment vertical="center"/>
    </xf>
    <xf numFmtId="38" fontId="2" fillId="0" borderId="0" xfId="16" applyNumberFormat="1" applyFont="1" applyFill="1" applyBorder="1" applyAlignment="1">
      <alignment vertical="center"/>
    </xf>
    <xf numFmtId="0" fontId="2" fillId="0" borderId="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 xfId="0" applyFont="1" applyFill="1" applyBorder="1" applyAlignment="1">
      <alignment horizontal="centerContinuous" vertical="center"/>
    </xf>
    <xf numFmtId="0" fontId="2" fillId="0" borderId="12" xfId="0" applyFont="1" applyFill="1" applyBorder="1" applyAlignment="1">
      <alignment horizontal="center" vertical="center"/>
    </xf>
    <xf numFmtId="0" fontId="2" fillId="0" borderId="9" xfId="0" applyFont="1" applyFill="1" applyBorder="1" applyAlignment="1">
      <alignment vertical="center"/>
    </xf>
    <xf numFmtId="0" fontId="2" fillId="0" borderId="42" xfId="0" applyFont="1" applyFill="1" applyBorder="1" applyAlignment="1">
      <alignment horizontal="right" vertical="center"/>
    </xf>
    <xf numFmtId="0" fontId="2" fillId="0" borderId="1" xfId="0" applyFont="1" applyFill="1" applyBorder="1" applyAlignment="1">
      <alignment horizontal="right" vertical="center"/>
    </xf>
    <xf numFmtId="38" fontId="2" fillId="0" borderId="12" xfId="16" applyFont="1" applyFill="1" applyBorder="1" applyAlignment="1">
      <alignment horizontal="right" vertical="center"/>
    </xf>
    <xf numFmtId="38" fontId="2" fillId="0" borderId="0" xfId="16" applyFont="1" applyFill="1" applyBorder="1" applyAlignment="1">
      <alignment horizontal="right" vertical="center"/>
    </xf>
    <xf numFmtId="0" fontId="6" fillId="0" borderId="33" xfId="0" applyFont="1" applyFill="1" applyBorder="1" applyAlignment="1">
      <alignment vertical="center"/>
    </xf>
    <xf numFmtId="0" fontId="6" fillId="0" borderId="1" xfId="0" applyFont="1" applyFill="1" applyBorder="1" applyAlignment="1">
      <alignment vertical="center"/>
    </xf>
    <xf numFmtId="38" fontId="6" fillId="0" borderId="1" xfId="16" applyFont="1" applyFill="1" applyBorder="1" applyAlignment="1">
      <alignment vertical="center"/>
    </xf>
    <xf numFmtId="38" fontId="6" fillId="0" borderId="0" xfId="16" applyFont="1" applyFill="1" applyBorder="1" applyAlignment="1">
      <alignment vertical="center"/>
    </xf>
    <xf numFmtId="184" fontId="2" fillId="0" borderId="33" xfId="16"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12" xfId="16" applyNumberFormat="1" applyFont="1" applyFill="1" applyBorder="1" applyAlignment="1">
      <alignment vertical="center"/>
    </xf>
    <xf numFmtId="184" fontId="2" fillId="0" borderId="40" xfId="16" applyNumberFormat="1" applyFont="1" applyFill="1" applyBorder="1" applyAlignment="1">
      <alignment vertical="center"/>
    </xf>
    <xf numFmtId="0" fontId="2" fillId="0" borderId="2" xfId="0" applyFont="1" applyFill="1" applyBorder="1" applyAlignment="1">
      <alignment horizontal="left" vertical="center"/>
    </xf>
    <xf numFmtId="184" fontId="2" fillId="0" borderId="33" xfId="0" applyNumberFormat="1" applyFont="1" applyFill="1" applyBorder="1" applyAlignment="1">
      <alignment vertical="center"/>
    </xf>
    <xf numFmtId="41" fontId="2" fillId="0" borderId="12" xfId="0" applyNumberFormat="1" applyFont="1" applyFill="1" applyBorder="1" applyAlignment="1">
      <alignment vertical="center"/>
    </xf>
    <xf numFmtId="41" fontId="2" fillId="0" borderId="40" xfId="16" applyNumberFormat="1" applyFont="1" applyFill="1" applyBorder="1" applyAlignment="1">
      <alignment vertical="center"/>
    </xf>
    <xf numFmtId="184" fontId="6" fillId="0" borderId="33" xfId="0" applyNumberFormat="1" applyFont="1" applyFill="1" applyBorder="1" applyAlignment="1">
      <alignment vertical="center"/>
    </xf>
    <xf numFmtId="184" fontId="6" fillId="0" borderId="12" xfId="0" applyNumberFormat="1" applyFont="1" applyFill="1" applyBorder="1" applyAlignment="1">
      <alignment vertical="center"/>
    </xf>
    <xf numFmtId="41" fontId="6" fillId="0" borderId="12" xfId="0" applyNumberFormat="1" applyFont="1" applyFill="1" applyBorder="1" applyAlignment="1">
      <alignment vertical="center"/>
    </xf>
    <xf numFmtId="0" fontId="0" fillId="0" borderId="23" xfId="0" applyFill="1" applyBorder="1" applyAlignment="1">
      <alignment vertical="center" wrapText="1"/>
    </xf>
    <xf numFmtId="184" fontId="6" fillId="0" borderId="12" xfId="16" applyNumberFormat="1" applyFont="1" applyFill="1" applyBorder="1" applyAlignment="1">
      <alignment vertical="center"/>
    </xf>
    <xf numFmtId="41" fontId="6" fillId="0" borderId="40" xfId="16" applyNumberFormat="1" applyFont="1" applyFill="1" applyBorder="1" applyAlignment="1">
      <alignment vertical="center"/>
    </xf>
    <xf numFmtId="41" fontId="2" fillId="0" borderId="12" xfId="16" applyNumberFormat="1" applyFont="1" applyFill="1" applyBorder="1" applyAlignment="1">
      <alignment vertical="center"/>
    </xf>
    <xf numFmtId="0" fontId="5" fillId="0" borderId="2" xfId="0" applyFont="1" applyFill="1" applyBorder="1" applyAlignment="1">
      <alignment horizontal="distributed" vertical="center"/>
    </xf>
    <xf numFmtId="0" fontId="2" fillId="0" borderId="8" xfId="0" applyFont="1" applyFill="1" applyBorder="1" applyAlignment="1">
      <alignment vertical="center"/>
    </xf>
    <xf numFmtId="184" fontId="2" fillId="0" borderId="43" xfId="0" applyNumberFormat="1" applyFont="1" applyFill="1" applyBorder="1" applyAlignment="1">
      <alignment vertical="center"/>
    </xf>
    <xf numFmtId="184" fontId="2" fillId="0" borderId="15" xfId="0" applyNumberFormat="1" applyFont="1" applyFill="1" applyBorder="1" applyAlignment="1">
      <alignment vertical="center"/>
    </xf>
    <xf numFmtId="41" fontId="2" fillId="0" borderId="15" xfId="0" applyNumberFormat="1" applyFont="1" applyFill="1" applyBorder="1" applyAlignment="1">
      <alignment vertical="center"/>
    </xf>
    <xf numFmtId="41" fontId="2" fillId="0" borderId="15" xfId="16" applyNumberFormat="1" applyFont="1" applyFill="1" applyBorder="1" applyAlignment="1">
      <alignment vertical="center"/>
    </xf>
    <xf numFmtId="184" fontId="2" fillId="0" borderId="15" xfId="16" applyNumberFormat="1" applyFont="1" applyFill="1" applyBorder="1" applyAlignment="1">
      <alignment vertical="center"/>
    </xf>
    <xf numFmtId="41" fontId="2" fillId="0" borderId="39" xfId="16" applyNumberFormat="1" applyFont="1" applyFill="1" applyBorder="1" applyAlignment="1">
      <alignment vertical="center"/>
    </xf>
    <xf numFmtId="38" fontId="4" fillId="0" borderId="0" xfId="16" applyNumberFormat="1" applyFont="1" applyFill="1" applyAlignment="1">
      <alignment vertical="center"/>
    </xf>
    <xf numFmtId="0" fontId="4" fillId="0" borderId="0" xfId="0" applyNumberFormat="1" applyFont="1" applyFill="1" applyAlignment="1">
      <alignment vertical="center"/>
    </xf>
    <xf numFmtId="38" fontId="2" fillId="0" borderId="0" xfId="16" applyNumberFormat="1" applyFont="1" applyFill="1" applyAlignment="1">
      <alignment/>
    </xf>
    <xf numFmtId="38" fontId="6" fillId="0" borderId="0" xfId="16" applyNumberFormat="1" applyFont="1" applyFill="1" applyAlignment="1">
      <alignment/>
    </xf>
    <xf numFmtId="38" fontId="3" fillId="0" borderId="0" xfId="16" applyFont="1" applyFill="1" applyAlignment="1">
      <alignment vertical="center"/>
    </xf>
    <xf numFmtId="38" fontId="2" fillId="0" borderId="3" xfId="16" applyFont="1" applyFill="1" applyBorder="1" applyAlignment="1">
      <alignment vertical="center"/>
    </xf>
    <xf numFmtId="38" fontId="2" fillId="0" borderId="3" xfId="16" applyFont="1" applyFill="1" applyBorder="1" applyAlignment="1">
      <alignment horizontal="right" vertical="center"/>
    </xf>
    <xf numFmtId="38" fontId="2" fillId="0" borderId="4" xfId="16" applyFont="1" applyFill="1" applyBorder="1" applyAlignment="1">
      <alignment horizontal="center" vertical="center"/>
    </xf>
    <xf numFmtId="38" fontId="2" fillId="0" borderId="44" xfId="16" applyFont="1" applyFill="1" applyBorder="1" applyAlignment="1">
      <alignment horizontal="centerContinuous" vertical="center"/>
    </xf>
    <xf numFmtId="38" fontId="2" fillId="0" borderId="17" xfId="16" applyFont="1" applyFill="1" applyBorder="1" applyAlignment="1">
      <alignment horizontal="centerContinuous" vertical="center"/>
    </xf>
    <xf numFmtId="38" fontId="2" fillId="0" borderId="11" xfId="16" applyFont="1" applyFill="1" applyBorder="1" applyAlignment="1">
      <alignment horizontal="center" vertical="center"/>
    </xf>
    <xf numFmtId="38" fontId="2" fillId="0" borderId="45" xfId="16" applyFont="1" applyFill="1" applyBorder="1" applyAlignment="1">
      <alignment horizontal="center" vertical="center"/>
    </xf>
    <xf numFmtId="38" fontId="2" fillId="0" borderId="46" xfId="16" applyFont="1" applyFill="1" applyBorder="1" applyAlignment="1">
      <alignment horizontal="center" vertical="center"/>
    </xf>
    <xf numFmtId="38" fontId="2" fillId="0" borderId="41" xfId="16" applyFont="1" applyFill="1" applyBorder="1" applyAlignment="1">
      <alignment horizontal="center" vertical="center"/>
    </xf>
    <xf numFmtId="38" fontId="2" fillId="0" borderId="47" xfId="16" applyFont="1" applyFill="1" applyBorder="1" applyAlignment="1">
      <alignment horizontal="center" vertical="center"/>
    </xf>
    <xf numFmtId="184" fontId="2" fillId="0" borderId="1" xfId="16" applyNumberFormat="1" applyFont="1" applyFill="1" applyBorder="1" applyAlignment="1">
      <alignment vertical="center"/>
    </xf>
    <xf numFmtId="38" fontId="7" fillId="0" borderId="2" xfId="16" applyFont="1" applyFill="1" applyBorder="1" applyAlignment="1">
      <alignment horizontal="distributed" vertical="center" wrapText="1"/>
    </xf>
    <xf numFmtId="38" fontId="2" fillId="0" borderId="43" xfId="16" applyFont="1" applyFill="1" applyBorder="1" applyAlignment="1">
      <alignment vertical="center"/>
    </xf>
    <xf numFmtId="38" fontId="2" fillId="0" borderId="39" xfId="16" applyFont="1" applyFill="1" applyBorder="1" applyAlignment="1">
      <alignment vertical="center"/>
    </xf>
    <xf numFmtId="0" fontId="24" fillId="0" borderId="0" xfId="16" applyNumberFormat="1" applyFont="1" applyFill="1" applyAlignment="1">
      <alignment vertical="center"/>
    </xf>
    <xf numFmtId="38" fontId="24" fillId="0" borderId="0" xfId="16" applyFont="1" applyFill="1" applyAlignment="1">
      <alignment vertical="center"/>
    </xf>
    <xf numFmtId="38" fontId="24" fillId="0" borderId="0" xfId="16" applyFont="1" applyFill="1" applyAlignment="1">
      <alignment horizontal="center" vertical="center"/>
    </xf>
    <xf numFmtId="38" fontId="4" fillId="0" borderId="0" xfId="16" applyFont="1" applyFill="1" applyBorder="1" applyAlignment="1">
      <alignment vertical="center"/>
    </xf>
    <xf numFmtId="38" fontId="4" fillId="0" borderId="0" xfId="16" applyFont="1" applyFill="1" applyBorder="1" applyAlignment="1">
      <alignment horizontal="center" vertical="center"/>
    </xf>
    <xf numFmtId="38" fontId="4" fillId="0" borderId="0" xfId="16" applyFont="1" applyFill="1" applyAlignment="1">
      <alignment horizontal="center" vertical="center"/>
    </xf>
    <xf numFmtId="38" fontId="20" fillId="0" borderId="0" xfId="16" applyFont="1" applyFill="1" applyBorder="1" applyAlignment="1">
      <alignment horizontal="left" vertical="center"/>
    </xf>
    <xf numFmtId="38" fontId="4" fillId="0" borderId="0" xfId="16" applyFont="1" applyFill="1" applyBorder="1" applyAlignment="1">
      <alignment horizontal="right" vertical="center"/>
    </xf>
    <xf numFmtId="38" fontId="4" fillId="0" borderId="48" xfId="16" applyFont="1" applyFill="1" applyBorder="1" applyAlignment="1">
      <alignment horizontal="center" vertical="center"/>
    </xf>
    <xf numFmtId="38" fontId="4" fillId="0" borderId="49" xfId="16" applyFont="1" applyFill="1" applyBorder="1" applyAlignment="1">
      <alignment horizontal="center" vertical="center"/>
    </xf>
    <xf numFmtId="38" fontId="4" fillId="0" borderId="23" xfId="16" applyFont="1" applyFill="1" applyBorder="1" applyAlignment="1">
      <alignment horizontal="center" vertical="center"/>
    </xf>
    <xf numFmtId="38" fontId="4" fillId="0" borderId="14" xfId="16" applyFont="1" applyFill="1" applyBorder="1" applyAlignment="1">
      <alignment horizontal="center" vertical="center"/>
    </xf>
    <xf numFmtId="38" fontId="19" fillId="0" borderId="0" xfId="16" applyFont="1" applyFill="1" applyAlignment="1">
      <alignment vertical="center"/>
    </xf>
    <xf numFmtId="38" fontId="19" fillId="0" borderId="2" xfId="16" applyFont="1" applyFill="1" applyBorder="1" applyAlignment="1">
      <alignment horizontal="center" vertical="center"/>
    </xf>
    <xf numFmtId="41" fontId="19" fillId="0" borderId="23" xfId="16" applyNumberFormat="1" applyFont="1" applyFill="1" applyBorder="1" applyAlignment="1">
      <alignment vertical="center"/>
    </xf>
    <xf numFmtId="41" fontId="19" fillId="0" borderId="50" xfId="16" applyNumberFormat="1" applyFont="1" applyFill="1" applyBorder="1" applyAlignment="1">
      <alignment vertical="center"/>
    </xf>
    <xf numFmtId="38" fontId="19" fillId="0" borderId="0" xfId="16" applyFont="1" applyFill="1" applyAlignment="1">
      <alignment horizontal="center" vertical="center"/>
    </xf>
    <xf numFmtId="38" fontId="4" fillId="0" borderId="22" xfId="16" applyFont="1" applyFill="1" applyBorder="1" applyAlignment="1">
      <alignment horizontal="left" vertical="center"/>
    </xf>
    <xf numFmtId="41" fontId="4" fillId="0" borderId="22" xfId="16" applyNumberFormat="1" applyFont="1" applyFill="1" applyBorder="1" applyAlignment="1">
      <alignment vertical="center"/>
    </xf>
    <xf numFmtId="41" fontId="4" fillId="0" borderId="22" xfId="16" applyNumberFormat="1" applyFont="1" applyFill="1" applyBorder="1" applyAlignment="1">
      <alignment horizontal="center" vertical="center"/>
    </xf>
    <xf numFmtId="41" fontId="4" fillId="0" borderId="22" xfId="16" applyNumberFormat="1" applyFont="1" applyFill="1" applyBorder="1" applyAlignment="1">
      <alignment horizontal="right" vertical="center"/>
    </xf>
    <xf numFmtId="41" fontId="4" fillId="0" borderId="51" xfId="16" applyNumberFormat="1" applyFont="1" applyFill="1" applyBorder="1" applyAlignment="1">
      <alignment horizontal="center" vertical="center"/>
    </xf>
    <xf numFmtId="0" fontId="4" fillId="0" borderId="10" xfId="0" applyFont="1" applyFill="1" applyBorder="1" applyAlignment="1">
      <alignment horizontal="left" vertical="center"/>
    </xf>
    <xf numFmtId="41" fontId="4" fillId="0" borderId="10" xfId="16" applyNumberFormat="1" applyFont="1" applyFill="1" applyBorder="1" applyAlignment="1">
      <alignment vertical="center"/>
    </xf>
    <xf numFmtId="0" fontId="0" fillId="0" borderId="23" xfId="0" applyFill="1" applyBorder="1" applyAlignment="1">
      <alignment horizontal="center" vertical="center"/>
    </xf>
    <xf numFmtId="41" fontId="4" fillId="0" borderId="10" xfId="16" applyNumberFormat="1" applyFont="1" applyFill="1" applyBorder="1" applyAlignment="1">
      <alignment horizontal="center" vertical="center"/>
    </xf>
    <xf numFmtId="41" fontId="4" fillId="0" borderId="10" xfId="16" applyNumberFormat="1" applyFont="1" applyFill="1" applyBorder="1" applyAlignment="1">
      <alignment horizontal="right" vertical="center"/>
    </xf>
    <xf numFmtId="41" fontId="4" fillId="0" borderId="20" xfId="16" applyNumberFormat="1" applyFont="1" applyFill="1" applyBorder="1" applyAlignment="1">
      <alignment horizontal="center" vertical="center"/>
    </xf>
    <xf numFmtId="41" fontId="4" fillId="0" borderId="20" xfId="16" applyNumberFormat="1" applyFont="1" applyFill="1" applyBorder="1" applyAlignment="1">
      <alignment horizontal="right" vertical="center"/>
    </xf>
    <xf numFmtId="0" fontId="4" fillId="0" borderId="14" xfId="0" applyFont="1" applyFill="1" applyBorder="1" applyAlignment="1">
      <alignment horizontal="left" vertical="center"/>
    </xf>
    <xf numFmtId="41" fontId="4" fillId="0" borderId="14" xfId="16" applyNumberFormat="1" applyFont="1" applyFill="1" applyBorder="1" applyAlignment="1">
      <alignment vertical="center"/>
    </xf>
    <xf numFmtId="41" fontId="4" fillId="0" borderId="14" xfId="16" applyNumberFormat="1" applyFont="1" applyFill="1" applyBorder="1" applyAlignment="1">
      <alignment horizontal="center" vertical="center"/>
    </xf>
    <xf numFmtId="41" fontId="4" fillId="0" borderId="14" xfId="16" applyNumberFormat="1" applyFont="1" applyFill="1" applyBorder="1" applyAlignment="1">
      <alignment horizontal="right" vertical="center"/>
    </xf>
    <xf numFmtId="41" fontId="4" fillId="0" borderId="21" xfId="16" applyNumberFormat="1" applyFont="1" applyFill="1" applyBorder="1" applyAlignment="1">
      <alignment horizontal="center" vertical="center"/>
    </xf>
    <xf numFmtId="38" fontId="2" fillId="0" borderId="10" xfId="16" applyFont="1" applyFill="1" applyBorder="1" applyAlignment="1" quotePrefix="1">
      <alignment vertical="center"/>
    </xf>
    <xf numFmtId="38" fontId="2" fillId="0" borderId="33" xfId="16" applyFont="1" applyFill="1" applyBorder="1" applyAlignment="1" quotePrefix="1">
      <alignment vertical="center"/>
    </xf>
    <xf numFmtId="177" fontId="2" fillId="0" borderId="1" xfId="16" applyNumberFormat="1" applyFont="1" applyFill="1" applyBorder="1" applyAlignment="1">
      <alignment vertical="center"/>
    </xf>
    <xf numFmtId="177" fontId="2" fillId="0" borderId="2" xfId="16" applyNumberFormat="1" applyFont="1" applyFill="1" applyBorder="1" applyAlignment="1">
      <alignment vertical="center"/>
    </xf>
    <xf numFmtId="38" fontId="16" fillId="0" borderId="0" xfId="16" applyFont="1" applyFill="1" applyBorder="1" applyAlignment="1">
      <alignment vertical="center"/>
    </xf>
    <xf numFmtId="38" fontId="16" fillId="0" borderId="14" xfId="16" applyFont="1" applyFill="1" applyBorder="1" applyAlignment="1" quotePrefix="1">
      <alignment vertical="center"/>
    </xf>
    <xf numFmtId="38" fontId="16" fillId="0" borderId="43" xfId="16" applyFont="1" applyFill="1" applyBorder="1" applyAlignment="1" quotePrefix="1">
      <alignment vertical="center"/>
    </xf>
    <xf numFmtId="38" fontId="16" fillId="0" borderId="15" xfId="16" applyFont="1" applyFill="1" applyBorder="1" applyAlignment="1">
      <alignment vertical="center"/>
    </xf>
    <xf numFmtId="38" fontId="16" fillId="0" borderId="9" xfId="16" applyFont="1" applyFill="1" applyBorder="1" applyAlignment="1">
      <alignment vertical="center"/>
    </xf>
    <xf numFmtId="177" fontId="16" fillId="0" borderId="9" xfId="16" applyNumberFormat="1" applyFont="1" applyFill="1" applyBorder="1" applyAlignment="1">
      <alignment vertical="center"/>
    </xf>
    <xf numFmtId="177" fontId="16" fillId="0" borderId="15" xfId="16" applyNumberFormat="1" applyFont="1" applyFill="1" applyBorder="1" applyAlignment="1">
      <alignment vertical="center"/>
    </xf>
    <xf numFmtId="177" fontId="16" fillId="0" borderId="16" xfId="16" applyNumberFormat="1" applyFont="1" applyFill="1" applyBorder="1" applyAlignment="1">
      <alignment vertical="center"/>
    </xf>
    <xf numFmtId="38" fontId="2" fillId="0" borderId="22" xfId="16" applyFont="1" applyFill="1" applyBorder="1" applyAlignment="1">
      <alignment horizontal="center" vertical="center"/>
    </xf>
    <xf numFmtId="38" fontId="4" fillId="0" borderId="9" xfId="16" applyFont="1" applyFill="1" applyBorder="1" applyAlignment="1">
      <alignment horizontal="center" vertical="center"/>
    </xf>
    <xf numFmtId="0" fontId="0" fillId="0" borderId="0" xfId="0" applyFill="1" applyAlignment="1">
      <alignment vertical="center" wrapText="1"/>
    </xf>
    <xf numFmtId="38" fontId="2" fillId="0" borderId="33" xfId="16" applyFont="1" applyFill="1" applyBorder="1" applyAlignment="1">
      <alignment vertical="center"/>
    </xf>
    <xf numFmtId="38" fontId="2" fillId="0" borderId="2" xfId="16" applyFont="1" applyFill="1" applyBorder="1" applyAlignment="1" quotePrefix="1">
      <alignment vertical="center"/>
    </xf>
    <xf numFmtId="38" fontId="10" fillId="0" borderId="9" xfId="16" applyFont="1" applyFill="1" applyBorder="1" applyAlignment="1">
      <alignment vertical="center"/>
    </xf>
    <xf numFmtId="38" fontId="7" fillId="0" borderId="0" xfId="16" applyFont="1" applyFill="1" applyAlignment="1">
      <alignment vertical="center"/>
    </xf>
    <xf numFmtId="38" fontId="7" fillId="0" borderId="0" xfId="16" applyFont="1" applyFill="1" applyBorder="1" applyAlignment="1">
      <alignment vertical="center"/>
    </xf>
    <xf numFmtId="38" fontId="7" fillId="0" borderId="3" xfId="16" applyFont="1" applyFill="1" applyBorder="1" applyAlignment="1">
      <alignment vertical="center"/>
    </xf>
    <xf numFmtId="38" fontId="7" fillId="0" borderId="3" xfId="16" applyFont="1" applyFill="1" applyBorder="1" applyAlignment="1">
      <alignment horizontal="right" vertical="center"/>
    </xf>
    <xf numFmtId="38" fontId="7" fillId="0" borderId="2" xfId="16" applyFont="1" applyFill="1" applyBorder="1" applyAlignment="1">
      <alignment vertical="center"/>
    </xf>
    <xf numFmtId="38" fontId="7" fillId="0" borderId="22" xfId="16" applyFont="1" applyFill="1" applyBorder="1" applyAlignment="1">
      <alignment horizontal="center"/>
    </xf>
    <xf numFmtId="38" fontId="7" fillId="0" borderId="5" xfId="16" applyFont="1" applyFill="1" applyBorder="1" applyAlignment="1">
      <alignment horizontal="centerContinuous" vertical="center"/>
    </xf>
    <xf numFmtId="38" fontId="7" fillId="0" borderId="6" xfId="16" applyFont="1" applyFill="1" applyBorder="1" applyAlignment="1">
      <alignment horizontal="centerContinuous" vertical="center"/>
    </xf>
    <xf numFmtId="38" fontId="7" fillId="0" borderId="7" xfId="16" applyFont="1" applyFill="1" applyBorder="1" applyAlignment="1">
      <alignment horizontal="centerContinuous" vertical="center"/>
    </xf>
    <xf numFmtId="38" fontId="7" fillId="0" borderId="8" xfId="16" applyFont="1" applyFill="1" applyBorder="1" applyAlignment="1">
      <alignment vertical="center"/>
    </xf>
    <xf numFmtId="38" fontId="10" fillId="0" borderId="9" xfId="16" applyFont="1" applyFill="1" applyBorder="1" applyAlignment="1">
      <alignment horizontal="distributed" vertical="center"/>
    </xf>
    <xf numFmtId="38" fontId="10" fillId="0" borderId="9" xfId="16" applyFont="1" applyFill="1" applyBorder="1" applyAlignment="1">
      <alignment horizontal="distributed" vertical="center" wrapText="1"/>
    </xf>
    <xf numFmtId="38" fontId="10" fillId="0" borderId="8" xfId="16" applyFont="1" applyFill="1" applyBorder="1" applyAlignment="1">
      <alignment horizontal="distributed" vertical="center"/>
    </xf>
    <xf numFmtId="38" fontId="14" fillId="0" borderId="2" xfId="16" applyFont="1" applyFill="1" applyBorder="1" applyAlignment="1">
      <alignment horizontal="center" vertical="center"/>
    </xf>
    <xf numFmtId="38" fontId="7" fillId="0" borderId="2" xfId="16" applyFont="1" applyFill="1" applyBorder="1" applyAlignment="1">
      <alignment horizontal="center" vertical="center"/>
    </xf>
    <xf numFmtId="38" fontId="7" fillId="0" borderId="8" xfId="16" applyFont="1" applyFill="1" applyBorder="1" applyAlignment="1">
      <alignment horizontal="center" vertical="center"/>
    </xf>
    <xf numFmtId="38" fontId="10" fillId="0" borderId="15" xfId="16" applyFont="1" applyFill="1" applyBorder="1" applyAlignment="1">
      <alignment vertical="center"/>
    </xf>
    <xf numFmtId="38" fontId="10" fillId="0" borderId="8" xfId="16" applyFont="1" applyFill="1" applyBorder="1" applyAlignment="1">
      <alignment vertical="center"/>
    </xf>
    <xf numFmtId="0" fontId="7" fillId="0" borderId="0" xfId="0" applyFont="1" applyFill="1" applyAlignment="1">
      <alignment vertical="center"/>
    </xf>
    <xf numFmtId="0" fontId="16" fillId="0" borderId="3" xfId="0" applyFont="1" applyFill="1" applyBorder="1" applyAlignment="1">
      <alignment vertical="center"/>
    </xf>
    <xf numFmtId="0" fontId="7" fillId="0" borderId="3" xfId="0" applyFont="1" applyFill="1" applyBorder="1" applyAlignment="1">
      <alignment vertical="center"/>
    </xf>
    <xf numFmtId="0" fontId="10" fillId="0" borderId="3" xfId="0" applyFont="1" applyFill="1" applyBorder="1" applyAlignment="1">
      <alignment horizontal="right" vertical="center"/>
    </xf>
    <xf numFmtId="0" fontId="7" fillId="0" borderId="2" xfId="0" applyFont="1" applyFill="1" applyBorder="1" applyAlignment="1">
      <alignment vertical="center"/>
    </xf>
    <xf numFmtId="0" fontId="7" fillId="0" borderId="23" xfId="0" applyFont="1" applyFill="1" applyBorder="1" applyAlignment="1">
      <alignment horizontal="center" vertical="center"/>
    </xf>
    <xf numFmtId="0" fontId="19" fillId="0" borderId="9" xfId="0" applyFont="1" applyFill="1" applyBorder="1" applyAlignment="1">
      <alignment horizontal="distributed" vertical="center" wrapText="1"/>
    </xf>
    <xf numFmtId="0" fontId="10" fillId="0" borderId="9" xfId="0" applyFont="1" applyFill="1" applyBorder="1" applyAlignment="1">
      <alignment horizontal="distributed" vertical="center" wrapText="1"/>
    </xf>
    <xf numFmtId="0" fontId="10" fillId="0" borderId="8" xfId="0" applyFont="1" applyFill="1" applyBorder="1" applyAlignment="1">
      <alignment horizontal="distributed" vertical="center" wrapText="1"/>
    </xf>
    <xf numFmtId="38" fontId="7" fillId="0" borderId="1" xfId="16" applyFont="1" applyFill="1" applyBorder="1" applyAlignment="1">
      <alignment vertical="center"/>
    </xf>
    <xf numFmtId="0" fontId="7" fillId="0" borderId="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8" xfId="0" applyFont="1" applyFill="1" applyBorder="1" applyAlignment="1">
      <alignment horizontal="right" vertical="center"/>
    </xf>
    <xf numFmtId="38" fontId="16" fillId="0" borderId="43" xfId="16" applyFont="1" applyFill="1" applyBorder="1" applyAlignment="1">
      <alignment vertical="center"/>
    </xf>
    <xf numFmtId="38" fontId="7" fillId="0" borderId="9" xfId="16" applyFont="1" applyFill="1" applyBorder="1" applyAlignment="1">
      <alignment vertical="center"/>
    </xf>
    <xf numFmtId="0" fontId="10" fillId="0" borderId="0" xfId="0" applyFont="1" applyFill="1" applyAlignment="1">
      <alignment vertical="center"/>
    </xf>
    <xf numFmtId="0" fontId="14" fillId="0" borderId="3" xfId="0" applyFont="1" applyFill="1" applyBorder="1" applyAlignment="1">
      <alignment vertical="center"/>
    </xf>
    <xf numFmtId="0" fontId="7" fillId="0" borderId="3" xfId="0" applyFont="1" applyFill="1" applyBorder="1" applyAlignment="1">
      <alignment horizontal="right" vertical="center"/>
    </xf>
    <xf numFmtId="0" fontId="10" fillId="0" borderId="8" xfId="0" applyFont="1" applyFill="1" applyBorder="1" applyAlignment="1">
      <alignment horizontal="center" vertical="center"/>
    </xf>
    <xf numFmtId="0" fontId="13" fillId="0" borderId="9" xfId="0" applyFont="1" applyFill="1" applyBorder="1" applyAlignment="1">
      <alignment horizontal="distributed" vertical="center" wrapText="1"/>
    </xf>
    <xf numFmtId="0" fontId="11" fillId="0" borderId="9" xfId="0" applyFont="1" applyFill="1" applyBorder="1" applyAlignment="1">
      <alignment horizontal="distributed" vertical="center" wrapText="1"/>
    </xf>
    <xf numFmtId="41" fontId="13" fillId="0" borderId="1" xfId="16" applyNumberFormat="1" applyFont="1" applyFill="1" applyBorder="1" applyAlignment="1">
      <alignment vertical="center"/>
    </xf>
    <xf numFmtId="41" fontId="10" fillId="0" borderId="1" xfId="16" applyNumberFormat="1" applyFont="1" applyFill="1" applyBorder="1" applyAlignment="1">
      <alignment vertical="center"/>
    </xf>
    <xf numFmtId="41" fontId="10" fillId="0" borderId="2" xfId="16" applyNumberFormat="1" applyFont="1" applyFill="1" applyBorder="1" applyAlignment="1">
      <alignment vertical="center"/>
    </xf>
    <xf numFmtId="0" fontId="4" fillId="0" borderId="10" xfId="0" applyFont="1" applyFill="1" applyBorder="1" applyAlignment="1">
      <alignment horizontal="right" vertical="center"/>
    </xf>
    <xf numFmtId="41" fontId="10" fillId="0" borderId="12" xfId="16" applyNumberFormat="1" applyFont="1" applyFill="1" applyBorder="1" applyAlignment="1">
      <alignment vertical="center"/>
    </xf>
    <xf numFmtId="0" fontId="4" fillId="0" borderId="8" xfId="0" applyFont="1" applyFill="1" applyBorder="1" applyAlignment="1">
      <alignment horizontal="right" vertical="center"/>
    </xf>
    <xf numFmtId="41" fontId="13" fillId="0" borderId="9" xfId="16" applyNumberFormat="1" applyFont="1" applyFill="1" applyBorder="1" applyAlignment="1">
      <alignment vertical="center"/>
    </xf>
    <xf numFmtId="41" fontId="10" fillId="0" borderId="9" xfId="16" applyNumberFormat="1" applyFont="1" applyFill="1" applyBorder="1" applyAlignment="1">
      <alignment vertical="center"/>
    </xf>
    <xf numFmtId="41" fontId="10" fillId="0" borderId="8" xfId="16" applyNumberFormat="1" applyFont="1" applyFill="1" applyBorder="1" applyAlignment="1">
      <alignment vertical="center"/>
    </xf>
    <xf numFmtId="0" fontId="14" fillId="0" borderId="0" xfId="0" applyFont="1" applyFill="1" applyAlignment="1">
      <alignment vertical="center"/>
    </xf>
    <xf numFmtId="0" fontId="15" fillId="0" borderId="0" xfId="0" applyFont="1" applyFill="1" applyBorder="1" applyAlignment="1">
      <alignment vertical="center"/>
    </xf>
    <xf numFmtId="0" fontId="7" fillId="0" borderId="23" xfId="0" applyFont="1" applyFill="1" applyBorder="1" applyAlignment="1">
      <alignment horizontal="distributed" vertical="center"/>
    </xf>
    <xf numFmtId="0" fontId="14" fillId="0" borderId="9" xfId="0" applyFont="1" applyFill="1" applyBorder="1" applyAlignment="1">
      <alignment horizontal="distributed" vertical="center"/>
    </xf>
    <xf numFmtId="0" fontId="7" fillId="0" borderId="9" xfId="0" applyFont="1" applyFill="1" applyBorder="1" applyAlignment="1">
      <alignment horizontal="distributed" vertical="center"/>
    </xf>
    <xf numFmtId="38" fontId="14" fillId="0" borderId="1" xfId="16" applyFont="1" applyFill="1" applyBorder="1" applyAlignment="1">
      <alignment vertical="center"/>
    </xf>
    <xf numFmtId="0" fontId="2" fillId="0" borderId="2"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8" xfId="0" applyFont="1" applyFill="1" applyBorder="1" applyAlignment="1">
      <alignment horizontal="right" vertical="center"/>
    </xf>
    <xf numFmtId="38" fontId="14" fillId="0" borderId="9" xfId="16" applyFont="1" applyFill="1" applyBorder="1" applyAlignment="1">
      <alignment vertical="center"/>
    </xf>
    <xf numFmtId="38" fontId="2" fillId="0" borderId="14" xfId="16" applyFont="1" applyFill="1" applyBorder="1" applyAlignment="1">
      <alignment horizontal="center" vertical="center"/>
    </xf>
    <xf numFmtId="38" fontId="16" fillId="0" borderId="2" xfId="16" applyFont="1" applyFill="1" applyBorder="1" applyAlignment="1">
      <alignment horizontal="center" vertical="center"/>
    </xf>
    <xf numFmtId="38" fontId="16" fillId="0" borderId="1" xfId="16" applyFont="1" applyFill="1" applyBorder="1" applyAlignment="1">
      <alignment horizontal="right" vertical="center"/>
    </xf>
    <xf numFmtId="38" fontId="16" fillId="0" borderId="2" xfId="16" applyFont="1" applyFill="1" applyBorder="1" applyAlignment="1">
      <alignment horizontal="right" vertical="center"/>
    </xf>
    <xf numFmtId="38" fontId="16" fillId="0" borderId="8" xfId="16" applyFont="1" applyFill="1" applyBorder="1" applyAlignment="1" quotePrefix="1">
      <alignment vertical="center"/>
    </xf>
    <xf numFmtId="38" fontId="16" fillId="0" borderId="8" xfId="16" applyFont="1" applyFill="1" applyBorder="1" applyAlignment="1">
      <alignment vertical="center"/>
    </xf>
    <xf numFmtId="38" fontId="2" fillId="0" borderId="34" xfId="16" applyFont="1" applyFill="1" applyBorder="1" applyAlignment="1">
      <alignment vertical="center"/>
    </xf>
    <xf numFmtId="38" fontId="7" fillId="0" borderId="14" xfId="16" applyFont="1" applyFill="1" applyBorder="1" applyAlignment="1">
      <alignment horizontal="center" vertical="center"/>
    </xf>
    <xf numFmtId="38" fontId="7" fillId="0" borderId="9" xfId="16" applyFont="1" applyFill="1" applyBorder="1" applyAlignment="1">
      <alignment horizontal="center" vertical="center"/>
    </xf>
    <xf numFmtId="38" fontId="7" fillId="0" borderId="3" xfId="16" applyFont="1" applyFill="1" applyBorder="1" applyAlignment="1">
      <alignment horizontal="center" vertical="center"/>
    </xf>
    <xf numFmtId="38" fontId="7" fillId="0" borderId="15" xfId="16" applyFont="1" applyFill="1" applyBorder="1" applyAlignment="1">
      <alignment horizontal="center" vertical="center"/>
    </xf>
    <xf numFmtId="38" fontId="14" fillId="0" borderId="2" xfId="16" applyFont="1" applyFill="1" applyBorder="1" applyAlignment="1">
      <alignment vertical="center"/>
    </xf>
    <xf numFmtId="41" fontId="14" fillId="0" borderId="1" xfId="16" applyNumberFormat="1" applyFont="1" applyFill="1" applyBorder="1" applyAlignment="1">
      <alignment vertical="center"/>
    </xf>
    <xf numFmtId="41" fontId="14" fillId="0" borderId="41" xfId="16" applyNumberFormat="1" applyFont="1" applyFill="1" applyBorder="1" applyAlignment="1">
      <alignment vertical="center"/>
    </xf>
    <xf numFmtId="41" fontId="14" fillId="0" borderId="46" xfId="16" applyNumberFormat="1" applyFont="1" applyFill="1" applyBorder="1" applyAlignment="1">
      <alignment vertical="center"/>
    </xf>
    <xf numFmtId="41" fontId="14" fillId="0" borderId="0" xfId="16" applyNumberFormat="1" applyFont="1" applyFill="1" applyBorder="1" applyAlignment="1">
      <alignment vertical="center"/>
    </xf>
    <xf numFmtId="41" fontId="14" fillId="0" borderId="12" xfId="16" applyNumberFormat="1" applyFont="1" applyFill="1" applyBorder="1" applyAlignment="1">
      <alignment vertical="center"/>
    </xf>
    <xf numFmtId="41" fontId="14" fillId="0" borderId="35" xfId="16" applyNumberFormat="1" applyFont="1" applyFill="1" applyBorder="1" applyAlignment="1">
      <alignment vertical="center"/>
    </xf>
    <xf numFmtId="38" fontId="14" fillId="0" borderId="0" xfId="16" applyFont="1" applyFill="1" applyAlignment="1">
      <alignment vertical="center"/>
    </xf>
    <xf numFmtId="41" fontId="7" fillId="0" borderId="1" xfId="16" applyNumberFormat="1" applyFont="1" applyFill="1" applyBorder="1" applyAlignment="1">
      <alignment vertical="center"/>
    </xf>
    <xf numFmtId="41" fontId="7" fillId="0" borderId="12" xfId="16" applyNumberFormat="1" applyFont="1" applyFill="1" applyBorder="1" applyAlignment="1">
      <alignment vertical="center"/>
    </xf>
    <xf numFmtId="41" fontId="7" fillId="0" borderId="0" xfId="16" applyNumberFormat="1" applyFont="1" applyFill="1" applyBorder="1" applyAlignment="1">
      <alignment vertical="center"/>
    </xf>
    <xf numFmtId="41" fontId="7" fillId="0" borderId="2" xfId="16" applyNumberFormat="1" applyFont="1" applyFill="1" applyBorder="1" applyAlignment="1">
      <alignment vertical="center"/>
    </xf>
    <xf numFmtId="38" fontId="7" fillId="0" borderId="1" xfId="16" applyFont="1" applyFill="1" applyBorder="1" applyAlignment="1">
      <alignment horizontal="right" vertical="center"/>
    </xf>
    <xf numFmtId="41" fontId="7" fillId="0" borderId="1" xfId="16" applyNumberFormat="1" applyFont="1" applyFill="1" applyBorder="1" applyAlignment="1">
      <alignment horizontal="right" vertical="center"/>
    </xf>
    <xf numFmtId="41" fontId="7" fillId="0" borderId="12" xfId="16" applyNumberFormat="1" applyFont="1" applyFill="1" applyBorder="1" applyAlignment="1">
      <alignment horizontal="right" vertical="center"/>
    </xf>
    <xf numFmtId="41" fontId="7" fillId="0" borderId="0" xfId="16" applyNumberFormat="1" applyFont="1" applyFill="1" applyBorder="1" applyAlignment="1">
      <alignment horizontal="right" vertical="center"/>
    </xf>
    <xf numFmtId="41" fontId="7" fillId="0" borderId="2" xfId="16" applyNumberFormat="1" applyFont="1" applyFill="1" applyBorder="1" applyAlignment="1">
      <alignment horizontal="right" vertical="center"/>
    </xf>
    <xf numFmtId="41" fontId="7" fillId="0" borderId="9" xfId="16" applyNumberFormat="1" applyFont="1" applyFill="1" applyBorder="1" applyAlignment="1">
      <alignment vertical="center"/>
    </xf>
    <xf numFmtId="41" fontId="7" fillId="0" borderId="15" xfId="16" applyNumberFormat="1" applyFont="1" applyFill="1" applyBorder="1" applyAlignment="1">
      <alignment vertical="center"/>
    </xf>
    <xf numFmtId="41" fontId="7" fillId="0" borderId="3" xfId="16" applyNumberFormat="1" applyFont="1" applyFill="1" applyBorder="1" applyAlignment="1">
      <alignment vertical="center"/>
    </xf>
    <xf numFmtId="41" fontId="7" fillId="0" borderId="8" xfId="16" applyNumberFormat="1" applyFont="1" applyFill="1" applyBorder="1" applyAlignment="1">
      <alignment vertical="center"/>
    </xf>
    <xf numFmtId="0" fontId="20" fillId="0" borderId="0" xfId="0" applyFont="1" applyFill="1" applyAlignment="1">
      <alignment vertical="center"/>
    </xf>
    <xf numFmtId="0" fontId="24" fillId="0" borderId="0" xfId="0" applyFont="1" applyFill="1" applyAlignment="1">
      <alignment vertical="center"/>
    </xf>
    <xf numFmtId="0" fontId="20" fillId="0" borderId="3" xfId="0" applyFont="1" applyFill="1" applyBorder="1" applyAlignment="1">
      <alignment vertical="center"/>
    </xf>
    <xf numFmtId="0" fontId="20" fillId="0" borderId="0" xfId="0" applyFont="1" applyFill="1" applyBorder="1" applyAlignment="1">
      <alignment vertical="center"/>
    </xf>
    <xf numFmtId="0" fontId="20" fillId="0" borderId="2" xfId="0" applyFont="1" applyFill="1" applyBorder="1" applyAlignment="1">
      <alignment vertical="center"/>
    </xf>
    <xf numFmtId="0" fontId="20" fillId="0" borderId="1" xfId="0" applyFont="1" applyFill="1" applyBorder="1" applyAlignment="1">
      <alignment vertical="center"/>
    </xf>
    <xf numFmtId="0" fontId="20" fillId="0" borderId="0" xfId="0" applyFont="1" applyFill="1" applyBorder="1" applyAlignment="1">
      <alignment horizontal="center" vertical="center"/>
    </xf>
    <xf numFmtId="0" fontId="20" fillId="0" borderId="2" xfId="0" applyFont="1" applyFill="1" applyBorder="1" applyAlignment="1">
      <alignment horizontal="distributed" vertical="center"/>
    </xf>
    <xf numFmtId="0" fontId="20" fillId="0" borderId="1" xfId="0" applyFont="1" applyFill="1" applyBorder="1" applyAlignment="1">
      <alignment horizontal="center" vertical="center"/>
    </xf>
    <xf numFmtId="0" fontId="20" fillId="0" borderId="8" xfId="0" applyFont="1" applyFill="1" applyBorder="1" applyAlignment="1">
      <alignment vertical="center"/>
    </xf>
    <xf numFmtId="0" fontId="20" fillId="0" borderId="9" xfId="0" applyFont="1" applyFill="1" applyBorder="1" applyAlignment="1">
      <alignment vertical="center"/>
    </xf>
    <xf numFmtId="0" fontId="20" fillId="0" borderId="3" xfId="0" applyFont="1" applyFill="1" applyBorder="1" applyAlignment="1">
      <alignment horizontal="center" vertical="center"/>
    </xf>
    <xf numFmtId="0" fontId="23" fillId="0" borderId="0" xfId="0" applyFont="1" applyFill="1" applyBorder="1" applyAlignment="1">
      <alignment horizontal="distributed" vertical="center"/>
    </xf>
    <xf numFmtId="41" fontId="23" fillId="0" borderId="33" xfId="16" applyNumberFormat="1" applyFont="1" applyFill="1" applyBorder="1" applyAlignment="1">
      <alignment vertical="center"/>
    </xf>
    <xf numFmtId="41" fontId="23" fillId="0" borderId="12" xfId="0" applyNumberFormat="1" applyFont="1" applyFill="1" applyBorder="1" applyAlignment="1">
      <alignment vertical="center"/>
    </xf>
    <xf numFmtId="41" fontId="23" fillId="0" borderId="12" xfId="0" applyNumberFormat="1" applyFont="1" applyFill="1" applyBorder="1" applyAlignment="1">
      <alignment horizontal="right" vertical="center"/>
    </xf>
    <xf numFmtId="41" fontId="23" fillId="0" borderId="40" xfId="0" applyNumberFormat="1" applyFont="1" applyFill="1" applyBorder="1" applyAlignment="1">
      <alignment vertical="center"/>
    </xf>
    <xf numFmtId="41" fontId="23" fillId="0" borderId="20" xfId="0" applyNumberFormat="1" applyFont="1" applyFill="1" applyBorder="1" applyAlignment="1">
      <alignment vertical="center"/>
    </xf>
    <xf numFmtId="41" fontId="23" fillId="0" borderId="0" xfId="0" applyNumberFormat="1" applyFont="1" applyFill="1" applyBorder="1" applyAlignment="1">
      <alignment vertical="center"/>
    </xf>
    <xf numFmtId="0" fontId="23" fillId="0" borderId="2" xfId="0" applyFont="1" applyFill="1" applyBorder="1" applyAlignment="1">
      <alignment vertical="center"/>
    </xf>
    <xf numFmtId="0" fontId="23" fillId="0" borderId="0" xfId="0" applyFont="1" applyFill="1" applyAlignment="1">
      <alignment vertical="center"/>
    </xf>
    <xf numFmtId="41" fontId="20" fillId="0" borderId="33" xfId="0" applyNumberFormat="1" applyFont="1" applyFill="1" applyBorder="1" applyAlignment="1">
      <alignment vertical="center"/>
    </xf>
    <xf numFmtId="41" fontId="20" fillId="0" borderId="12" xfId="0" applyNumberFormat="1" applyFont="1" applyFill="1" applyBorder="1" applyAlignment="1">
      <alignment vertical="center"/>
    </xf>
    <xf numFmtId="41" fontId="20" fillId="0" borderId="40" xfId="0" applyNumberFormat="1" applyFont="1" applyFill="1" applyBorder="1" applyAlignment="1">
      <alignment vertical="center"/>
    </xf>
    <xf numFmtId="41" fontId="20" fillId="0" borderId="20" xfId="0" applyNumberFormat="1" applyFont="1" applyFill="1" applyBorder="1" applyAlignment="1">
      <alignment vertical="center"/>
    </xf>
    <xf numFmtId="41" fontId="20" fillId="0" borderId="0" xfId="0" applyNumberFormat="1" applyFont="1" applyFill="1" applyBorder="1" applyAlignment="1">
      <alignment vertical="center"/>
    </xf>
    <xf numFmtId="41" fontId="20" fillId="0" borderId="0" xfId="0" applyNumberFormat="1" applyFont="1" applyFill="1" applyBorder="1" applyAlignment="1">
      <alignment horizontal="right" vertical="center"/>
    </xf>
    <xf numFmtId="41" fontId="20" fillId="0" borderId="12" xfId="0" applyNumberFormat="1" applyFont="1" applyFill="1" applyBorder="1" applyAlignment="1">
      <alignment horizontal="right" vertical="center"/>
    </xf>
    <xf numFmtId="41" fontId="20" fillId="0" borderId="40" xfId="0" applyNumberFormat="1" applyFont="1" applyFill="1" applyBorder="1" applyAlignment="1">
      <alignment horizontal="right" vertical="center"/>
    </xf>
    <xf numFmtId="41" fontId="20" fillId="0" borderId="20" xfId="0" applyNumberFormat="1" applyFont="1" applyFill="1" applyBorder="1" applyAlignment="1">
      <alignment horizontal="right" vertical="center"/>
    </xf>
    <xf numFmtId="0" fontId="15" fillId="0" borderId="21" xfId="0" applyFont="1" applyFill="1" applyBorder="1" applyAlignment="1">
      <alignment vertical="center"/>
    </xf>
    <xf numFmtId="41" fontId="20" fillId="0" borderId="43" xfId="0" applyNumberFormat="1" applyFont="1" applyFill="1" applyBorder="1" applyAlignment="1">
      <alignment vertical="center"/>
    </xf>
    <xf numFmtId="41" fontId="20" fillId="0" borderId="15" xfId="0" applyNumberFormat="1" applyFont="1" applyFill="1" applyBorder="1" applyAlignment="1">
      <alignment horizontal="right" vertical="center"/>
    </xf>
    <xf numFmtId="41" fontId="20" fillId="0" borderId="16" xfId="0" applyNumberFormat="1" applyFont="1" applyFill="1" applyBorder="1" applyAlignment="1">
      <alignment horizontal="right" vertical="center"/>
    </xf>
    <xf numFmtId="0" fontId="0" fillId="0" borderId="0" xfId="0" applyFill="1" applyAlignment="1">
      <alignment vertical="center"/>
    </xf>
    <xf numFmtId="0" fontId="0" fillId="0" borderId="23" xfId="0" applyFill="1" applyBorder="1" applyAlignment="1">
      <alignment vertical="center"/>
    </xf>
    <xf numFmtId="185" fontId="0" fillId="0" borderId="23" xfId="0" applyNumberFormat="1" applyFill="1" applyBorder="1" applyAlignment="1">
      <alignment vertical="center"/>
    </xf>
    <xf numFmtId="0" fontId="0" fillId="0" borderId="14" xfId="0" applyFill="1" applyBorder="1" applyAlignment="1">
      <alignment horizontal="center" vertical="center"/>
    </xf>
    <xf numFmtId="38" fontId="4" fillId="0" borderId="1" xfId="16" applyFont="1" applyBorder="1" applyAlignment="1">
      <alignment vertical="center" shrinkToFit="1"/>
    </xf>
    <xf numFmtId="38" fontId="4" fillId="0" borderId="2" xfId="16" applyFont="1" applyBorder="1" applyAlignment="1">
      <alignment vertical="center" shrinkToFit="1"/>
    </xf>
    <xf numFmtId="38" fontId="16" fillId="0" borderId="10" xfId="16" applyFont="1" applyBorder="1" applyAlignment="1">
      <alignment horizontal="distributed" vertical="center"/>
    </xf>
    <xf numFmtId="38" fontId="19" fillId="0" borderId="35" xfId="16" applyFont="1" applyBorder="1" applyAlignment="1">
      <alignment vertical="center" shrinkToFit="1"/>
    </xf>
    <xf numFmtId="38" fontId="2" fillId="0" borderId="3" xfId="16" applyFont="1" applyFill="1" applyBorder="1" applyAlignment="1">
      <alignment horizontal="centerContinuous"/>
    </xf>
    <xf numFmtId="38" fontId="2" fillId="0" borderId="3" xfId="16" applyFont="1" applyFill="1" applyBorder="1" applyAlignment="1">
      <alignment horizontal="right"/>
    </xf>
    <xf numFmtId="38" fontId="2" fillId="0" borderId="19" xfId="16" applyFont="1" applyFill="1" applyBorder="1" applyAlignment="1">
      <alignment horizontal="centerContinuous" vertical="center"/>
    </xf>
    <xf numFmtId="38" fontId="2" fillId="0" borderId="9" xfId="16" applyFont="1" applyFill="1" applyBorder="1" applyAlignment="1">
      <alignment horizontal="distributed" vertical="center"/>
    </xf>
    <xf numFmtId="38" fontId="2" fillId="0" borderId="9" xfId="16" applyFont="1" applyFill="1" applyBorder="1" applyAlignment="1">
      <alignment horizontal="distributed" vertical="center" wrapText="1"/>
    </xf>
    <xf numFmtId="38" fontId="2" fillId="0" borderId="8" xfId="16" applyFont="1" applyFill="1" applyBorder="1" applyAlignment="1">
      <alignment horizontal="distributed" vertical="center"/>
    </xf>
    <xf numFmtId="38" fontId="4" fillId="0" borderId="1" xfId="16" applyFont="1" applyFill="1" applyBorder="1" applyAlignment="1">
      <alignment vertical="center" shrinkToFit="1"/>
    </xf>
    <xf numFmtId="177" fontId="4" fillId="0" borderId="1" xfId="16" applyNumberFormat="1" applyFont="1" applyFill="1" applyBorder="1" applyAlignment="1">
      <alignment vertical="center" shrinkToFit="1"/>
    </xf>
    <xf numFmtId="38" fontId="4" fillId="0" borderId="2" xfId="16" applyFont="1" applyFill="1" applyBorder="1" applyAlignment="1">
      <alignment vertical="center" shrinkToFit="1"/>
    </xf>
    <xf numFmtId="38" fontId="16" fillId="0" borderId="14" xfId="16" applyFont="1" applyFill="1" applyBorder="1" applyAlignment="1">
      <alignment horizontal="distributed" vertical="center"/>
    </xf>
    <xf numFmtId="38" fontId="19" fillId="0" borderId="9" xfId="16" applyFont="1" applyFill="1" applyBorder="1" applyAlignment="1">
      <alignment vertical="center" shrinkToFit="1"/>
    </xf>
    <xf numFmtId="177" fontId="19" fillId="0" borderId="9" xfId="16" applyNumberFormat="1" applyFont="1" applyFill="1" applyBorder="1" applyAlignment="1">
      <alignment vertical="center" shrinkToFit="1"/>
    </xf>
    <xf numFmtId="38" fontId="19" fillId="0" borderId="8" xfId="16" applyFont="1" applyFill="1" applyBorder="1" applyAlignment="1">
      <alignment vertical="center" shrinkToFit="1"/>
    </xf>
    <xf numFmtId="38" fontId="2" fillId="0" borderId="5" xfId="16" applyFont="1" applyFill="1" applyBorder="1" applyAlignment="1">
      <alignment horizontal="centerContinuous"/>
    </xf>
    <xf numFmtId="38" fontId="2" fillId="0" borderId="7" xfId="16" applyFont="1" applyFill="1" applyBorder="1" applyAlignment="1">
      <alignment horizontal="centerContinuous"/>
    </xf>
    <xf numFmtId="38" fontId="2" fillId="0" borderId="11" xfId="16" applyFont="1" applyFill="1" applyBorder="1" applyAlignment="1">
      <alignment horizontal="distributed" vertical="center"/>
    </xf>
    <xf numFmtId="38" fontId="2" fillId="0" borderId="18" xfId="16" applyFont="1" applyFill="1" applyBorder="1" applyAlignment="1">
      <alignment horizontal="distributed" vertical="center"/>
    </xf>
    <xf numFmtId="38" fontId="2" fillId="0" borderId="0" xfId="16" applyFont="1" applyFill="1" applyBorder="1" applyAlignment="1">
      <alignment horizontal="distributed" vertical="center"/>
    </xf>
    <xf numFmtId="38" fontId="16" fillId="0" borderId="2" xfId="16" applyFont="1" applyFill="1" applyBorder="1" applyAlignment="1">
      <alignment/>
    </xf>
    <xf numFmtId="38" fontId="16" fillId="0" borderId="10" xfId="16" applyFont="1" applyFill="1" applyBorder="1" applyAlignment="1">
      <alignment horizontal="distributed" vertical="center"/>
    </xf>
    <xf numFmtId="41" fontId="19" fillId="0" borderId="12" xfId="16" applyNumberFormat="1" applyFont="1" applyFill="1" applyBorder="1" applyAlignment="1">
      <alignment vertical="center" shrinkToFit="1"/>
    </xf>
    <xf numFmtId="41" fontId="19" fillId="0" borderId="40" xfId="16" applyNumberFormat="1" applyFont="1" applyFill="1" applyBorder="1" applyAlignment="1">
      <alignment vertical="center" shrinkToFit="1"/>
    </xf>
    <xf numFmtId="41" fontId="19" fillId="0" borderId="42" xfId="16" applyNumberFormat="1" applyFont="1" applyFill="1" applyBorder="1" applyAlignment="1">
      <alignment vertical="center" shrinkToFit="1"/>
    </xf>
    <xf numFmtId="41" fontId="19" fillId="0" borderId="35" xfId="16" applyNumberFormat="1" applyFont="1" applyFill="1" applyBorder="1" applyAlignment="1">
      <alignment vertical="center" shrinkToFit="1"/>
    </xf>
    <xf numFmtId="38" fontId="16" fillId="0" borderId="0" xfId="16" applyFont="1" applyFill="1" applyBorder="1" applyAlignment="1">
      <alignment/>
    </xf>
    <xf numFmtId="38" fontId="16" fillId="0" borderId="0" xfId="16" applyFont="1" applyFill="1" applyAlignment="1">
      <alignment/>
    </xf>
    <xf numFmtId="38" fontId="7" fillId="0" borderId="10" xfId="16" applyFont="1" applyFill="1" applyBorder="1" applyAlignment="1">
      <alignment horizontal="right" vertical="center"/>
    </xf>
    <xf numFmtId="41" fontId="4" fillId="0" borderId="12" xfId="16" applyNumberFormat="1" applyFont="1" applyFill="1" applyBorder="1" applyAlignment="1">
      <alignment vertical="center" shrinkToFit="1"/>
    </xf>
    <xf numFmtId="41" fontId="4" fillId="0" borderId="13" xfId="16" applyNumberFormat="1" applyFont="1" applyFill="1" applyBorder="1" applyAlignment="1">
      <alignment vertical="center" shrinkToFit="1"/>
    </xf>
    <xf numFmtId="41" fontId="4" fillId="0" borderId="40" xfId="16" applyNumberFormat="1" applyFont="1" applyFill="1" applyBorder="1" applyAlignment="1">
      <alignment vertical="center" shrinkToFit="1"/>
    </xf>
    <xf numFmtId="41" fontId="4" fillId="0" borderId="2" xfId="16" applyNumberFormat="1" applyFont="1" applyFill="1" applyBorder="1" applyAlignment="1">
      <alignment vertical="center" shrinkToFit="1"/>
    </xf>
    <xf numFmtId="41" fontId="4" fillId="0" borderId="12" xfId="16" applyNumberFormat="1" applyFont="1" applyFill="1" applyBorder="1" applyAlignment="1" quotePrefix="1">
      <alignment horizontal="right" vertical="center" shrinkToFit="1"/>
    </xf>
    <xf numFmtId="41" fontId="4" fillId="0" borderId="2" xfId="16" applyNumberFormat="1" applyFont="1" applyFill="1" applyBorder="1" applyAlignment="1" quotePrefix="1">
      <alignment horizontal="right" vertical="center" shrinkToFit="1"/>
    </xf>
    <xf numFmtId="41" fontId="4" fillId="0" borderId="12" xfId="16" applyNumberFormat="1" applyFont="1" applyFill="1" applyBorder="1" applyAlignment="1">
      <alignment horizontal="right" vertical="center" shrinkToFit="1"/>
    </xf>
    <xf numFmtId="38" fontId="4" fillId="0" borderId="52" xfId="16" applyFont="1" applyFill="1" applyBorder="1" applyAlignment="1" quotePrefix="1">
      <alignment horizontal="right" vertical="center" shrinkToFit="1"/>
    </xf>
    <xf numFmtId="41" fontId="4" fillId="0" borderId="13" xfId="16" applyNumberFormat="1" applyFont="1" applyFill="1" applyBorder="1" applyAlignment="1">
      <alignment horizontal="right" vertical="center" shrinkToFit="1"/>
    </xf>
    <xf numFmtId="38" fontId="7" fillId="0" borderId="10" xfId="16" applyFont="1" applyFill="1" applyBorder="1" applyAlignment="1">
      <alignment horizontal="distributed" vertical="center"/>
    </xf>
    <xf numFmtId="38" fontId="10" fillId="0" borderId="10" xfId="16" applyFont="1" applyFill="1" applyBorder="1" applyAlignment="1">
      <alignment horizontal="right" vertical="center" shrinkToFit="1"/>
    </xf>
    <xf numFmtId="38" fontId="7" fillId="0" borderId="14" xfId="16" applyFont="1" applyFill="1" applyBorder="1" applyAlignment="1">
      <alignment horizontal="right" vertical="center"/>
    </xf>
    <xf numFmtId="41" fontId="4" fillId="0" borderId="15" xfId="16" applyNumberFormat="1" applyFont="1" applyFill="1" applyBorder="1" applyAlignment="1">
      <alignment horizontal="right" vertical="center" shrinkToFit="1"/>
    </xf>
    <xf numFmtId="41" fontId="4" fillId="0" borderId="15" xfId="16" applyNumberFormat="1" applyFont="1" applyFill="1" applyBorder="1" applyAlignment="1">
      <alignment vertical="center" shrinkToFit="1"/>
    </xf>
    <xf numFmtId="41" fontId="4" fillId="0" borderId="8" xfId="16" applyNumberFormat="1" applyFont="1" applyFill="1" applyBorder="1" applyAlignment="1">
      <alignment vertical="center" shrinkToFit="1"/>
    </xf>
    <xf numFmtId="38" fontId="19" fillId="0" borderId="12" xfId="16" applyFont="1" applyFill="1" applyBorder="1" applyAlignment="1">
      <alignment vertical="center" shrinkToFit="1"/>
    </xf>
    <xf numFmtId="38" fontId="19" fillId="0" borderId="2" xfId="16" applyFont="1" applyFill="1" applyBorder="1" applyAlignment="1">
      <alignment vertical="center" shrinkToFit="1"/>
    </xf>
    <xf numFmtId="38" fontId="19" fillId="0" borderId="35" xfId="16" applyFont="1" applyFill="1" applyBorder="1" applyAlignment="1">
      <alignment vertical="center" shrinkToFit="1"/>
    </xf>
    <xf numFmtId="38" fontId="4" fillId="0" borderId="13" xfId="16" applyFont="1" applyFill="1" applyBorder="1" applyAlignment="1">
      <alignment vertical="center" shrinkToFit="1"/>
    </xf>
    <xf numFmtId="38" fontId="7" fillId="0" borderId="2" xfId="16" applyFont="1" applyFill="1" applyBorder="1" applyAlignment="1">
      <alignment horizontal="right" vertical="center"/>
    </xf>
    <xf numFmtId="38" fontId="4" fillId="0" borderId="12" xfId="16" applyFont="1" applyFill="1" applyBorder="1" applyAlignment="1">
      <alignment vertical="center" shrinkToFit="1"/>
    </xf>
    <xf numFmtId="38" fontId="4" fillId="0" borderId="15" xfId="16" applyFont="1" applyFill="1" applyBorder="1" applyAlignment="1" quotePrefix="1">
      <alignment horizontal="right" vertical="center" shrinkToFit="1"/>
    </xf>
    <xf numFmtId="38" fontId="4" fillId="0" borderId="9" xfId="16" applyFont="1" applyFill="1" applyBorder="1" applyAlignment="1">
      <alignment vertical="center" shrinkToFit="1"/>
    </xf>
    <xf numFmtId="38" fontId="4" fillId="0" borderId="9" xfId="16" applyFont="1" applyFill="1" applyBorder="1" applyAlignment="1" quotePrefix="1">
      <alignment horizontal="right" vertical="center" shrinkToFit="1"/>
    </xf>
    <xf numFmtId="38" fontId="4" fillId="0" borderId="8" xfId="16" applyFont="1" applyFill="1" applyBorder="1" applyAlignment="1">
      <alignment vertical="center" shrinkToFit="1"/>
    </xf>
    <xf numFmtId="38" fontId="6" fillId="0" borderId="2" xfId="16" applyFont="1" applyFill="1" applyBorder="1" applyAlignment="1">
      <alignment horizontal="distributed" vertical="center"/>
    </xf>
    <xf numFmtId="0" fontId="6" fillId="0" borderId="0" xfId="0" applyFont="1" applyFill="1" applyAlignment="1">
      <alignment vertical="center"/>
    </xf>
    <xf numFmtId="0" fontId="6" fillId="0" borderId="2" xfId="0" applyFont="1" applyFill="1" applyBorder="1" applyAlignment="1">
      <alignment vertical="center"/>
    </xf>
    <xf numFmtId="38" fontId="2" fillId="0" borderId="9" xfId="16" applyFont="1" applyFill="1" applyBorder="1" applyAlignment="1">
      <alignment horizontal="right"/>
    </xf>
    <xf numFmtId="38" fontId="2" fillId="0" borderId="8" xfId="16" applyFont="1" applyFill="1" applyBorder="1" applyAlignment="1">
      <alignment horizontal="right"/>
    </xf>
    <xf numFmtId="38" fontId="4" fillId="0" borderId="1" xfId="16" applyFont="1" applyBorder="1" applyAlignment="1">
      <alignment horizontal="right" vertical="center" shrinkToFit="1"/>
    </xf>
    <xf numFmtId="38" fontId="4" fillId="0" borderId="2" xfId="16" applyFont="1" applyBorder="1" applyAlignment="1">
      <alignment horizontal="right" vertical="center" shrinkToFit="1"/>
    </xf>
    <xf numFmtId="38" fontId="2" fillId="0" borderId="0" xfId="16" applyFont="1" applyFill="1" applyAlignment="1">
      <alignment horizontal="right" vertical="center"/>
    </xf>
    <xf numFmtId="38" fontId="2" fillId="0" borderId="1" xfId="16" applyFont="1" applyFill="1" applyBorder="1" applyAlignment="1">
      <alignment horizontal="distributed" vertical="center"/>
    </xf>
    <xf numFmtId="38" fontId="10" fillId="0" borderId="1" xfId="16" applyFont="1" applyFill="1" applyBorder="1" applyAlignment="1">
      <alignment vertical="center" shrinkToFit="1"/>
    </xf>
    <xf numFmtId="177" fontId="10" fillId="0" borderId="2" xfId="16" applyNumberFormat="1" applyFont="1" applyFill="1" applyBorder="1" applyAlignment="1">
      <alignment vertical="center" shrinkToFit="1"/>
    </xf>
    <xf numFmtId="38" fontId="16" fillId="0" borderId="8" xfId="16" applyFont="1" applyFill="1" applyBorder="1" applyAlignment="1">
      <alignment horizontal="distributed" vertical="center"/>
    </xf>
    <xf numFmtId="38" fontId="19" fillId="0" borderId="15" xfId="16" applyFont="1" applyFill="1" applyBorder="1" applyAlignment="1">
      <alignment vertical="center"/>
    </xf>
    <xf numFmtId="177" fontId="19" fillId="0" borderId="8" xfId="16" applyNumberFormat="1" applyFont="1" applyFill="1" applyBorder="1" applyAlignment="1">
      <alignment vertical="center"/>
    </xf>
    <xf numFmtId="38" fontId="2" fillId="0" borderId="34" xfId="16" applyFont="1" applyFill="1" applyBorder="1" applyAlignment="1">
      <alignment horizontal="distributed" vertical="center"/>
    </xf>
    <xf numFmtId="177" fontId="2" fillId="0" borderId="34" xfId="16" applyNumberFormat="1" applyFont="1" applyFill="1" applyBorder="1" applyAlignment="1">
      <alignment vertical="center"/>
    </xf>
    <xf numFmtId="38" fontId="2" fillId="0" borderId="53" xfId="16" applyFont="1" applyFill="1" applyBorder="1" applyAlignment="1">
      <alignment horizontal="centerContinuous" vertical="center"/>
    </xf>
    <xf numFmtId="38" fontId="12" fillId="0" borderId="1" xfId="16" applyFont="1" applyFill="1" applyBorder="1" applyAlignment="1">
      <alignment vertical="center"/>
    </xf>
    <xf numFmtId="38" fontId="12" fillId="0" borderId="2" xfId="16" applyFont="1" applyFill="1" applyBorder="1" applyAlignment="1">
      <alignment vertical="center"/>
    </xf>
    <xf numFmtId="38" fontId="4" fillId="0" borderId="1" xfId="16" applyFont="1" applyFill="1" applyBorder="1" applyAlignment="1">
      <alignment horizontal="right" vertical="center" shrinkToFit="1"/>
    </xf>
    <xf numFmtId="38" fontId="4" fillId="0" borderId="2" xfId="16" applyFont="1" applyFill="1" applyBorder="1" applyAlignment="1">
      <alignment horizontal="right" vertical="center" shrinkToFit="1"/>
    </xf>
    <xf numFmtId="38" fontId="10" fillId="0" borderId="1" xfId="16" applyFont="1" applyFill="1" applyBorder="1" applyAlignment="1">
      <alignment horizontal="right" vertical="center"/>
    </xf>
    <xf numFmtId="38" fontId="10" fillId="0" borderId="2" xfId="16" applyFont="1" applyFill="1" applyBorder="1" applyAlignment="1">
      <alignment horizontal="right" vertical="center"/>
    </xf>
    <xf numFmtId="38" fontId="10" fillId="0" borderId="2" xfId="16" applyFont="1" applyFill="1" applyBorder="1" applyAlignment="1">
      <alignment vertical="center" shrinkToFit="1"/>
    </xf>
    <xf numFmtId="38" fontId="16" fillId="0" borderId="2" xfId="16" applyFont="1" applyFill="1" applyBorder="1" applyAlignment="1">
      <alignment horizontal="distributed" vertical="center"/>
    </xf>
    <xf numFmtId="38" fontId="19" fillId="0" borderId="1" xfId="16" applyFont="1" applyFill="1" applyBorder="1" applyAlignment="1">
      <alignment vertical="center" shrinkToFit="1"/>
    </xf>
    <xf numFmtId="38" fontId="19" fillId="0" borderId="13" xfId="16" applyFont="1" applyFill="1" applyBorder="1" applyAlignment="1">
      <alignment vertical="center" shrinkToFit="1"/>
    </xf>
    <xf numFmtId="38" fontId="6" fillId="0" borderId="2" xfId="16" applyFont="1" applyFill="1" applyBorder="1" applyAlignment="1">
      <alignment horizontal="center" vertical="center"/>
    </xf>
    <xf numFmtId="38" fontId="19" fillId="0" borderId="1" xfId="16" applyFont="1" applyFill="1" applyBorder="1" applyAlignment="1">
      <alignment horizontal="right" vertical="center" shrinkToFit="1"/>
    </xf>
    <xf numFmtId="38" fontId="19" fillId="0" borderId="2" xfId="16" applyFont="1" applyFill="1" applyBorder="1" applyAlignment="1">
      <alignment horizontal="right" vertical="center" shrinkToFit="1"/>
    </xf>
    <xf numFmtId="38" fontId="2" fillId="0" borderId="9" xfId="16" applyFont="1" applyFill="1" applyBorder="1" applyAlignment="1">
      <alignment horizontal="right" vertical="center"/>
    </xf>
    <xf numFmtId="38" fontId="2" fillId="0" borderId="8" xfId="16" applyFont="1" applyFill="1" applyBorder="1" applyAlignment="1">
      <alignment horizontal="right" vertical="center"/>
    </xf>
    <xf numFmtId="38" fontId="6" fillId="0" borderId="8" xfId="16" applyFont="1" applyFill="1" applyBorder="1" applyAlignment="1">
      <alignment horizontal="center" vertical="center"/>
    </xf>
    <xf numFmtId="38" fontId="6" fillId="0" borderId="9" xfId="16" applyFont="1" applyFill="1" applyBorder="1" applyAlignment="1">
      <alignment vertical="center"/>
    </xf>
    <xf numFmtId="38" fontId="6" fillId="0" borderId="9" xfId="16" applyFont="1" applyFill="1" applyBorder="1" applyAlignment="1">
      <alignment horizontal="right" vertical="center"/>
    </xf>
    <xf numFmtId="38" fontId="6" fillId="0" borderId="8" xfId="16" applyFont="1" applyFill="1" applyBorder="1" applyAlignment="1">
      <alignment horizontal="right" vertical="center"/>
    </xf>
    <xf numFmtId="0" fontId="2" fillId="0" borderId="0" xfId="0" applyFont="1" applyFill="1" applyAlignment="1">
      <alignment horizontal="right"/>
    </xf>
    <xf numFmtId="0" fontId="2" fillId="0" borderId="22" xfId="0" applyFont="1" applyFill="1" applyBorder="1" applyAlignment="1">
      <alignment horizontal="distributed"/>
    </xf>
    <xf numFmtId="0" fontId="2" fillId="0" borderId="44" xfId="0" applyFont="1" applyFill="1" applyBorder="1" applyAlignment="1">
      <alignment horizontal="centerContinuous" vertical="center"/>
    </xf>
    <xf numFmtId="0" fontId="2" fillId="0" borderId="53" xfId="0" applyFont="1" applyFill="1" applyBorder="1" applyAlignment="1">
      <alignment horizontal="centerContinuous"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38" fontId="16" fillId="0" borderId="12" xfId="16" applyFont="1" applyFill="1" applyBorder="1" applyAlignment="1">
      <alignment vertical="center"/>
    </xf>
    <xf numFmtId="180" fontId="16" fillId="0" borderId="12" xfId="16" applyNumberFormat="1" applyFont="1" applyFill="1" applyBorder="1" applyAlignment="1">
      <alignment vertical="center"/>
    </xf>
    <xf numFmtId="177" fontId="16" fillId="0" borderId="13" xfId="16" applyNumberFormat="1" applyFont="1" applyFill="1" applyBorder="1" applyAlignment="1">
      <alignment vertical="center"/>
    </xf>
    <xf numFmtId="180" fontId="2" fillId="0" borderId="0" xfId="0" applyNumberFormat="1" applyFont="1" applyFill="1" applyAlignment="1">
      <alignment vertical="center"/>
    </xf>
    <xf numFmtId="180" fontId="2" fillId="0" borderId="0" xfId="0" applyNumberFormat="1" applyFont="1" applyFill="1" applyAlignment="1">
      <alignment vertical="center"/>
    </xf>
    <xf numFmtId="38" fontId="16" fillId="0" borderId="13" xfId="16" applyFont="1" applyFill="1" applyBorder="1" applyAlignment="1">
      <alignment vertical="center"/>
    </xf>
    <xf numFmtId="0" fontId="2" fillId="0" borderId="0" xfId="0" applyFont="1" applyFill="1" applyAlignment="1">
      <alignment horizontal="right" vertical="center"/>
    </xf>
    <xf numFmtId="0" fontId="2" fillId="0" borderId="25"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10" xfId="0" applyFont="1" applyFill="1" applyBorder="1" applyAlignment="1">
      <alignment horizontal="distributed" vertical="center"/>
    </xf>
    <xf numFmtId="0" fontId="16" fillId="0" borderId="10" xfId="0" applyFont="1" applyFill="1" applyBorder="1" applyAlignment="1">
      <alignment horizontal="distributed" vertical="center"/>
    </xf>
    <xf numFmtId="0" fontId="2" fillId="0" borderId="10" xfId="0" applyFont="1" applyFill="1" applyBorder="1" applyAlignment="1">
      <alignment vertical="center"/>
    </xf>
    <xf numFmtId="38" fontId="2" fillId="0" borderId="16" xfId="16" applyFont="1" applyFill="1" applyBorder="1" applyAlignment="1">
      <alignment vertical="center"/>
    </xf>
    <xf numFmtId="41" fontId="18" fillId="0" borderId="12" xfId="16" applyNumberFormat="1" applyFont="1" applyFill="1" applyBorder="1" applyAlignment="1">
      <alignment vertical="center" shrinkToFit="1"/>
    </xf>
    <xf numFmtId="41" fontId="18" fillId="0" borderId="40" xfId="16" applyNumberFormat="1" applyFont="1" applyFill="1" applyBorder="1" applyAlignment="1">
      <alignment vertical="center" shrinkToFit="1"/>
    </xf>
    <xf numFmtId="41" fontId="18" fillId="0" borderId="2" xfId="16" applyNumberFormat="1" applyFont="1" applyFill="1" applyBorder="1" applyAlignment="1">
      <alignment vertical="center" shrinkToFit="1"/>
    </xf>
    <xf numFmtId="38" fontId="11" fillId="0" borderId="10" xfId="16" applyFont="1" applyFill="1" applyBorder="1" applyAlignment="1">
      <alignment horizontal="distributed" vertical="center" shrinkToFit="1"/>
    </xf>
    <xf numFmtId="41" fontId="11" fillId="0" borderId="29" xfId="16" applyNumberFormat="1" applyFont="1" applyFill="1" applyBorder="1" applyAlignment="1">
      <alignment horizontal="right" vertical="center" shrinkToFit="1"/>
    </xf>
    <xf numFmtId="41" fontId="11" fillId="0" borderId="54" xfId="16" applyNumberFormat="1" applyFont="1" applyFill="1" applyBorder="1" applyAlignment="1">
      <alignment horizontal="right" vertical="center" shrinkToFit="1"/>
    </xf>
    <xf numFmtId="41" fontId="11" fillId="0" borderId="31" xfId="16" applyNumberFormat="1" applyFont="1" applyFill="1" applyBorder="1" applyAlignment="1">
      <alignment horizontal="right" vertical="center" shrinkToFit="1"/>
    </xf>
    <xf numFmtId="41" fontId="11" fillId="0" borderId="32" xfId="16" applyNumberFormat="1" applyFont="1" applyFill="1" applyBorder="1" applyAlignment="1">
      <alignment horizontal="right" vertical="center" shrinkToFit="1"/>
    </xf>
    <xf numFmtId="41" fontId="11" fillId="0" borderId="15" xfId="16" applyNumberFormat="1" applyFont="1" applyFill="1" applyBorder="1" applyAlignment="1">
      <alignment horizontal="right" vertical="center" shrinkToFit="1"/>
    </xf>
    <xf numFmtId="41" fontId="11" fillId="0" borderId="39" xfId="16" applyNumberFormat="1" applyFont="1" applyFill="1" applyBorder="1" applyAlignment="1">
      <alignment horizontal="right" vertical="center" shrinkToFit="1"/>
    </xf>
    <xf numFmtId="41" fontId="11" fillId="0" borderId="9" xfId="16" applyNumberFormat="1" applyFont="1" applyFill="1" applyBorder="1" applyAlignment="1">
      <alignment horizontal="right" vertical="center" shrinkToFit="1"/>
    </xf>
    <xf numFmtId="41" fontId="11" fillId="0" borderId="8" xfId="16" applyNumberFormat="1" applyFont="1" applyFill="1" applyBorder="1" applyAlignment="1">
      <alignment horizontal="right" vertical="center" shrinkToFit="1"/>
    </xf>
    <xf numFmtId="0" fontId="17" fillId="0" borderId="0" xfId="0" applyFont="1" applyFill="1" applyAlignment="1">
      <alignment vertical="center" shrinkToFit="1"/>
    </xf>
    <xf numFmtId="0" fontId="17" fillId="0" borderId="0" xfId="0" applyFont="1" applyFill="1" applyAlignment="1">
      <alignment horizontal="centerContinuous" vertical="center" shrinkToFit="1"/>
    </xf>
    <xf numFmtId="0" fontId="17" fillId="0" borderId="3" xfId="0" applyFont="1" applyFill="1" applyBorder="1" applyAlignment="1">
      <alignment vertical="center" shrinkToFit="1"/>
    </xf>
    <xf numFmtId="0" fontId="17" fillId="0" borderId="0" xfId="0" applyFont="1" applyFill="1" applyAlignment="1">
      <alignment horizontal="right" vertical="center"/>
    </xf>
    <xf numFmtId="0" fontId="17" fillId="0" borderId="22" xfId="0" applyFont="1" applyFill="1" applyBorder="1" applyAlignment="1">
      <alignment horizontal="distributed" vertical="center" shrinkToFit="1"/>
    </xf>
    <xf numFmtId="0" fontId="17" fillId="0" borderId="19" xfId="0" applyFont="1" applyFill="1" applyBorder="1" applyAlignment="1">
      <alignment horizontal="centerContinuous" vertical="center" shrinkToFit="1"/>
    </xf>
    <xf numFmtId="0" fontId="17" fillId="0" borderId="17" xfId="0" applyFont="1" applyFill="1" applyBorder="1" applyAlignment="1">
      <alignment horizontal="centerContinuous" vertical="center" shrinkToFit="1"/>
    </xf>
    <xf numFmtId="0" fontId="17" fillId="0" borderId="44" xfId="0" applyFont="1" applyFill="1" applyBorder="1" applyAlignment="1">
      <alignment horizontal="centerContinuous" vertical="center" shrinkToFit="1"/>
    </xf>
    <xf numFmtId="0" fontId="17" fillId="0" borderId="5" xfId="0" applyFont="1" applyFill="1" applyBorder="1" applyAlignment="1">
      <alignment horizontal="centerContinuous" vertical="center" shrinkToFit="1"/>
    </xf>
    <xf numFmtId="0" fontId="17" fillId="0" borderId="53" xfId="0" applyFont="1" applyFill="1" applyBorder="1" applyAlignment="1">
      <alignment horizontal="centerContinuous" vertical="center" shrinkToFit="1"/>
    </xf>
    <xf numFmtId="0" fontId="17" fillId="0" borderId="14" xfId="0" applyFont="1" applyFill="1" applyBorder="1" applyAlignment="1">
      <alignment horizontal="center" vertical="center" shrinkToFit="1"/>
    </xf>
    <xf numFmtId="0" fontId="17" fillId="0" borderId="15" xfId="0" applyFont="1" applyFill="1" applyBorder="1" applyAlignment="1">
      <alignment horizontal="distributed" vertical="center" shrinkToFit="1"/>
    </xf>
    <xf numFmtId="0" fontId="17" fillId="0" borderId="39" xfId="0" applyFont="1" applyFill="1" applyBorder="1" applyAlignment="1">
      <alignment horizontal="distributed" vertical="center" shrinkToFit="1"/>
    </xf>
    <xf numFmtId="0" fontId="17" fillId="0" borderId="16" xfId="0" applyFont="1" applyFill="1" applyBorder="1" applyAlignment="1">
      <alignment horizontal="distributed" vertical="center" shrinkToFit="1"/>
    </xf>
    <xf numFmtId="0" fontId="11" fillId="0" borderId="10" xfId="0" applyFont="1" applyFill="1" applyBorder="1" applyAlignment="1">
      <alignment horizontal="distributed" vertical="center" shrinkToFit="1"/>
    </xf>
    <xf numFmtId="41" fontId="11" fillId="0" borderId="12" xfId="16" applyNumberFormat="1" applyFont="1" applyFill="1" applyBorder="1" applyAlignment="1">
      <alignment vertical="center" shrinkToFit="1"/>
    </xf>
    <xf numFmtId="41" fontId="11" fillId="0" borderId="40" xfId="16" applyNumberFormat="1" applyFont="1" applyFill="1" applyBorder="1" applyAlignment="1">
      <alignment vertical="center" shrinkToFit="1"/>
    </xf>
    <xf numFmtId="41" fontId="11" fillId="0" borderId="40" xfId="16" applyNumberFormat="1" applyFont="1" applyFill="1" applyBorder="1" applyAlignment="1">
      <alignment horizontal="right" vertical="center" shrinkToFit="1"/>
    </xf>
    <xf numFmtId="41" fontId="11" fillId="0" borderId="1" xfId="16" applyNumberFormat="1" applyFont="1" applyFill="1" applyBorder="1" applyAlignment="1">
      <alignment vertical="center" shrinkToFit="1"/>
    </xf>
    <xf numFmtId="41" fontId="11" fillId="0" borderId="2" xfId="16" applyNumberFormat="1" applyFont="1" applyFill="1" applyBorder="1" applyAlignment="1">
      <alignment vertical="center" shrinkToFit="1"/>
    </xf>
    <xf numFmtId="0" fontId="18" fillId="0" borderId="10" xfId="0" applyFont="1" applyFill="1" applyBorder="1" applyAlignment="1">
      <alignment horizontal="distributed" vertical="center" shrinkToFit="1"/>
    </xf>
    <xf numFmtId="41" fontId="18" fillId="0" borderId="1" xfId="16" applyNumberFormat="1" applyFont="1" applyFill="1" applyBorder="1" applyAlignment="1">
      <alignment vertical="center" shrinkToFit="1"/>
    </xf>
    <xf numFmtId="0" fontId="25" fillId="0" borderId="0" xfId="0" applyFont="1" applyFill="1" applyAlignment="1">
      <alignment vertical="center" shrinkToFit="1"/>
    </xf>
    <xf numFmtId="0" fontId="11" fillId="0" borderId="10" xfId="0" applyFont="1" applyFill="1" applyBorder="1" applyAlignment="1">
      <alignment vertical="center" shrinkToFit="1"/>
    </xf>
    <xf numFmtId="38" fontId="17" fillId="0" borderId="33" xfId="16" applyFont="1" applyFill="1" applyBorder="1" applyAlignment="1">
      <alignment vertical="center" shrinkToFit="1"/>
    </xf>
    <xf numFmtId="38" fontId="17" fillId="0" borderId="0" xfId="16" applyFont="1" applyFill="1" applyAlignment="1">
      <alignment vertical="center" shrinkToFit="1"/>
    </xf>
    <xf numFmtId="41" fontId="11" fillId="0" borderId="12" xfId="16" applyNumberFormat="1" applyFont="1" applyFill="1" applyBorder="1" applyAlignment="1">
      <alignment horizontal="right" vertical="center" shrinkToFit="1"/>
    </xf>
    <xf numFmtId="41" fontId="11" fillId="0" borderId="1" xfId="16" applyNumberFormat="1" applyFont="1" applyFill="1" applyBorder="1" applyAlignment="1">
      <alignment horizontal="right" vertical="center" shrinkToFit="1"/>
    </xf>
    <xf numFmtId="41" fontId="11" fillId="0" borderId="2" xfId="16" applyNumberFormat="1" applyFont="1" applyFill="1" applyBorder="1" applyAlignment="1">
      <alignment horizontal="right" vertical="center" shrinkToFit="1"/>
    </xf>
    <xf numFmtId="38" fontId="17" fillId="0" borderId="28" xfId="16" applyFont="1" applyFill="1" applyBorder="1" applyAlignment="1">
      <alignment vertical="center" shrinkToFit="1"/>
    </xf>
    <xf numFmtId="38" fontId="17" fillId="0" borderId="6" xfId="16" applyFont="1" applyFill="1" applyBorder="1" applyAlignment="1">
      <alignment vertical="center" shrinkToFit="1"/>
    </xf>
    <xf numFmtId="38" fontId="17" fillId="0" borderId="30" xfId="16" applyFont="1" applyFill="1" applyBorder="1" applyAlignment="1">
      <alignment horizontal="distributed" vertical="center" shrinkToFit="1"/>
    </xf>
    <xf numFmtId="38" fontId="17" fillId="0" borderId="14" xfId="16" applyFont="1" applyFill="1" applyBorder="1" applyAlignment="1">
      <alignment horizontal="distributed" vertical="center" shrinkToFit="1"/>
    </xf>
    <xf numFmtId="38" fontId="17" fillId="0" borderId="43" xfId="16" applyFont="1" applyFill="1" applyBorder="1" applyAlignment="1">
      <alignment vertical="center" shrinkToFit="1"/>
    </xf>
    <xf numFmtId="38" fontId="17" fillId="0" borderId="9" xfId="16" applyFont="1" applyFill="1" applyBorder="1" applyAlignment="1">
      <alignment vertical="center" shrinkToFit="1"/>
    </xf>
    <xf numFmtId="0" fontId="2" fillId="0" borderId="9" xfId="0" applyFont="1" applyFill="1" applyBorder="1" applyAlignment="1">
      <alignment horizontal="centerContinuous" vertical="center"/>
    </xf>
    <xf numFmtId="0" fontId="2" fillId="0" borderId="8" xfId="0" applyFont="1" applyFill="1" applyBorder="1" applyAlignment="1">
      <alignment horizontal="centerContinuous" vertical="center"/>
    </xf>
    <xf numFmtId="181" fontId="2" fillId="0" borderId="0" xfId="0" applyNumberFormat="1" applyFont="1" applyFill="1" applyBorder="1" applyAlignment="1">
      <alignment horizontal="right" vertical="center"/>
    </xf>
    <xf numFmtId="38" fontId="2" fillId="0" borderId="46" xfId="16" applyFont="1" applyFill="1" applyBorder="1" applyAlignment="1">
      <alignment horizontal="right" vertical="center"/>
    </xf>
    <xf numFmtId="181" fontId="2" fillId="0" borderId="0" xfId="16" applyNumberFormat="1" applyFont="1" applyFill="1" applyBorder="1" applyAlignment="1">
      <alignment horizontal="right" vertical="center"/>
    </xf>
    <xf numFmtId="38" fontId="2" fillId="0" borderId="4" xfId="16" applyFont="1" applyFill="1" applyBorder="1" applyAlignment="1">
      <alignment horizontal="right" vertical="center"/>
    </xf>
    <xf numFmtId="181" fontId="16" fillId="0" borderId="0" xfId="16" applyNumberFormat="1" applyFont="1" applyFill="1" applyBorder="1" applyAlignment="1">
      <alignment horizontal="right" vertical="center"/>
    </xf>
    <xf numFmtId="181" fontId="16" fillId="0" borderId="0" xfId="0" applyNumberFormat="1" applyFont="1" applyFill="1" applyBorder="1" applyAlignment="1">
      <alignment horizontal="right" vertical="center"/>
    </xf>
    <xf numFmtId="181" fontId="2" fillId="0" borderId="0" xfId="0" applyNumberFormat="1" applyFont="1" applyFill="1" applyBorder="1" applyAlignment="1">
      <alignment vertical="center"/>
    </xf>
    <xf numFmtId="0" fontId="2" fillId="0" borderId="8" xfId="0" applyFont="1" applyFill="1" applyBorder="1" applyAlignment="1">
      <alignment horizontal="distributed" vertical="center"/>
    </xf>
    <xf numFmtId="181" fontId="2" fillId="0" borderId="21" xfId="0" applyNumberFormat="1" applyFont="1" applyFill="1" applyBorder="1" applyAlignment="1">
      <alignment horizontal="right" vertical="center"/>
    </xf>
    <xf numFmtId="181" fontId="2" fillId="0" borderId="3" xfId="0" applyNumberFormat="1" applyFont="1" applyFill="1" applyBorder="1" applyAlignment="1">
      <alignment horizontal="right" vertical="center"/>
    </xf>
    <xf numFmtId="38" fontId="4" fillId="0" borderId="55" xfId="16" applyFont="1" applyFill="1" applyBorder="1" applyAlignment="1">
      <alignment horizontal="distributed" vertical="center"/>
    </xf>
    <xf numFmtId="38" fontId="4" fillId="0" borderId="22" xfId="16" applyFont="1" applyFill="1" applyBorder="1" applyAlignment="1">
      <alignment horizontal="center" vertical="center"/>
    </xf>
    <xf numFmtId="38" fontId="19" fillId="0" borderId="4" xfId="16" applyFont="1" applyFill="1" applyBorder="1" applyAlignment="1">
      <alignment horizontal="distributed" vertical="center"/>
    </xf>
    <xf numFmtId="41" fontId="19" fillId="0" borderId="22" xfId="16" applyNumberFormat="1" applyFont="1" applyFill="1" applyBorder="1" applyAlignment="1">
      <alignment vertical="center" shrinkToFit="1"/>
    </xf>
    <xf numFmtId="41" fontId="19" fillId="0" borderId="51" xfId="16" applyNumberFormat="1" applyFont="1" applyFill="1" applyBorder="1" applyAlignment="1">
      <alignment vertical="center" shrinkToFit="1"/>
    </xf>
    <xf numFmtId="41" fontId="19" fillId="0" borderId="0" xfId="16" applyNumberFormat="1" applyFont="1" applyFill="1" applyBorder="1" applyAlignment="1">
      <alignment vertical="center" shrinkToFit="1"/>
    </xf>
    <xf numFmtId="38" fontId="19" fillId="0" borderId="2" xfId="16" applyFont="1" applyFill="1" applyBorder="1" applyAlignment="1">
      <alignment horizontal="distributed" vertical="center"/>
    </xf>
    <xf numFmtId="41" fontId="19" fillId="0" borderId="10" xfId="16" applyNumberFormat="1" applyFont="1" applyFill="1" applyBorder="1" applyAlignment="1">
      <alignment vertical="center" shrinkToFit="1"/>
    </xf>
    <xf numFmtId="41" fontId="19" fillId="0" borderId="20" xfId="16" applyNumberFormat="1" applyFont="1" applyFill="1" applyBorder="1" applyAlignment="1">
      <alignment vertical="center" shrinkToFit="1"/>
    </xf>
    <xf numFmtId="41" fontId="19" fillId="0" borderId="2" xfId="16" applyNumberFormat="1" applyFont="1" applyFill="1" applyBorder="1" applyAlignment="1">
      <alignment vertical="center" shrinkToFit="1"/>
    </xf>
    <xf numFmtId="38" fontId="19" fillId="0" borderId="10" xfId="16" applyFont="1" applyFill="1" applyBorder="1" applyAlignment="1">
      <alignment vertical="center" shrinkToFit="1"/>
    </xf>
    <xf numFmtId="41" fontId="4" fillId="0" borderId="10" xfId="16" applyNumberFormat="1" applyFont="1" applyFill="1" applyBorder="1" applyAlignment="1">
      <alignment vertical="center" shrinkToFit="1"/>
    </xf>
    <xf numFmtId="38" fontId="4" fillId="0" borderId="10" xfId="16" applyFont="1" applyFill="1" applyBorder="1" applyAlignment="1">
      <alignment vertical="center" shrinkToFit="1"/>
    </xf>
    <xf numFmtId="41" fontId="4" fillId="0" borderId="20" xfId="16" applyNumberFormat="1" applyFont="1" applyFill="1" applyBorder="1" applyAlignment="1">
      <alignment vertical="center" shrinkToFit="1"/>
    </xf>
    <xf numFmtId="41" fontId="4" fillId="0" borderId="0" xfId="16" applyNumberFormat="1" applyFont="1" applyFill="1" applyBorder="1" applyAlignment="1">
      <alignment vertical="center" shrinkToFit="1"/>
    </xf>
    <xf numFmtId="41" fontId="4" fillId="0" borderId="10" xfId="16" applyNumberFormat="1" applyFont="1" applyFill="1" applyBorder="1" applyAlignment="1">
      <alignment horizontal="right" vertical="center" shrinkToFit="1"/>
    </xf>
    <xf numFmtId="41" fontId="4" fillId="0" borderId="20" xfId="16" applyNumberFormat="1" applyFont="1" applyFill="1" applyBorder="1" applyAlignment="1">
      <alignment horizontal="right" vertical="center" shrinkToFit="1"/>
    </xf>
    <xf numFmtId="0" fontId="4" fillId="0" borderId="0" xfId="0" applyFont="1" applyFill="1" applyBorder="1" applyAlignment="1">
      <alignment vertical="center"/>
    </xf>
    <xf numFmtId="38" fontId="4" fillId="0" borderId="56" xfId="16" applyFont="1" applyFill="1" applyBorder="1" applyAlignment="1">
      <alignment horizontal="distributed" vertical="center"/>
    </xf>
    <xf numFmtId="41" fontId="4" fillId="0" borderId="57" xfId="16" applyNumberFormat="1" applyFont="1" applyFill="1" applyBorder="1" applyAlignment="1">
      <alignment vertical="center" shrinkToFit="1"/>
    </xf>
    <xf numFmtId="41" fontId="4" fillId="0" borderId="58" xfId="16" applyNumberFormat="1" applyFont="1" applyFill="1" applyBorder="1" applyAlignment="1">
      <alignment vertical="center" shrinkToFit="1"/>
    </xf>
    <xf numFmtId="41" fontId="4" fillId="0" borderId="56" xfId="16" applyNumberFormat="1" applyFont="1" applyFill="1" applyBorder="1" applyAlignment="1">
      <alignment vertical="center" shrinkToFit="1"/>
    </xf>
    <xf numFmtId="38" fontId="7" fillId="0" borderId="0" xfId="16" applyFont="1" applyFill="1" applyAlignment="1">
      <alignment/>
    </xf>
    <xf numFmtId="38" fontId="26" fillId="0" borderId="0" xfId="16" applyFont="1" applyFill="1" applyAlignment="1">
      <alignment/>
    </xf>
    <xf numFmtId="38" fontId="7" fillId="0" borderId="3" xfId="16" applyFont="1" applyFill="1" applyBorder="1" applyAlignment="1">
      <alignment/>
    </xf>
    <xf numFmtId="38" fontId="7" fillId="0" borderId="3" xfId="16" applyFont="1" applyFill="1" applyBorder="1" applyAlignment="1">
      <alignment horizontal="right"/>
    </xf>
    <xf numFmtId="38" fontId="7" fillId="0" borderId="2" xfId="16" applyFont="1" applyFill="1" applyBorder="1" applyAlignment="1">
      <alignment/>
    </xf>
    <xf numFmtId="38" fontId="7" fillId="0" borderId="2" xfId="16" applyFont="1" applyFill="1" applyBorder="1" applyAlignment="1">
      <alignment horizontal="distributed" vertical="center"/>
    </xf>
    <xf numFmtId="38" fontId="7" fillId="0" borderId="5" xfId="16" applyFont="1" applyFill="1" applyBorder="1" applyAlignment="1">
      <alignment horizontal="centerContinuous"/>
    </xf>
    <xf numFmtId="38" fontId="7" fillId="0" borderId="6" xfId="16" applyFont="1" applyFill="1" applyBorder="1" applyAlignment="1">
      <alignment horizontal="centerContinuous"/>
    </xf>
    <xf numFmtId="38" fontId="7" fillId="0" borderId="7" xfId="16" applyFont="1" applyFill="1" applyBorder="1" applyAlignment="1">
      <alignment horizontal="centerContinuous"/>
    </xf>
    <xf numFmtId="38" fontId="7" fillId="0" borderId="8" xfId="16" applyFont="1" applyFill="1" applyBorder="1" applyAlignment="1">
      <alignment horizontal="distributed" vertical="center"/>
    </xf>
    <xf numFmtId="38" fontId="10" fillId="0" borderId="9" xfId="16" applyFont="1" applyFill="1" applyBorder="1" applyAlignment="1">
      <alignment horizontal="center" vertical="center"/>
    </xf>
    <xf numFmtId="38" fontId="14" fillId="0" borderId="2" xfId="16" applyFont="1" applyFill="1" applyBorder="1" applyAlignment="1">
      <alignment/>
    </xf>
    <xf numFmtId="38" fontId="14" fillId="0" borderId="2" xfId="16" applyFont="1" applyFill="1" applyBorder="1" applyAlignment="1">
      <alignment horizontal="distributed" vertical="center"/>
    </xf>
    <xf numFmtId="38" fontId="14" fillId="0" borderId="1" xfId="16" applyFont="1" applyFill="1" applyBorder="1" applyAlignment="1">
      <alignment/>
    </xf>
    <xf numFmtId="177" fontId="14" fillId="0" borderId="2" xfId="16" applyNumberFormat="1" applyFont="1" applyFill="1" applyBorder="1" applyAlignment="1">
      <alignment/>
    </xf>
    <xf numFmtId="38" fontId="14" fillId="0" borderId="0" xfId="16" applyFont="1" applyFill="1" applyAlignment="1">
      <alignment/>
    </xf>
    <xf numFmtId="38" fontId="7" fillId="0" borderId="2" xfId="16" applyFont="1" applyFill="1" applyBorder="1" applyAlignment="1">
      <alignment horizontal="distributed"/>
    </xf>
    <xf numFmtId="38" fontId="7" fillId="0" borderId="1" xfId="16" applyFont="1" applyFill="1" applyBorder="1" applyAlignment="1">
      <alignment/>
    </xf>
    <xf numFmtId="177" fontId="7" fillId="0" borderId="2" xfId="16" applyNumberFormat="1" applyFont="1" applyFill="1" applyBorder="1" applyAlignment="1">
      <alignment/>
    </xf>
    <xf numFmtId="38" fontId="7" fillId="0" borderId="8" xfId="16" applyFont="1" applyFill="1" applyBorder="1" applyAlignment="1">
      <alignment horizontal="distributed"/>
    </xf>
    <xf numFmtId="38" fontId="7" fillId="0" borderId="9" xfId="16" applyFont="1" applyFill="1" applyBorder="1" applyAlignment="1">
      <alignment/>
    </xf>
    <xf numFmtId="177" fontId="7" fillId="0" borderId="8" xfId="16" applyNumberFormat="1" applyFont="1" applyFill="1" applyBorder="1" applyAlignment="1">
      <alignment/>
    </xf>
    <xf numFmtId="38" fontId="7" fillId="0" borderId="3" xfId="16" applyFont="1" applyFill="1" applyBorder="1" applyAlignment="1">
      <alignment horizontal="centerContinuous"/>
    </xf>
    <xf numFmtId="38" fontId="7" fillId="0" borderId="9" xfId="16" applyFont="1" applyFill="1" applyBorder="1" applyAlignment="1">
      <alignment horizontal="centerContinuous"/>
    </xf>
    <xf numFmtId="38" fontId="13" fillId="0" borderId="0" xfId="16" applyFont="1" applyFill="1" applyBorder="1" applyAlignment="1">
      <alignment/>
    </xf>
    <xf numFmtId="38" fontId="13" fillId="0" borderId="1" xfId="16" applyFont="1" applyFill="1" applyBorder="1" applyAlignment="1">
      <alignment/>
    </xf>
    <xf numFmtId="38" fontId="10" fillId="0" borderId="0" xfId="16" applyFont="1" applyFill="1" applyBorder="1" applyAlignment="1">
      <alignment/>
    </xf>
    <xf numFmtId="38" fontId="10" fillId="0" borderId="3" xfId="16" applyFont="1" applyFill="1" applyBorder="1" applyAlignment="1">
      <alignment/>
    </xf>
    <xf numFmtId="38" fontId="10" fillId="0" borderId="9" xfId="16" applyFont="1" applyFill="1" applyBorder="1" applyAlignment="1">
      <alignment/>
    </xf>
    <xf numFmtId="38" fontId="16" fillId="0" borderId="22" xfId="16" applyFont="1" applyBorder="1" applyAlignment="1">
      <alignment horizontal="center" vertical="center"/>
    </xf>
    <xf numFmtId="38" fontId="19" fillId="0" borderId="46" xfId="16" applyFont="1" applyBorder="1" applyAlignment="1">
      <alignment horizontal="center" vertical="center" shrinkToFit="1"/>
    </xf>
    <xf numFmtId="38" fontId="19" fillId="0" borderId="4" xfId="16" applyFont="1" applyBorder="1" applyAlignment="1">
      <alignment horizontal="center" vertical="center" shrinkToFit="1"/>
    </xf>
    <xf numFmtId="38" fontId="10" fillId="0" borderId="1" xfId="16" applyFont="1" applyBorder="1" applyAlignment="1">
      <alignment horizontal="center" vertical="center" shrinkToFit="1"/>
    </xf>
    <xf numFmtId="38" fontId="10" fillId="0" borderId="2" xfId="16" applyFont="1" applyBorder="1" applyAlignment="1">
      <alignment horizontal="center" vertical="center" shrinkToFit="1"/>
    </xf>
    <xf numFmtId="38" fontId="16" fillId="0" borderId="14" xfId="16" applyFont="1" applyBorder="1" applyAlignment="1">
      <alignment horizontal="center" vertical="center"/>
    </xf>
    <xf numFmtId="38" fontId="19" fillId="0" borderId="9" xfId="16" applyFont="1" applyBorder="1" applyAlignment="1">
      <alignment horizontal="center" vertical="center" shrinkToFit="1"/>
    </xf>
    <xf numFmtId="38" fontId="19" fillId="0" borderId="8" xfId="16" applyFont="1" applyBorder="1" applyAlignment="1">
      <alignment horizontal="center" vertical="center" shrinkToFit="1"/>
    </xf>
    <xf numFmtId="38" fontId="19" fillId="0" borderId="42" xfId="16" applyFont="1" applyBorder="1" applyAlignment="1">
      <alignment vertical="center" shrinkToFit="1"/>
    </xf>
    <xf numFmtId="38" fontId="19" fillId="0" borderId="41" xfId="16" applyFont="1" applyBorder="1" applyAlignment="1">
      <alignment vertical="center" shrinkToFit="1"/>
    </xf>
    <xf numFmtId="38" fontId="4" fillId="0" borderId="12" xfId="16" applyFont="1" applyBorder="1" applyAlignment="1">
      <alignment horizontal="right" vertical="center" shrinkToFit="1"/>
    </xf>
    <xf numFmtId="38" fontId="4" fillId="0" borderId="13" xfId="16" applyFont="1" applyBorder="1" applyAlignment="1">
      <alignment horizontal="right" vertical="center" shrinkToFit="1"/>
    </xf>
    <xf numFmtId="182" fontId="4" fillId="0" borderId="1" xfId="16" applyNumberFormat="1" applyFont="1" applyBorder="1" applyAlignment="1">
      <alignment vertical="center" shrinkToFit="1"/>
    </xf>
    <xf numFmtId="38" fontId="4" fillId="0" borderId="9" xfId="16" applyFont="1" applyBorder="1" applyAlignment="1">
      <alignment horizontal="right" vertical="center" shrinkToFit="1"/>
    </xf>
    <xf numFmtId="38" fontId="4" fillId="0" borderId="8" xfId="16" applyFont="1" applyBorder="1" applyAlignment="1">
      <alignment horizontal="right" vertical="center" shrinkToFit="1"/>
    </xf>
    <xf numFmtId="38" fontId="4" fillId="0" borderId="43" xfId="16" applyFont="1" applyBorder="1" applyAlignment="1">
      <alignment horizontal="right" vertical="center" shrinkToFit="1"/>
    </xf>
    <xf numFmtId="38" fontId="4" fillId="0" borderId="15" xfId="16" applyFont="1" applyBorder="1" applyAlignment="1">
      <alignment horizontal="right" vertical="center" shrinkToFit="1"/>
    </xf>
    <xf numFmtId="38" fontId="4" fillId="0" borderId="16" xfId="16" applyFont="1" applyBorder="1" applyAlignment="1">
      <alignment horizontal="right" vertical="center" shrinkToFit="1"/>
    </xf>
    <xf numFmtId="41" fontId="16" fillId="0" borderId="1" xfId="16" applyNumberFormat="1" applyFont="1" applyBorder="1" applyAlignment="1">
      <alignment vertical="center"/>
    </xf>
    <xf numFmtId="41" fontId="2" fillId="0" borderId="1" xfId="16" applyNumberFormat="1" applyFont="1" applyBorder="1" applyAlignment="1">
      <alignment vertical="center"/>
    </xf>
    <xf numFmtId="41" fontId="2" fillId="0" borderId="2" xfId="16" applyNumberFormat="1" applyFont="1" applyBorder="1" applyAlignment="1">
      <alignment vertical="center"/>
    </xf>
    <xf numFmtId="41" fontId="2" fillId="0" borderId="1" xfId="16" applyNumberFormat="1" applyFont="1" applyBorder="1" applyAlignment="1">
      <alignment horizontal="right" vertical="center"/>
    </xf>
    <xf numFmtId="41" fontId="2" fillId="0" borderId="2" xfId="16" applyNumberFormat="1" applyFont="1" applyBorder="1" applyAlignment="1">
      <alignment horizontal="right" vertical="center"/>
    </xf>
    <xf numFmtId="41" fontId="2" fillId="0" borderId="8" xfId="16" applyNumberFormat="1" applyFont="1" applyBorder="1" applyAlignment="1">
      <alignment vertical="center"/>
    </xf>
    <xf numFmtId="38" fontId="2" fillId="0" borderId="3" xfId="16" applyFont="1" applyFill="1" applyBorder="1" applyAlignment="1">
      <alignment horizontal="centerContinuous" vertical="center"/>
    </xf>
    <xf numFmtId="38" fontId="4" fillId="0" borderId="3" xfId="16" applyFont="1" applyFill="1" applyBorder="1" applyAlignment="1">
      <alignment horizontal="right" vertical="center"/>
    </xf>
    <xf numFmtId="38" fontId="4" fillId="0" borderId="9" xfId="16" applyFont="1" applyFill="1" applyBorder="1" applyAlignment="1">
      <alignment horizontal="distributed" vertical="center"/>
    </xf>
    <xf numFmtId="38" fontId="4" fillId="0" borderId="25" xfId="16" applyFont="1" applyFill="1" applyBorder="1" applyAlignment="1">
      <alignment horizontal="distributed" vertical="center"/>
    </xf>
    <xf numFmtId="177" fontId="2" fillId="0" borderId="8" xfId="16" applyNumberFormat="1" applyFont="1" applyFill="1" applyBorder="1" applyAlignment="1">
      <alignment vertical="center"/>
    </xf>
    <xf numFmtId="177" fontId="16" fillId="0" borderId="8" xfId="16" applyNumberFormat="1" applyFont="1" applyFill="1" applyBorder="1" applyAlignment="1">
      <alignment vertical="center"/>
    </xf>
    <xf numFmtId="38" fontId="4" fillId="0" borderId="23" xfId="16" applyFont="1" applyFill="1" applyBorder="1" applyAlignment="1">
      <alignment horizontal="distributed" vertical="center"/>
    </xf>
    <xf numFmtId="38" fontId="4" fillId="0" borderId="59" xfId="16" applyFont="1" applyFill="1" applyBorder="1" applyAlignment="1">
      <alignment horizontal="center" vertical="center"/>
    </xf>
    <xf numFmtId="38" fontId="19" fillId="0" borderId="10" xfId="16" applyFont="1" applyFill="1" applyBorder="1" applyAlignment="1">
      <alignment horizontal="distributed" vertical="center"/>
    </xf>
    <xf numFmtId="41" fontId="19" fillId="0" borderId="1" xfId="16" applyNumberFormat="1" applyFont="1" applyFill="1" applyBorder="1" applyAlignment="1">
      <alignment vertical="center"/>
    </xf>
    <xf numFmtId="41" fontId="19" fillId="0" borderId="2" xfId="16" applyNumberFormat="1" applyFont="1" applyFill="1" applyBorder="1" applyAlignment="1">
      <alignment vertical="center"/>
    </xf>
    <xf numFmtId="41" fontId="19" fillId="0" borderId="1" xfId="16" applyNumberFormat="1" applyFont="1" applyFill="1" applyBorder="1" applyAlignment="1">
      <alignment horizontal="center" vertical="center"/>
    </xf>
    <xf numFmtId="41" fontId="19" fillId="0" borderId="2" xfId="16" applyNumberFormat="1" applyFont="1" applyFill="1" applyBorder="1" applyAlignment="1">
      <alignment horizontal="center" vertical="center"/>
    </xf>
    <xf numFmtId="38" fontId="5" fillId="0" borderId="10" xfId="16" applyFont="1" applyFill="1" applyBorder="1" applyAlignment="1">
      <alignment horizontal="distributed" vertical="center"/>
    </xf>
    <xf numFmtId="41" fontId="5" fillId="0" borderId="1" xfId="16" applyNumberFormat="1" applyFont="1" applyFill="1" applyBorder="1" applyAlignment="1">
      <alignment vertical="center"/>
    </xf>
    <xf numFmtId="41" fontId="5" fillId="0" borderId="2" xfId="16" applyNumberFormat="1" applyFont="1" applyFill="1" applyBorder="1" applyAlignment="1">
      <alignment vertical="center"/>
    </xf>
    <xf numFmtId="41" fontId="4" fillId="0" borderId="1" xfId="16" applyNumberFormat="1" applyFont="1" applyFill="1" applyBorder="1" applyAlignment="1">
      <alignment horizontal="center" vertical="center"/>
    </xf>
    <xf numFmtId="41" fontId="4" fillId="0" borderId="2" xfId="16" applyNumberFormat="1" applyFont="1" applyFill="1" applyBorder="1" applyAlignment="1">
      <alignment horizontal="center" vertical="center"/>
    </xf>
    <xf numFmtId="41" fontId="16" fillId="0" borderId="1" xfId="16" applyNumberFormat="1" applyFont="1" applyFill="1" applyBorder="1" applyAlignment="1">
      <alignment vertical="center"/>
    </xf>
    <xf numFmtId="41" fontId="2" fillId="0" borderId="1" xfId="16" applyNumberFormat="1" applyFont="1" applyFill="1" applyBorder="1" applyAlignment="1">
      <alignment vertical="center"/>
    </xf>
    <xf numFmtId="41" fontId="2" fillId="0" borderId="2" xfId="16" applyNumberFormat="1" applyFont="1" applyFill="1" applyBorder="1" applyAlignment="1">
      <alignment vertical="center"/>
    </xf>
    <xf numFmtId="41" fontId="2" fillId="0" borderId="1" xfId="16" applyNumberFormat="1" applyFont="1" applyFill="1" applyBorder="1" applyAlignment="1">
      <alignment horizontal="right" vertical="center"/>
    </xf>
    <xf numFmtId="41" fontId="2" fillId="0" borderId="2" xfId="16" applyNumberFormat="1" applyFont="1" applyFill="1" applyBorder="1" applyAlignment="1">
      <alignment horizontal="right" vertical="center"/>
    </xf>
    <xf numFmtId="41" fontId="2" fillId="0" borderId="1" xfId="16" applyNumberFormat="1" applyFont="1" applyFill="1" applyBorder="1" applyAlignment="1" quotePrefix="1">
      <alignment horizontal="right" vertical="center"/>
    </xf>
    <xf numFmtId="38" fontId="2" fillId="0" borderId="1" xfId="16" applyFont="1" applyFill="1" applyBorder="1" applyAlignment="1" quotePrefix="1">
      <alignment horizontal="right" vertical="center"/>
    </xf>
    <xf numFmtId="41" fontId="2" fillId="0" borderId="33" xfId="16" applyNumberFormat="1" applyFont="1" applyFill="1" applyBorder="1" applyAlignment="1">
      <alignment horizontal="right" vertical="center"/>
    </xf>
    <xf numFmtId="38" fontId="2" fillId="0" borderId="10" xfId="16" applyFont="1" applyFill="1" applyBorder="1" applyAlignment="1">
      <alignment vertical="center" shrinkToFit="1"/>
    </xf>
    <xf numFmtId="38" fontId="2" fillId="0" borderId="14" xfId="16" applyFont="1" applyFill="1" applyBorder="1" applyAlignment="1">
      <alignment vertical="center"/>
    </xf>
    <xf numFmtId="41" fontId="2" fillId="0" borderId="43" xfId="16" applyNumberFormat="1" applyFont="1" applyFill="1" applyBorder="1" applyAlignment="1">
      <alignment vertical="center"/>
    </xf>
    <xf numFmtId="41" fontId="2" fillId="0" borderId="8" xfId="16" applyNumberFormat="1" applyFont="1" applyFill="1" applyBorder="1" applyAlignment="1">
      <alignment vertical="center"/>
    </xf>
    <xf numFmtId="38" fontId="2" fillId="0" borderId="9" xfId="16" applyFont="1" applyBorder="1" applyAlignment="1">
      <alignment horizontal="center" vertical="center" shrinkToFit="1"/>
    </xf>
    <xf numFmtId="38" fontId="2" fillId="0" borderId="8" xfId="16" applyFont="1" applyBorder="1" applyAlignment="1">
      <alignment horizontal="center" vertical="center" shrinkToFit="1"/>
    </xf>
    <xf numFmtId="183" fontId="2" fillId="0" borderId="1" xfId="16" applyNumberFormat="1" applyFont="1" applyBorder="1" applyAlignment="1">
      <alignment vertical="center"/>
    </xf>
    <xf numFmtId="41" fontId="16" fillId="0" borderId="12" xfId="16" applyNumberFormat="1" applyFont="1" applyBorder="1" applyAlignment="1">
      <alignment vertical="center"/>
    </xf>
    <xf numFmtId="183" fontId="16" fillId="0" borderId="1" xfId="16" applyNumberFormat="1" applyFont="1" applyBorder="1" applyAlignment="1">
      <alignment vertical="center"/>
    </xf>
    <xf numFmtId="41" fontId="16" fillId="0" borderId="1" xfId="16" applyNumberFormat="1" applyFont="1" applyBorder="1" applyAlignment="1">
      <alignment horizontal="right" vertical="center"/>
    </xf>
    <xf numFmtId="41" fontId="16" fillId="0" borderId="2" xfId="16" applyNumberFormat="1" applyFont="1" applyBorder="1" applyAlignment="1">
      <alignment vertical="center"/>
    </xf>
    <xf numFmtId="41" fontId="2" fillId="0" borderId="13" xfId="16" applyNumberFormat="1" applyFont="1" applyBorder="1" applyAlignment="1">
      <alignment horizontal="right" vertical="center"/>
    </xf>
    <xf numFmtId="41" fontId="2" fillId="0" borderId="9" xfId="16" applyNumberFormat="1" applyFont="1" applyBorder="1" applyAlignment="1">
      <alignment vertical="center"/>
    </xf>
    <xf numFmtId="183" fontId="2" fillId="0" borderId="9" xfId="16" applyNumberFormat="1" applyFont="1" applyBorder="1" applyAlignment="1">
      <alignment vertical="center"/>
    </xf>
    <xf numFmtId="41" fontId="2" fillId="0" borderId="9" xfId="16" applyNumberFormat="1" applyFont="1" applyBorder="1" applyAlignment="1">
      <alignment horizontal="right" vertical="center"/>
    </xf>
    <xf numFmtId="38" fontId="2" fillId="0" borderId="6" xfId="16" applyFont="1" applyFill="1" applyBorder="1" applyAlignment="1">
      <alignment horizontal="centerContinuous"/>
    </xf>
    <xf numFmtId="38" fontId="2" fillId="0" borderId="60" xfId="16" applyFont="1" applyFill="1" applyBorder="1" applyAlignment="1">
      <alignment horizontal="center"/>
    </xf>
    <xf numFmtId="38" fontId="2" fillId="0" borderId="9" xfId="16" applyFont="1" applyFill="1" applyBorder="1" applyAlignment="1">
      <alignment horizontal="center"/>
    </xf>
    <xf numFmtId="38" fontId="2" fillId="0" borderId="9" xfId="16" applyFont="1" applyFill="1" applyBorder="1" applyAlignment="1">
      <alignment horizontal="center" wrapText="1"/>
    </xf>
    <xf numFmtId="38" fontId="2" fillId="0" borderId="8" xfId="16" applyFont="1" applyFill="1" applyBorder="1" applyAlignment="1">
      <alignment horizontal="center" wrapText="1"/>
    </xf>
    <xf numFmtId="38" fontId="4" fillId="0" borderId="2" xfId="16" applyFont="1" applyFill="1" applyBorder="1" applyAlignment="1">
      <alignment horizontal="center" vertical="center" shrinkToFit="1"/>
    </xf>
    <xf numFmtId="38" fontId="2" fillId="0" borderId="33" xfId="16" applyFont="1" applyFill="1" applyBorder="1" applyAlignment="1">
      <alignment shrinkToFit="1"/>
    </xf>
    <xf numFmtId="38" fontId="2" fillId="0" borderId="12" xfId="16" applyFont="1" applyFill="1" applyBorder="1" applyAlignment="1">
      <alignment shrinkToFit="1"/>
    </xf>
    <xf numFmtId="177" fontId="2" fillId="0" borderId="12" xfId="16" applyNumberFormat="1" applyFont="1" applyFill="1" applyBorder="1" applyAlignment="1">
      <alignment shrinkToFit="1"/>
    </xf>
    <xf numFmtId="177" fontId="2" fillId="0" borderId="13" xfId="16" applyNumberFormat="1" applyFont="1" applyFill="1" applyBorder="1" applyAlignment="1">
      <alignment shrinkToFit="1"/>
    </xf>
    <xf numFmtId="38" fontId="19" fillId="0" borderId="2" xfId="16" applyFont="1" applyFill="1" applyBorder="1" applyAlignment="1">
      <alignment horizontal="center" vertical="center" shrinkToFit="1"/>
    </xf>
    <xf numFmtId="38" fontId="16" fillId="0" borderId="33" xfId="16" applyFont="1" applyFill="1" applyBorder="1" applyAlignment="1">
      <alignment shrinkToFit="1"/>
    </xf>
    <xf numFmtId="38" fontId="16" fillId="0" borderId="12" xfId="16" applyFont="1" applyFill="1" applyBorder="1" applyAlignment="1">
      <alignment shrinkToFit="1"/>
    </xf>
    <xf numFmtId="177" fontId="16" fillId="0" borderId="12" xfId="16" applyNumberFormat="1" applyFont="1" applyFill="1" applyBorder="1" applyAlignment="1">
      <alignment shrinkToFit="1"/>
    </xf>
    <xf numFmtId="177" fontId="16" fillId="0" borderId="13" xfId="16" applyNumberFormat="1" applyFont="1" applyFill="1" applyBorder="1" applyAlignment="1">
      <alignment shrinkToFit="1"/>
    </xf>
    <xf numFmtId="38" fontId="2" fillId="0" borderId="2" xfId="16" applyFont="1" applyFill="1" applyBorder="1" applyAlignment="1">
      <alignment horizontal="right" vertical="center" shrinkToFit="1"/>
    </xf>
    <xf numFmtId="38" fontId="2" fillId="0" borderId="1" xfId="16" applyFont="1" applyFill="1" applyBorder="1" applyAlignment="1">
      <alignment shrinkToFit="1"/>
    </xf>
    <xf numFmtId="177" fontId="2" fillId="0" borderId="1" xfId="16" applyNumberFormat="1" applyFont="1" applyFill="1" applyBorder="1" applyAlignment="1">
      <alignment shrinkToFit="1"/>
    </xf>
    <xf numFmtId="177" fontId="2" fillId="0" borderId="2" xfId="16" applyNumberFormat="1" applyFont="1" applyFill="1" applyBorder="1" applyAlignment="1">
      <alignment shrinkToFit="1"/>
    </xf>
    <xf numFmtId="38" fontId="2" fillId="0" borderId="43" xfId="16" applyFont="1" applyFill="1" applyBorder="1" applyAlignment="1">
      <alignment/>
    </xf>
    <xf numFmtId="177" fontId="2" fillId="0" borderId="9" xfId="16" applyNumberFormat="1" applyFont="1" applyFill="1" applyBorder="1" applyAlignment="1">
      <alignment/>
    </xf>
    <xf numFmtId="177" fontId="2" fillId="0" borderId="8" xfId="16" applyNumberFormat="1" applyFont="1" applyFill="1" applyBorder="1" applyAlignment="1">
      <alignment/>
    </xf>
    <xf numFmtId="38" fontId="4" fillId="0" borderId="2" xfId="16" applyFont="1" applyFill="1" applyBorder="1" applyAlignment="1">
      <alignment horizontal="center" vertical="center"/>
    </xf>
    <xf numFmtId="177" fontId="2" fillId="0" borderId="13" xfId="16" applyNumberFormat="1" applyFont="1" applyFill="1" applyBorder="1" applyAlignment="1">
      <alignment/>
    </xf>
    <xf numFmtId="38" fontId="16" fillId="0" borderId="1" xfId="16" applyFont="1" applyFill="1" applyBorder="1" applyAlignment="1">
      <alignment/>
    </xf>
    <xf numFmtId="177" fontId="16" fillId="0" borderId="1" xfId="16" applyNumberFormat="1" applyFont="1" applyFill="1" applyBorder="1" applyAlignment="1">
      <alignment/>
    </xf>
    <xf numFmtId="177" fontId="16" fillId="0" borderId="13" xfId="16" applyNumberFormat="1" applyFont="1" applyFill="1" applyBorder="1" applyAlignment="1">
      <alignment/>
    </xf>
    <xf numFmtId="177" fontId="2" fillId="0" borderId="2" xfId="16" applyNumberFormat="1" applyFont="1" applyFill="1" applyBorder="1" applyAlignment="1">
      <alignment/>
    </xf>
    <xf numFmtId="38" fontId="2" fillId="0" borderId="33" xfId="16" applyFont="1" applyFill="1" applyBorder="1" applyAlignment="1">
      <alignment/>
    </xf>
    <xf numFmtId="38" fontId="2" fillId="0" borderId="8" xfId="16" applyFont="1" applyFill="1" applyBorder="1" applyAlignment="1">
      <alignment horizontal="center" vertical="center" shrinkToFit="1"/>
    </xf>
    <xf numFmtId="38" fontId="2" fillId="0" borderId="26" xfId="16" applyFont="1" applyFill="1" applyBorder="1" applyAlignment="1">
      <alignment horizontal="center" vertical="center"/>
    </xf>
    <xf numFmtId="38" fontId="2" fillId="0" borderId="33" xfId="16" applyFont="1" applyFill="1" applyBorder="1" applyAlignment="1">
      <alignment horizontal="right" shrinkToFit="1"/>
    </xf>
    <xf numFmtId="38" fontId="2" fillId="0" borderId="12" xfId="16" applyFont="1" applyFill="1" applyBorder="1" applyAlignment="1">
      <alignment horizontal="right" shrinkToFit="1"/>
    </xf>
    <xf numFmtId="38" fontId="2" fillId="0" borderId="13" xfId="16" applyFont="1" applyFill="1" applyBorder="1" applyAlignment="1">
      <alignment horizontal="right" shrinkToFit="1"/>
    </xf>
    <xf numFmtId="0" fontId="16" fillId="0" borderId="2" xfId="0" applyFont="1" applyFill="1" applyBorder="1" applyAlignment="1" quotePrefix="1">
      <alignment horizontal="center"/>
    </xf>
    <xf numFmtId="38" fontId="16" fillId="0" borderId="33" xfId="16" applyFont="1" applyFill="1" applyBorder="1" applyAlignment="1">
      <alignment horizontal="right" shrinkToFit="1"/>
    </xf>
    <xf numFmtId="38" fontId="16" fillId="0" borderId="12" xfId="16" applyFont="1" applyFill="1" applyBorder="1" applyAlignment="1">
      <alignment horizontal="right" shrinkToFit="1"/>
    </xf>
    <xf numFmtId="38" fontId="16" fillId="0" borderId="13" xfId="16" applyFont="1" applyFill="1" applyBorder="1" applyAlignment="1">
      <alignment horizontal="right" shrinkToFit="1"/>
    </xf>
    <xf numFmtId="38" fontId="20" fillId="0" borderId="33" xfId="16" applyFont="1" applyFill="1" applyBorder="1" applyAlignment="1">
      <alignment horizontal="right" shrinkToFit="1"/>
    </xf>
    <xf numFmtId="38" fontId="20" fillId="0" borderId="12" xfId="16" applyFont="1" applyFill="1" applyBorder="1" applyAlignment="1">
      <alignment horizontal="right" shrinkToFit="1"/>
    </xf>
    <xf numFmtId="41" fontId="20" fillId="0" borderId="13" xfId="16" applyNumberFormat="1" applyFont="1" applyFill="1" applyBorder="1" applyAlignment="1">
      <alignment horizontal="right" shrinkToFit="1"/>
    </xf>
    <xf numFmtId="38" fontId="20" fillId="0" borderId="0" xfId="16" applyFont="1" applyFill="1" applyBorder="1" applyAlignment="1">
      <alignment horizontal="right" shrinkToFit="1"/>
    </xf>
    <xf numFmtId="38" fontId="2" fillId="0" borderId="0" xfId="16" applyFont="1" applyFill="1" applyAlignment="1">
      <alignment horizontal="right" shrinkToFit="1"/>
    </xf>
    <xf numFmtId="38" fontId="20" fillId="0" borderId="13" xfId="16" applyFont="1" applyFill="1" applyBorder="1" applyAlignment="1">
      <alignment horizontal="right" shrinkToFit="1"/>
    </xf>
    <xf numFmtId="38" fontId="4" fillId="0" borderId="9" xfId="16" applyFont="1" applyFill="1" applyBorder="1" applyAlignment="1">
      <alignment horizontal="right" vertical="center"/>
    </xf>
    <xf numFmtId="38" fontId="4" fillId="0" borderId="26" xfId="16" applyFont="1" applyFill="1" applyBorder="1" applyAlignment="1">
      <alignment horizontal="right" vertical="center"/>
    </xf>
    <xf numFmtId="38" fontId="2" fillId="0" borderId="0" xfId="16" applyFont="1" applyFill="1" applyAlignment="1">
      <alignment shrinkToFit="1"/>
    </xf>
    <xf numFmtId="38" fontId="16" fillId="0" borderId="0" xfId="16" applyFont="1" applyFill="1" applyAlignment="1">
      <alignment shrinkToFit="1"/>
    </xf>
    <xf numFmtId="41" fontId="20" fillId="0" borderId="33" xfId="16" applyNumberFormat="1" applyFont="1" applyFill="1" applyBorder="1" applyAlignment="1">
      <alignment horizontal="right" shrinkToFit="1"/>
    </xf>
    <xf numFmtId="41" fontId="20" fillId="0" borderId="12" xfId="16" applyNumberFormat="1" applyFont="1" applyFill="1" applyBorder="1" applyAlignment="1">
      <alignment horizontal="right" shrinkToFit="1"/>
    </xf>
    <xf numFmtId="38" fontId="20" fillId="0" borderId="0" xfId="16" applyFont="1" applyFill="1" applyAlignment="1">
      <alignment/>
    </xf>
    <xf numFmtId="0" fontId="20" fillId="0" borderId="0" xfId="0" applyFont="1" applyFill="1" applyAlignment="1">
      <alignment vertical="center"/>
    </xf>
    <xf numFmtId="41" fontId="20" fillId="0" borderId="43" xfId="16" applyNumberFormat="1" applyFont="1" applyFill="1" applyBorder="1" applyAlignment="1">
      <alignment horizontal="right" shrinkToFit="1"/>
    </xf>
    <xf numFmtId="41" fontId="20" fillId="0" borderId="15" xfId="16" applyNumberFormat="1" applyFont="1" applyFill="1" applyBorder="1" applyAlignment="1">
      <alignment horizontal="right" shrinkToFit="1"/>
    </xf>
    <xf numFmtId="41" fontId="20" fillId="0" borderId="16" xfId="16" applyNumberFormat="1" applyFont="1" applyFill="1" applyBorder="1" applyAlignment="1">
      <alignment horizontal="right" shrinkToFit="1"/>
    </xf>
    <xf numFmtId="38" fontId="2" fillId="0" borderId="20" xfId="16" applyFont="1" applyFill="1" applyBorder="1" applyAlignment="1">
      <alignment shrinkToFit="1"/>
    </xf>
    <xf numFmtId="38" fontId="7" fillId="0" borderId="38" xfId="16" applyFont="1" applyFill="1" applyBorder="1" applyAlignment="1">
      <alignment vertical="center"/>
    </xf>
    <xf numFmtId="38" fontId="7" fillId="0" borderId="55" xfId="16" applyFont="1" applyFill="1" applyBorder="1" applyAlignment="1">
      <alignment horizontal="centerContinuous" vertical="center"/>
    </xf>
    <xf numFmtId="38" fontId="10" fillId="0" borderId="38" xfId="16" applyFont="1" applyFill="1" applyBorder="1" applyAlignment="1">
      <alignment horizontal="centerContinuous" vertical="center"/>
    </xf>
    <xf numFmtId="38" fontId="10" fillId="0" borderId="61" xfId="16" applyFont="1" applyFill="1" applyBorder="1" applyAlignment="1">
      <alignment horizontal="centerContinuous" vertical="center"/>
    </xf>
    <xf numFmtId="38" fontId="10" fillId="0" borderId="62" xfId="16" applyFont="1" applyFill="1" applyBorder="1" applyAlignment="1">
      <alignment horizontal="centerContinuous" vertical="center"/>
    </xf>
    <xf numFmtId="38" fontId="7" fillId="0" borderId="0" xfId="16" applyFont="1" applyFill="1" applyBorder="1" applyAlignment="1">
      <alignment horizontal="left" vertical="center"/>
    </xf>
    <xf numFmtId="38" fontId="10" fillId="0" borderId="63" xfId="16" applyFont="1" applyFill="1" applyBorder="1" applyAlignment="1">
      <alignment horizontal="center" vertical="center"/>
    </xf>
    <xf numFmtId="38" fontId="10" fillId="0" borderId="29" xfId="16" applyFont="1" applyFill="1" applyBorder="1" applyAlignment="1">
      <alignment horizontal="center" vertical="center"/>
    </xf>
    <xf numFmtId="38" fontId="10" fillId="0" borderId="12" xfId="16" applyFont="1" applyFill="1" applyBorder="1" applyAlignment="1">
      <alignment horizontal="center" vertical="center"/>
    </xf>
    <xf numFmtId="38" fontId="10" fillId="0" borderId="0" xfId="16" applyFont="1" applyFill="1" applyBorder="1" applyAlignment="1">
      <alignment horizontal="centerContinuous" vertical="center"/>
    </xf>
    <xf numFmtId="38" fontId="7" fillId="0" borderId="3" xfId="16" applyFont="1" applyFill="1" applyBorder="1" applyAlignment="1">
      <alignment horizontal="left" vertical="center"/>
    </xf>
    <xf numFmtId="38" fontId="10" fillId="0" borderId="43" xfId="16" applyFont="1" applyFill="1" applyBorder="1" applyAlignment="1">
      <alignment horizontal="center" vertical="center"/>
    </xf>
    <xf numFmtId="38" fontId="10" fillId="0" borderId="15" xfId="16" applyFont="1" applyFill="1" applyBorder="1" applyAlignment="1">
      <alignment horizontal="center" vertical="center"/>
    </xf>
    <xf numFmtId="38" fontId="10" fillId="0" borderId="15" xfId="16" applyFont="1" applyFill="1" applyBorder="1" applyAlignment="1">
      <alignment horizontal="centerContinuous" vertical="center"/>
    </xf>
    <xf numFmtId="38" fontId="10" fillId="0" borderId="3" xfId="16" applyFont="1" applyFill="1" applyBorder="1" applyAlignment="1">
      <alignment horizontal="centerContinuous" vertical="center"/>
    </xf>
    <xf numFmtId="38" fontId="14" fillId="0" borderId="0" xfId="16" applyFont="1" applyFill="1" applyBorder="1" applyAlignment="1">
      <alignment vertical="center"/>
    </xf>
    <xf numFmtId="38" fontId="14" fillId="0" borderId="0" xfId="16" applyFont="1" applyFill="1" applyBorder="1" applyAlignment="1">
      <alignment horizontal="left" vertical="center"/>
    </xf>
    <xf numFmtId="38" fontId="14" fillId="0" borderId="2" xfId="16" applyFont="1" applyFill="1" applyBorder="1" applyAlignment="1">
      <alignment horizontal="right" vertical="center"/>
    </xf>
    <xf numFmtId="41" fontId="14" fillId="0" borderId="42" xfId="16" applyNumberFormat="1" applyFont="1" applyFill="1" applyBorder="1" applyAlignment="1">
      <alignment vertical="center"/>
    </xf>
    <xf numFmtId="41" fontId="14" fillId="0" borderId="33" xfId="16" applyNumberFormat="1" applyFont="1" applyFill="1" applyBorder="1" applyAlignment="1">
      <alignment vertical="center"/>
    </xf>
    <xf numFmtId="41" fontId="7" fillId="0" borderId="33" xfId="16" applyNumberFormat="1" applyFont="1" applyFill="1" applyBorder="1" applyAlignment="1">
      <alignment vertical="center"/>
    </xf>
    <xf numFmtId="38" fontId="7" fillId="0" borderId="64" xfId="16" applyFont="1" applyFill="1" applyBorder="1" applyAlignment="1">
      <alignment vertical="center"/>
    </xf>
    <xf numFmtId="38" fontId="7" fillId="0" borderId="56" xfId="16" applyFont="1" applyFill="1" applyBorder="1" applyAlignment="1">
      <alignment horizontal="distributed" vertical="center"/>
    </xf>
    <xf numFmtId="41" fontId="7" fillId="0" borderId="65" xfId="16" applyNumberFormat="1" applyFont="1" applyFill="1" applyBorder="1" applyAlignment="1">
      <alignment vertical="center"/>
    </xf>
    <xf numFmtId="41" fontId="7" fillId="0" borderId="66" xfId="16" applyNumberFormat="1" applyFont="1" applyFill="1" applyBorder="1" applyAlignment="1">
      <alignment vertical="center"/>
    </xf>
    <xf numFmtId="41" fontId="7" fillId="0" borderId="64" xfId="16" applyNumberFormat="1" applyFont="1" applyFill="1" applyBorder="1" applyAlignment="1">
      <alignment vertical="center"/>
    </xf>
    <xf numFmtId="38" fontId="20" fillId="0" borderId="0" xfId="16" applyFont="1" applyFill="1" applyBorder="1" applyAlignment="1">
      <alignment vertical="center"/>
    </xf>
    <xf numFmtId="38" fontId="2" fillId="0" borderId="48" xfId="16" applyFont="1" applyFill="1" applyBorder="1" applyAlignment="1">
      <alignment horizontal="center" vertical="center"/>
    </xf>
    <xf numFmtId="38" fontId="2" fillId="0" borderId="67" xfId="16" applyFont="1" applyFill="1" applyBorder="1" applyAlignment="1">
      <alignment horizontal="center" vertical="center"/>
    </xf>
    <xf numFmtId="38" fontId="2" fillId="0" borderId="68" xfId="16" applyFont="1" applyFill="1" applyBorder="1" applyAlignment="1">
      <alignment horizontal="center" vertical="center"/>
    </xf>
    <xf numFmtId="38" fontId="2" fillId="0" borderId="23" xfId="16" applyFont="1" applyFill="1" applyBorder="1" applyAlignment="1">
      <alignment horizontal="center" vertical="center"/>
    </xf>
    <xf numFmtId="38" fontId="2" fillId="0" borderId="49" xfId="16" applyFont="1" applyFill="1" applyBorder="1" applyAlignment="1">
      <alignment horizontal="center" vertical="center"/>
    </xf>
    <xf numFmtId="38" fontId="2" fillId="0" borderId="50" xfId="16" applyFont="1" applyFill="1" applyBorder="1" applyAlignment="1">
      <alignment horizontal="center" vertical="center"/>
    </xf>
    <xf numFmtId="38" fontId="16" fillId="0" borderId="34" xfId="16" applyFont="1" applyFill="1" applyBorder="1" applyAlignment="1">
      <alignment horizontal="left" vertical="center"/>
    </xf>
    <xf numFmtId="38" fontId="16" fillId="0" borderId="4" xfId="16" applyFont="1" applyFill="1" applyBorder="1" applyAlignment="1">
      <alignment horizontal="right" vertical="center"/>
    </xf>
    <xf numFmtId="3" fontId="0" fillId="0" borderId="4" xfId="0" applyNumberFormat="1" applyFill="1" applyBorder="1" applyAlignment="1">
      <alignment vertical="center"/>
    </xf>
    <xf numFmtId="3" fontId="0" fillId="0" borderId="10" xfId="0" applyNumberFormat="1" applyFill="1" applyBorder="1" applyAlignment="1">
      <alignment vertical="center"/>
    </xf>
    <xf numFmtId="3" fontId="0" fillId="0" borderId="22" xfId="0" applyNumberFormat="1" applyFill="1" applyBorder="1" applyAlignment="1">
      <alignment vertical="center"/>
    </xf>
    <xf numFmtId="3" fontId="0" fillId="0" borderId="0" xfId="0" applyNumberFormat="1" applyFill="1" applyAlignment="1">
      <alignment vertical="center"/>
    </xf>
    <xf numFmtId="41" fontId="2" fillId="0" borderId="10" xfId="16" applyNumberFormat="1" applyFont="1" applyFill="1" applyBorder="1" applyAlignment="1">
      <alignment vertical="center"/>
    </xf>
    <xf numFmtId="41" fontId="2" fillId="0" borderId="0" xfId="16" applyNumberFormat="1" applyFont="1" applyFill="1" applyBorder="1" applyAlignment="1">
      <alignment vertical="center"/>
    </xf>
    <xf numFmtId="41" fontId="2" fillId="0" borderId="10" xfId="16" applyNumberFormat="1" applyFont="1" applyFill="1" applyBorder="1" applyAlignment="1">
      <alignment horizontal="right" vertical="center"/>
    </xf>
    <xf numFmtId="3" fontId="0" fillId="0" borderId="2" xfId="0" applyNumberFormat="1" applyFill="1" applyBorder="1" applyAlignment="1">
      <alignment vertical="center"/>
    </xf>
    <xf numFmtId="0" fontId="0" fillId="0" borderId="10" xfId="0" applyFill="1" applyBorder="1" applyAlignment="1">
      <alignment vertical="center"/>
    </xf>
    <xf numFmtId="3" fontId="20" fillId="0" borderId="2" xfId="0" applyNumberFormat="1" applyFont="1" applyFill="1" applyBorder="1" applyAlignment="1">
      <alignment vertical="center"/>
    </xf>
    <xf numFmtId="3" fontId="20" fillId="0" borderId="10" xfId="0" applyNumberFormat="1" applyFont="1" applyFill="1" applyBorder="1" applyAlignment="1">
      <alignment vertical="center"/>
    </xf>
    <xf numFmtId="0" fontId="20" fillId="0" borderId="10" xfId="0" applyFont="1" applyFill="1" applyBorder="1" applyAlignment="1">
      <alignment vertical="center"/>
    </xf>
    <xf numFmtId="38" fontId="2" fillId="0" borderId="64" xfId="16" applyFont="1" applyFill="1" applyBorder="1" applyAlignment="1">
      <alignment vertical="center"/>
    </xf>
    <xf numFmtId="38" fontId="2" fillId="0" borderId="56" xfId="16" applyFont="1" applyFill="1" applyBorder="1" applyAlignment="1">
      <alignment horizontal="distributed" vertical="center"/>
    </xf>
    <xf numFmtId="3" fontId="20" fillId="0" borderId="56" xfId="0" applyNumberFormat="1" applyFont="1" applyFill="1" applyBorder="1" applyAlignment="1">
      <alignment vertical="center"/>
    </xf>
    <xf numFmtId="0" fontId="20" fillId="0" borderId="57" xfId="0" applyFont="1" applyFill="1" applyBorder="1" applyAlignment="1">
      <alignment vertical="center"/>
    </xf>
    <xf numFmtId="0" fontId="20" fillId="0" borderId="64" xfId="0" applyFont="1" applyFill="1" applyBorder="1" applyAlignment="1">
      <alignment vertical="center"/>
    </xf>
    <xf numFmtId="38" fontId="2" fillId="0" borderId="20" xfId="16" applyFont="1" applyFill="1" applyBorder="1" applyAlignment="1">
      <alignment horizontal="center" vertical="center"/>
    </xf>
    <xf numFmtId="41" fontId="16" fillId="0" borderId="10" xfId="16" applyNumberFormat="1" applyFont="1" applyFill="1" applyBorder="1" applyAlignment="1">
      <alignment horizontal="center" vertical="center"/>
    </xf>
    <xf numFmtId="184" fontId="16" fillId="0" borderId="20" xfId="16" applyNumberFormat="1" applyFont="1" applyFill="1" applyBorder="1" applyAlignment="1">
      <alignment horizontal="center" vertical="center"/>
    </xf>
    <xf numFmtId="41" fontId="2" fillId="0" borderId="10" xfId="16" applyNumberFormat="1" applyFont="1" applyFill="1" applyBorder="1" applyAlignment="1">
      <alignment horizontal="center" vertical="center"/>
    </xf>
    <xf numFmtId="184" fontId="2" fillId="0" borderId="20" xfId="16" applyNumberFormat="1" applyFont="1" applyFill="1" applyBorder="1" applyAlignment="1">
      <alignment horizontal="center" vertical="center"/>
    </xf>
    <xf numFmtId="184" fontId="2" fillId="0" borderId="20" xfId="16" applyNumberFormat="1" applyFont="1" applyFill="1" applyBorder="1" applyAlignment="1">
      <alignment vertical="center"/>
    </xf>
    <xf numFmtId="38" fontId="2" fillId="0" borderId="3" xfId="16" applyFont="1" applyFill="1" applyBorder="1" applyAlignment="1">
      <alignment horizontal="distributed" vertical="center"/>
    </xf>
    <xf numFmtId="41" fontId="2" fillId="0" borderId="14" xfId="16" applyNumberFormat="1" applyFont="1" applyFill="1" applyBorder="1" applyAlignment="1">
      <alignment vertical="center"/>
    </xf>
    <xf numFmtId="184" fontId="2" fillId="0" borderId="21" xfId="16" applyNumberFormat="1" applyFont="1" applyFill="1" applyBorder="1" applyAlignment="1">
      <alignment vertical="center"/>
    </xf>
    <xf numFmtId="38" fontId="2" fillId="0" borderId="51" xfId="16" applyFont="1" applyFill="1" applyBorder="1" applyAlignment="1">
      <alignment vertical="center"/>
    </xf>
    <xf numFmtId="38" fontId="2" fillId="0" borderId="20" xfId="16" applyFont="1" applyFill="1" applyBorder="1" applyAlignment="1">
      <alignment vertical="center"/>
    </xf>
    <xf numFmtId="0" fontId="2" fillId="0" borderId="21" xfId="0" applyFont="1" applyFill="1" applyBorder="1" applyAlignment="1">
      <alignment horizontal="center" vertical="top"/>
    </xf>
    <xf numFmtId="0" fontId="2" fillId="0" borderId="0" xfId="0" applyFont="1" applyFill="1" applyBorder="1" applyAlignment="1">
      <alignment horizontal="center" vertical="top"/>
    </xf>
    <xf numFmtId="41" fontId="16" fillId="0" borderId="20" xfId="16" applyNumberFormat="1" applyFont="1" applyFill="1" applyBorder="1" applyAlignment="1">
      <alignment vertical="center"/>
    </xf>
    <xf numFmtId="41" fontId="16" fillId="0" borderId="0" xfId="16" applyNumberFormat="1" applyFont="1" applyFill="1" applyBorder="1" applyAlignment="1">
      <alignment vertical="center"/>
    </xf>
    <xf numFmtId="41" fontId="2" fillId="0" borderId="20" xfId="16" applyNumberFormat="1" applyFont="1" applyFill="1" applyBorder="1" applyAlignment="1">
      <alignment vertical="center"/>
    </xf>
    <xf numFmtId="38" fontId="2" fillId="0" borderId="21" xfId="16" applyFont="1" applyFill="1" applyBorder="1" applyAlignment="1">
      <alignment vertical="center"/>
    </xf>
    <xf numFmtId="38" fontId="2" fillId="0" borderId="0" xfId="16" applyFont="1" applyFill="1" applyAlignment="1">
      <alignment horizontal="center" vertical="center"/>
    </xf>
    <xf numFmtId="38" fontId="24" fillId="0" borderId="0" xfId="16" applyFont="1" applyFill="1" applyAlignment="1">
      <alignment horizontal="left" vertical="center"/>
    </xf>
    <xf numFmtId="38" fontId="2" fillId="0" borderId="22" xfId="16" applyFont="1" applyFill="1" applyBorder="1" applyAlignment="1">
      <alignment vertical="center"/>
    </xf>
    <xf numFmtId="0" fontId="2" fillId="0" borderId="49" xfId="0" applyFont="1" applyFill="1" applyBorder="1" applyAlignment="1">
      <alignment vertical="top"/>
    </xf>
    <xf numFmtId="0" fontId="2" fillId="0" borderId="49" xfId="0" applyFont="1" applyFill="1" applyBorder="1" applyAlignment="1">
      <alignment horizontal="distributed" vertical="top"/>
    </xf>
    <xf numFmtId="38" fontId="2" fillId="0" borderId="10" xfId="16" applyFont="1" applyFill="1" applyBorder="1" applyAlignment="1">
      <alignment horizontal="center" vertical="top"/>
    </xf>
    <xf numFmtId="0" fontId="2" fillId="0" borderId="10" xfId="0" applyFont="1" applyFill="1" applyBorder="1" applyAlignment="1">
      <alignment horizontal="center" vertical="top"/>
    </xf>
    <xf numFmtId="38" fontId="2" fillId="0" borderId="10" xfId="16" applyFont="1" applyFill="1" applyBorder="1" applyAlignment="1">
      <alignment vertical="center"/>
    </xf>
    <xf numFmtId="0" fontId="2" fillId="0" borderId="10" xfId="0" applyFont="1" applyFill="1" applyBorder="1" applyAlignment="1">
      <alignment vertical="top" shrinkToFit="1"/>
    </xf>
    <xf numFmtId="38" fontId="2" fillId="0" borderId="2" xfId="16" applyFont="1" applyFill="1" applyBorder="1" applyAlignment="1">
      <alignment vertical="center" shrinkToFit="1"/>
    </xf>
    <xf numFmtId="0" fontId="2" fillId="0" borderId="10" xfId="0" applyFont="1" applyFill="1" applyBorder="1" applyAlignment="1">
      <alignment horizontal="distributed" vertical="top" shrinkToFit="1"/>
    </xf>
    <xf numFmtId="38" fontId="2" fillId="0" borderId="10" xfId="16" applyFont="1" applyFill="1" applyBorder="1" applyAlignment="1">
      <alignment horizontal="center" vertical="center" shrinkToFit="1"/>
    </xf>
    <xf numFmtId="38" fontId="2" fillId="0" borderId="2" xfId="16" applyFont="1" applyFill="1" applyBorder="1" applyAlignment="1">
      <alignment horizontal="center" vertical="top"/>
    </xf>
    <xf numFmtId="38" fontId="2" fillId="0" borderId="14" xfId="16" applyFont="1" applyFill="1" applyBorder="1" applyAlignment="1">
      <alignment horizontal="center" vertical="top"/>
    </xf>
    <xf numFmtId="0" fontId="2" fillId="0" borderId="14" xfId="0" applyFont="1" applyFill="1" applyBorder="1" applyAlignment="1">
      <alignment horizontal="center" vertical="top"/>
    </xf>
    <xf numFmtId="0" fontId="2" fillId="0" borderId="14" xfId="0" applyFont="1" applyFill="1" applyBorder="1" applyAlignment="1">
      <alignment horizontal="center" vertical="top" shrinkToFit="1"/>
    </xf>
    <xf numFmtId="0" fontId="2" fillId="0" borderId="8" xfId="0" applyFont="1" applyFill="1" applyBorder="1" applyAlignment="1">
      <alignment horizontal="left" vertical="top" shrinkToFit="1"/>
    </xf>
    <xf numFmtId="38" fontId="2" fillId="0" borderId="0" xfId="16" applyFont="1" applyFill="1" applyAlignment="1">
      <alignment horizontal="center" vertical="top"/>
    </xf>
    <xf numFmtId="41" fontId="16" fillId="0" borderId="10" xfId="16" applyNumberFormat="1" applyFont="1" applyFill="1" applyBorder="1" applyAlignment="1">
      <alignment vertical="center"/>
    </xf>
    <xf numFmtId="41" fontId="16" fillId="0" borderId="2" xfId="16" applyNumberFormat="1" applyFont="1" applyFill="1" applyBorder="1" applyAlignment="1">
      <alignment vertical="center"/>
    </xf>
    <xf numFmtId="38" fontId="4" fillId="0" borderId="12" xfId="16" applyFont="1" applyFill="1" applyBorder="1" applyAlignment="1">
      <alignment horizontal="center" vertical="center"/>
    </xf>
    <xf numFmtId="38" fontId="4" fillId="0" borderId="15" xfId="16" applyFont="1" applyFill="1" applyBorder="1" applyAlignment="1">
      <alignment horizontal="center" vertical="center"/>
    </xf>
    <xf numFmtId="38" fontId="2" fillId="0" borderId="21" xfId="16" applyFont="1" applyFill="1" applyBorder="1" applyAlignment="1">
      <alignment horizontal="center" vertical="center"/>
    </xf>
    <xf numFmtId="41" fontId="2" fillId="0" borderId="14" xfId="16" applyNumberFormat="1" applyFont="1" applyFill="1" applyBorder="1" applyAlignment="1">
      <alignment horizontal="right" vertical="center"/>
    </xf>
    <xf numFmtId="38" fontId="2" fillId="0" borderId="0" xfId="16" applyFont="1" applyFill="1" applyAlignment="1">
      <alignment horizontal="left" vertical="center"/>
    </xf>
    <xf numFmtId="41" fontId="4" fillId="0" borderId="1" xfId="16" applyNumberFormat="1" applyFont="1" applyFill="1" applyBorder="1" applyAlignment="1">
      <alignment vertical="center"/>
    </xf>
    <xf numFmtId="41" fontId="4" fillId="0" borderId="2" xfId="16" applyNumberFormat="1" applyFont="1" applyFill="1" applyBorder="1" applyAlignment="1">
      <alignment vertical="center"/>
    </xf>
    <xf numFmtId="41" fontId="13" fillId="0" borderId="2" xfId="16" applyNumberFormat="1" applyFont="1" applyFill="1" applyBorder="1" applyAlignment="1">
      <alignment vertical="center"/>
    </xf>
    <xf numFmtId="41" fontId="4" fillId="0" borderId="1" xfId="16" applyNumberFormat="1" applyFont="1" applyFill="1" applyBorder="1" applyAlignment="1">
      <alignment horizontal="right" vertical="center"/>
    </xf>
    <xf numFmtId="41" fontId="4" fillId="0" borderId="13" xfId="16" applyNumberFormat="1" applyFont="1" applyFill="1" applyBorder="1" applyAlignment="1">
      <alignment vertical="center"/>
    </xf>
    <xf numFmtId="41" fontId="4" fillId="0" borderId="9" xfId="16" applyNumberFormat="1" applyFont="1" applyFill="1" applyBorder="1" applyAlignment="1">
      <alignment vertical="center"/>
    </xf>
    <xf numFmtId="41" fontId="4" fillId="0" borderId="9" xfId="16" applyNumberFormat="1" applyFont="1" applyFill="1" applyBorder="1" applyAlignment="1">
      <alignment horizontal="right" vertical="center"/>
    </xf>
    <xf numFmtId="41" fontId="4" fillId="0" borderId="8" xfId="16" applyNumberFormat="1" applyFont="1" applyFill="1" applyBorder="1" applyAlignment="1">
      <alignment vertical="center"/>
    </xf>
    <xf numFmtId="41" fontId="10" fillId="0" borderId="1" xfId="16" applyNumberFormat="1" applyFont="1" applyFill="1" applyBorder="1" applyAlignment="1">
      <alignment/>
    </xf>
    <xf numFmtId="41" fontId="10" fillId="0" borderId="2" xfId="16" applyNumberFormat="1" applyFont="1" applyFill="1" applyBorder="1" applyAlignment="1">
      <alignment/>
    </xf>
    <xf numFmtId="41" fontId="4" fillId="0" borderId="1" xfId="16" applyNumberFormat="1" applyFont="1" applyFill="1" applyBorder="1" applyAlignment="1">
      <alignment/>
    </xf>
    <xf numFmtId="41" fontId="4" fillId="0" borderId="2" xfId="16" applyNumberFormat="1" applyFont="1" applyFill="1" applyBorder="1" applyAlignment="1">
      <alignment/>
    </xf>
    <xf numFmtId="41" fontId="13" fillId="0" borderId="1" xfId="16" applyNumberFormat="1" applyFont="1" applyFill="1" applyBorder="1" applyAlignment="1">
      <alignment/>
    </xf>
    <xf numFmtId="41" fontId="13" fillId="0" borderId="2" xfId="16" applyNumberFormat="1" applyFont="1" applyFill="1" applyBorder="1" applyAlignment="1">
      <alignment/>
    </xf>
    <xf numFmtId="41" fontId="4" fillId="0" borderId="12" xfId="16" applyNumberFormat="1" applyFont="1" applyFill="1" applyBorder="1" applyAlignment="1">
      <alignment vertical="center"/>
    </xf>
    <xf numFmtId="41" fontId="4" fillId="0" borderId="12" xfId="16" applyNumberFormat="1" applyFont="1" applyFill="1" applyBorder="1" applyAlignment="1">
      <alignment/>
    </xf>
    <xf numFmtId="41" fontId="4" fillId="0" borderId="1" xfId="16" applyNumberFormat="1" applyFont="1" applyFill="1" applyBorder="1" applyAlignment="1">
      <alignment/>
    </xf>
    <xf numFmtId="41" fontId="4" fillId="0" borderId="12" xfId="16" applyNumberFormat="1" applyFont="1" applyFill="1" applyBorder="1" applyAlignment="1">
      <alignment/>
    </xf>
    <xf numFmtId="41" fontId="4" fillId="0" borderId="0" xfId="16" applyNumberFormat="1" applyFont="1" applyFill="1" applyAlignment="1">
      <alignment/>
    </xf>
    <xf numFmtId="41" fontId="4" fillId="0" borderId="1" xfId="16" applyNumberFormat="1" applyFont="1" applyFill="1" applyBorder="1" applyAlignment="1">
      <alignment horizontal="right"/>
    </xf>
    <xf numFmtId="41" fontId="4" fillId="0" borderId="43" xfId="16" applyNumberFormat="1" applyFont="1" applyFill="1" applyBorder="1" applyAlignment="1">
      <alignment/>
    </xf>
    <xf numFmtId="41" fontId="4" fillId="0" borderId="15" xfId="16" applyNumberFormat="1" applyFont="1" applyFill="1" applyBorder="1" applyAlignment="1">
      <alignment/>
    </xf>
    <xf numFmtId="41" fontId="4" fillId="0" borderId="9" xfId="16" applyNumberFormat="1" applyFont="1" applyFill="1" applyBorder="1" applyAlignment="1">
      <alignment/>
    </xf>
    <xf numFmtId="41" fontId="4" fillId="0" borderId="15" xfId="16" applyNumberFormat="1" applyFont="1" applyFill="1" applyBorder="1" applyAlignment="1">
      <alignment/>
    </xf>
    <xf numFmtId="41" fontId="4" fillId="0" borderId="9" xfId="16" applyNumberFormat="1" applyFont="1" applyFill="1" applyBorder="1" applyAlignment="1">
      <alignment/>
    </xf>
    <xf numFmtId="41" fontId="4" fillId="0" borderId="8" xfId="16" applyNumberFormat="1" applyFont="1" applyFill="1" applyBorder="1" applyAlignment="1">
      <alignment/>
    </xf>
    <xf numFmtId="186" fontId="2" fillId="0" borderId="1" xfId="16" applyNumberFormat="1" applyFont="1" applyFill="1" applyBorder="1" applyAlignment="1">
      <alignment/>
    </xf>
    <xf numFmtId="38" fontId="2" fillId="0" borderId="0" xfId="16" applyFont="1" applyFill="1" applyBorder="1" applyAlignment="1">
      <alignment horizontal="right"/>
    </xf>
    <xf numFmtId="38" fontId="2" fillId="0" borderId="41" xfId="16" applyFont="1" applyFill="1" applyBorder="1" applyAlignment="1">
      <alignment horizontal="center" vertical="center" wrapText="1"/>
    </xf>
    <xf numFmtId="38" fontId="2" fillId="0" borderId="0" xfId="16" applyFont="1" applyFill="1" applyAlignment="1">
      <alignment horizontal="center"/>
    </xf>
    <xf numFmtId="38" fontId="2" fillId="0" borderId="1" xfId="16" applyFont="1" applyFill="1" applyBorder="1" applyAlignment="1">
      <alignment horizontal="distributed"/>
    </xf>
    <xf numFmtId="38" fontId="2" fillId="0" borderId="35" xfId="16" applyFont="1" applyFill="1" applyBorder="1" applyAlignment="1">
      <alignment horizontal="distributed"/>
    </xf>
    <xf numFmtId="38" fontId="2" fillId="0" borderId="1" xfId="16" applyFont="1" applyFill="1" applyBorder="1" applyAlignment="1">
      <alignment horizontal="center"/>
    </xf>
    <xf numFmtId="38" fontId="2" fillId="0" borderId="13" xfId="16" applyFont="1" applyFill="1" applyBorder="1" applyAlignment="1">
      <alignment horizontal="distributed"/>
    </xf>
    <xf numFmtId="38" fontId="2" fillId="0" borderId="3" xfId="16" applyFont="1" applyFill="1" applyBorder="1" applyAlignment="1">
      <alignment horizontal="center"/>
    </xf>
    <xf numFmtId="38" fontId="2" fillId="0" borderId="39" xfId="16" applyFont="1" applyFill="1" applyBorder="1" applyAlignment="1">
      <alignment horizontal="center"/>
    </xf>
    <xf numFmtId="38" fontId="2" fillId="0" borderId="16" xfId="16" applyFont="1" applyFill="1" applyBorder="1" applyAlignment="1">
      <alignment horizontal="center"/>
    </xf>
    <xf numFmtId="186" fontId="16" fillId="0" borderId="46" xfId="16" applyNumberFormat="1" applyFont="1" applyFill="1" applyBorder="1" applyAlignment="1">
      <alignment/>
    </xf>
    <xf numFmtId="38" fontId="16" fillId="0" borderId="47" xfId="16" applyFont="1" applyFill="1" applyBorder="1" applyAlignment="1">
      <alignment/>
    </xf>
    <xf numFmtId="38" fontId="16" fillId="0" borderId="40" xfId="16" applyFont="1" applyFill="1" applyBorder="1" applyAlignment="1">
      <alignment/>
    </xf>
    <xf numFmtId="186" fontId="16" fillId="0" borderId="1" xfId="16" applyNumberFormat="1" applyFont="1" applyFill="1" applyBorder="1" applyAlignment="1">
      <alignment/>
    </xf>
    <xf numFmtId="38" fontId="16" fillId="0" borderId="12" xfId="16" applyFont="1" applyFill="1" applyBorder="1" applyAlignment="1">
      <alignment/>
    </xf>
    <xf numFmtId="186" fontId="6" fillId="0" borderId="1" xfId="16" applyNumberFormat="1" applyFont="1" applyFill="1" applyBorder="1" applyAlignment="1">
      <alignment/>
    </xf>
    <xf numFmtId="38" fontId="2" fillId="0" borderId="40" xfId="16" applyFont="1" applyFill="1" applyBorder="1" applyAlignment="1">
      <alignment/>
    </xf>
    <xf numFmtId="38" fontId="2" fillId="0" borderId="13" xfId="16" applyFont="1" applyFill="1" applyBorder="1" applyAlignment="1">
      <alignment/>
    </xf>
    <xf numFmtId="38" fontId="2" fillId="0" borderId="40" xfId="16" applyFont="1" applyFill="1" applyBorder="1" applyAlignment="1">
      <alignment horizontal="right"/>
    </xf>
    <xf numFmtId="186" fontId="2" fillId="0" borderId="1" xfId="16" applyNumberFormat="1" applyFont="1" applyFill="1" applyBorder="1" applyAlignment="1">
      <alignment horizontal="right"/>
    </xf>
    <xf numFmtId="176" fontId="2" fillId="0" borderId="1" xfId="15" applyNumberFormat="1" applyFont="1" applyFill="1" applyBorder="1" applyAlignment="1">
      <alignment/>
    </xf>
    <xf numFmtId="38" fontId="2" fillId="0" borderId="12" xfId="16" applyFont="1" applyFill="1" applyBorder="1" applyAlignment="1">
      <alignment/>
    </xf>
    <xf numFmtId="186" fontId="2" fillId="0" borderId="9" xfId="16" applyNumberFormat="1" applyFont="1" applyFill="1" applyBorder="1" applyAlignment="1">
      <alignment/>
    </xf>
    <xf numFmtId="38" fontId="2" fillId="0" borderId="39" xfId="16" applyFont="1" applyFill="1" applyBorder="1" applyAlignment="1">
      <alignment horizontal="right"/>
    </xf>
    <xf numFmtId="186" fontId="2" fillId="0" borderId="9" xfId="16" applyNumberFormat="1" applyFont="1" applyFill="1" applyBorder="1" applyAlignment="1">
      <alignment horizontal="right"/>
    </xf>
    <xf numFmtId="177" fontId="2" fillId="0" borderId="16" xfId="16" applyNumberFormat="1" applyFont="1" applyFill="1" applyBorder="1" applyAlignment="1">
      <alignment/>
    </xf>
    <xf numFmtId="38" fontId="4" fillId="0" borderId="2" xfId="16" applyFont="1" applyFill="1" applyBorder="1" applyAlignment="1">
      <alignment horizontal="center"/>
    </xf>
    <xf numFmtId="38" fontId="19" fillId="0" borderId="2" xfId="16" applyFont="1" applyFill="1" applyBorder="1" applyAlignment="1">
      <alignment/>
    </xf>
    <xf numFmtId="38" fontId="19" fillId="0" borderId="2" xfId="16" applyFont="1" applyFill="1" applyBorder="1" applyAlignment="1">
      <alignment horizontal="center"/>
    </xf>
    <xf numFmtId="41" fontId="19" fillId="0" borderId="1" xfId="16" applyNumberFormat="1" applyFont="1" applyFill="1" applyBorder="1" applyAlignment="1">
      <alignment/>
    </xf>
    <xf numFmtId="41" fontId="19" fillId="0" borderId="1" xfId="16" applyNumberFormat="1" applyFont="1" applyFill="1" applyBorder="1" applyAlignment="1">
      <alignment horizontal="right"/>
    </xf>
    <xf numFmtId="41" fontId="19" fillId="0" borderId="2" xfId="16" applyNumberFormat="1" applyFont="1" applyFill="1" applyBorder="1" applyAlignment="1">
      <alignment/>
    </xf>
    <xf numFmtId="38" fontId="19" fillId="0" borderId="0" xfId="16" applyFont="1" applyFill="1" applyAlignment="1">
      <alignment/>
    </xf>
    <xf numFmtId="41" fontId="4" fillId="0" borderId="2" xfId="16" applyNumberFormat="1" applyFont="1" applyFill="1" applyBorder="1" applyAlignment="1">
      <alignment horizontal="right"/>
    </xf>
    <xf numFmtId="38" fontId="4" fillId="0" borderId="8" xfId="16" applyFont="1" applyFill="1" applyBorder="1" applyAlignment="1">
      <alignment horizontal="center"/>
    </xf>
    <xf numFmtId="38" fontId="4" fillId="0" borderId="8" xfId="16" applyFont="1" applyFill="1" applyBorder="1" applyAlignment="1">
      <alignment/>
    </xf>
    <xf numFmtId="41" fontId="4" fillId="0" borderId="15" xfId="16" applyNumberFormat="1" applyFont="1" applyFill="1" applyBorder="1" applyAlignment="1">
      <alignment horizontal="right"/>
    </xf>
    <xf numFmtId="41" fontId="4" fillId="0" borderId="9" xfId="16" applyNumberFormat="1" applyFont="1" applyFill="1" applyBorder="1" applyAlignment="1">
      <alignment horizontal="right"/>
    </xf>
    <xf numFmtId="41" fontId="4" fillId="0" borderId="8" xfId="16" applyNumberFormat="1" applyFont="1" applyFill="1" applyBorder="1" applyAlignment="1">
      <alignment horizontal="right"/>
    </xf>
    <xf numFmtId="41" fontId="19" fillId="0" borderId="13" xfId="16" applyNumberFormat="1" applyFont="1" applyFill="1" applyBorder="1" applyAlignment="1">
      <alignment/>
    </xf>
    <xf numFmtId="41" fontId="4" fillId="0" borderId="13" xfId="16" applyNumberFormat="1" applyFont="1" applyFill="1" applyBorder="1" applyAlignment="1">
      <alignment horizontal="right"/>
    </xf>
    <xf numFmtId="41" fontId="4" fillId="0" borderId="43" xfId="16" applyNumberFormat="1" applyFont="1" applyFill="1" applyBorder="1" applyAlignment="1">
      <alignment/>
    </xf>
    <xf numFmtId="0" fontId="2" fillId="0" borderId="36" xfId="0" applyFont="1" applyFill="1" applyBorder="1" applyAlignment="1">
      <alignment horizontal="right" vertical="center"/>
    </xf>
    <xf numFmtId="0" fontId="2" fillId="0" borderId="20" xfId="0" applyFont="1" applyFill="1" applyBorder="1" applyAlignment="1">
      <alignment horizontal="left" vertical="center"/>
    </xf>
    <xf numFmtId="0" fontId="2" fillId="0" borderId="2" xfId="0" applyFont="1" applyFill="1" applyBorder="1" applyAlignment="1">
      <alignment horizontal="centerContinuous"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Continuous" vertical="center"/>
    </xf>
    <xf numFmtId="0" fontId="2" fillId="0" borderId="6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1"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34" xfId="0" applyFont="1" applyFill="1" applyBorder="1" applyAlignment="1">
      <alignment vertical="center"/>
    </xf>
    <xf numFmtId="0" fontId="2" fillId="0" borderId="22" xfId="0" applyFont="1" applyFill="1" applyBorder="1" applyAlignment="1">
      <alignment vertical="center"/>
    </xf>
    <xf numFmtId="38" fontId="16" fillId="0" borderId="10" xfId="16" applyFont="1" applyFill="1" applyBorder="1" applyAlignment="1">
      <alignment vertical="center"/>
    </xf>
    <xf numFmtId="0" fontId="6" fillId="0" borderId="20" xfId="0" applyFont="1" applyFill="1" applyBorder="1" applyAlignment="1">
      <alignment horizontal="left" vertical="center"/>
    </xf>
    <xf numFmtId="0" fontId="6" fillId="0" borderId="2" xfId="0" applyFont="1" applyFill="1" applyBorder="1" applyAlignment="1">
      <alignment horizontal="left" vertical="center"/>
    </xf>
    <xf numFmtId="38" fontId="6" fillId="0" borderId="10" xfId="16" applyFont="1" applyFill="1" applyBorder="1" applyAlignment="1">
      <alignment vertical="center"/>
    </xf>
    <xf numFmtId="38" fontId="17" fillId="0" borderId="3" xfId="16" applyFont="1" applyFill="1" applyBorder="1" applyAlignment="1">
      <alignment/>
    </xf>
    <xf numFmtId="38" fontId="4" fillId="0" borderId="0" xfId="16" applyFont="1" applyFill="1" applyBorder="1" applyAlignment="1">
      <alignment horizontal="centerContinuous"/>
    </xf>
    <xf numFmtId="38" fontId="4" fillId="0" borderId="1" xfId="16" applyFont="1" applyFill="1" applyBorder="1" applyAlignment="1">
      <alignment horizontal="center" vertical="center"/>
    </xf>
    <xf numFmtId="38" fontId="10" fillId="0" borderId="13" xfId="16" applyFont="1" applyFill="1" applyBorder="1" applyAlignment="1">
      <alignment vertical="center"/>
    </xf>
    <xf numFmtId="41" fontId="10" fillId="0" borderId="1" xfId="16" applyNumberFormat="1" applyFont="1" applyFill="1" applyBorder="1" applyAlignment="1">
      <alignment horizontal="right" vertical="center"/>
    </xf>
    <xf numFmtId="41" fontId="19" fillId="0" borderId="1" xfId="16" applyNumberFormat="1" applyFont="1" applyFill="1" applyBorder="1" applyAlignment="1">
      <alignment horizontal="right" vertical="center"/>
    </xf>
    <xf numFmtId="41" fontId="19" fillId="0" borderId="13" xfId="16" applyNumberFormat="1" applyFont="1" applyFill="1" applyBorder="1" applyAlignment="1">
      <alignment horizontal="right" vertical="center"/>
    </xf>
    <xf numFmtId="41" fontId="10" fillId="0" borderId="13" xfId="16" applyNumberFormat="1" applyFont="1" applyFill="1" applyBorder="1" applyAlignment="1">
      <alignment horizontal="right" vertical="center"/>
    </xf>
    <xf numFmtId="38" fontId="10" fillId="0" borderId="13" xfId="16" applyFont="1" applyFill="1" applyBorder="1" applyAlignment="1">
      <alignment horizontal="right" vertical="center"/>
    </xf>
    <xf numFmtId="38" fontId="19" fillId="0" borderId="13" xfId="16" applyFont="1" applyFill="1" applyBorder="1" applyAlignment="1">
      <alignment horizontal="right" vertical="center"/>
    </xf>
    <xf numFmtId="38" fontId="21" fillId="0" borderId="2" xfId="16" applyFont="1" applyFill="1" applyBorder="1" applyAlignment="1">
      <alignment horizontal="distributed" vertical="center"/>
    </xf>
    <xf numFmtId="181" fontId="10" fillId="0" borderId="1" xfId="16" applyNumberFormat="1" applyFont="1" applyFill="1" applyBorder="1" applyAlignment="1">
      <alignment horizontal="right" vertical="center"/>
    </xf>
    <xf numFmtId="181" fontId="10" fillId="0" borderId="13" xfId="16" applyNumberFormat="1" applyFont="1" applyFill="1" applyBorder="1" applyAlignment="1">
      <alignment horizontal="right" vertical="center"/>
    </xf>
    <xf numFmtId="38" fontId="11" fillId="0" borderId="13" xfId="16" applyFont="1" applyFill="1" applyBorder="1" applyAlignment="1">
      <alignment horizontal="right" vertical="center"/>
    </xf>
    <xf numFmtId="38" fontId="17" fillId="0" borderId="2" xfId="16" applyFont="1" applyFill="1" applyBorder="1" applyAlignment="1">
      <alignment horizontal="distributed" vertical="center"/>
    </xf>
    <xf numFmtId="38" fontId="19" fillId="0" borderId="1" xfId="16" applyFont="1" applyFill="1" applyBorder="1" applyAlignment="1">
      <alignment horizontal="right" vertical="center"/>
    </xf>
    <xf numFmtId="38" fontId="22" fillId="0" borderId="13" xfId="16" applyFont="1" applyFill="1" applyBorder="1" applyAlignment="1">
      <alignment horizontal="right" vertical="center"/>
    </xf>
    <xf numFmtId="38" fontId="5" fillId="0" borderId="2" xfId="16" applyFont="1" applyFill="1" applyBorder="1" applyAlignment="1">
      <alignment horizontal="distributed" vertical="center"/>
    </xf>
    <xf numFmtId="38" fontId="10" fillId="0" borderId="43" xfId="16" applyFont="1" applyFill="1" applyBorder="1" applyAlignment="1">
      <alignment horizontal="right" vertical="center"/>
    </xf>
    <xf numFmtId="38" fontId="10" fillId="0" borderId="9" xfId="16" applyFont="1" applyFill="1" applyBorder="1" applyAlignment="1">
      <alignment horizontal="right" vertical="center"/>
    </xf>
    <xf numFmtId="38" fontId="10" fillId="0" borderId="16" xfId="16" applyFont="1" applyFill="1" applyBorder="1" applyAlignment="1">
      <alignment horizontal="right" vertical="center"/>
    </xf>
    <xf numFmtId="38" fontId="17" fillId="0" borderId="0" xfId="16" applyFont="1" applyFill="1" applyAlignment="1">
      <alignment/>
    </xf>
    <xf numFmtId="181" fontId="28" fillId="0" borderId="1" xfId="16" applyNumberFormat="1" applyFont="1" applyFill="1" applyBorder="1" applyAlignment="1">
      <alignment horizontal="right" vertical="center"/>
    </xf>
    <xf numFmtId="0" fontId="2" fillId="0" borderId="41" xfId="0" applyFont="1" applyFill="1" applyBorder="1" applyAlignment="1">
      <alignment vertical="center"/>
    </xf>
    <xf numFmtId="0" fontId="2" fillId="0" borderId="6" xfId="0" applyFont="1" applyFill="1" applyBorder="1" applyAlignment="1">
      <alignment horizontal="center" vertical="center"/>
    </xf>
    <xf numFmtId="0" fontId="27" fillId="0" borderId="6" xfId="0" applyFont="1" applyFill="1" applyBorder="1" applyAlignment="1">
      <alignment horizontal="center" vertical="center"/>
    </xf>
    <xf numFmtId="177" fontId="2" fillId="0" borderId="6" xfId="16" applyNumberFormat="1" applyFont="1" applyFill="1" applyBorder="1" applyAlignment="1">
      <alignment vertical="center"/>
    </xf>
    <xf numFmtId="38" fontId="2" fillId="0" borderId="70" xfId="16" applyFont="1" applyFill="1" applyBorder="1" applyAlignment="1">
      <alignment vertical="center"/>
    </xf>
    <xf numFmtId="0" fontId="2"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16" fillId="0" borderId="0" xfId="0" applyFont="1" applyFill="1" applyBorder="1" applyAlignment="1">
      <alignment vertical="center"/>
    </xf>
    <xf numFmtId="0" fontId="16" fillId="0" borderId="6" xfId="0" applyFont="1" applyFill="1" applyBorder="1" applyAlignment="1">
      <alignment horizontal="center" vertical="center"/>
    </xf>
    <xf numFmtId="38" fontId="16" fillId="0" borderId="6" xfId="16" applyFont="1" applyFill="1" applyBorder="1" applyAlignment="1">
      <alignment vertical="center"/>
    </xf>
    <xf numFmtId="0" fontId="29" fillId="0" borderId="60" xfId="0" applyFont="1" applyFill="1" applyBorder="1" applyAlignment="1">
      <alignment horizontal="center" vertical="center"/>
    </xf>
    <xf numFmtId="38" fontId="2" fillId="0" borderId="2" xfId="16" applyFont="1" applyFill="1" applyBorder="1" applyAlignment="1">
      <alignment horizontal="center"/>
    </xf>
    <xf numFmtId="38" fontId="2" fillId="0" borderId="18" xfId="16" applyFont="1" applyFill="1" applyBorder="1" applyAlignment="1">
      <alignment horizontal="center" vertical="center"/>
    </xf>
    <xf numFmtId="41" fontId="16" fillId="0" borderId="1" xfId="16" applyNumberFormat="1" applyFont="1" applyFill="1" applyBorder="1" applyAlignment="1">
      <alignment/>
    </xf>
    <xf numFmtId="41" fontId="16" fillId="0" borderId="0" xfId="16" applyNumberFormat="1" applyFont="1" applyFill="1" applyBorder="1" applyAlignment="1">
      <alignment/>
    </xf>
    <xf numFmtId="38" fontId="2" fillId="0" borderId="43" xfId="16" applyFont="1" applyFill="1" applyBorder="1" applyAlignment="1">
      <alignment horizontal="center" vertical="center"/>
    </xf>
    <xf numFmtId="41" fontId="16" fillId="0" borderId="13" xfId="16" applyNumberFormat="1" applyFont="1" applyFill="1" applyBorder="1" applyAlignment="1">
      <alignment/>
    </xf>
    <xf numFmtId="41" fontId="6" fillId="0" borderId="1" xfId="16" applyNumberFormat="1" applyFont="1" applyFill="1" applyBorder="1" applyAlignment="1">
      <alignment/>
    </xf>
    <xf numFmtId="41" fontId="6" fillId="0" borderId="0" xfId="16" applyNumberFormat="1" applyFont="1" applyFill="1" applyBorder="1" applyAlignment="1">
      <alignment/>
    </xf>
    <xf numFmtId="41" fontId="6" fillId="0" borderId="13" xfId="16" applyNumberFormat="1" applyFont="1" applyFill="1" applyBorder="1" applyAlignment="1">
      <alignment/>
    </xf>
    <xf numFmtId="41" fontId="2" fillId="0" borderId="1" xfId="16" applyNumberFormat="1" applyFont="1" applyFill="1" applyBorder="1" applyAlignment="1">
      <alignment/>
    </xf>
    <xf numFmtId="41" fontId="2" fillId="0" borderId="0" xfId="16" applyNumberFormat="1" applyFont="1" applyFill="1" applyBorder="1" applyAlignment="1">
      <alignment/>
    </xf>
    <xf numFmtId="41" fontId="2" fillId="0" borderId="13" xfId="16" applyNumberFormat="1" applyFont="1" applyFill="1" applyBorder="1" applyAlignment="1">
      <alignment/>
    </xf>
    <xf numFmtId="41" fontId="2" fillId="0" borderId="1" xfId="16" applyNumberFormat="1" applyFont="1" applyFill="1" applyBorder="1" applyAlignment="1">
      <alignment horizontal="right"/>
    </xf>
    <xf numFmtId="41" fontId="2" fillId="0" borderId="13" xfId="16" applyNumberFormat="1" applyFont="1" applyFill="1" applyBorder="1" applyAlignment="1">
      <alignment horizontal="right"/>
    </xf>
    <xf numFmtId="41" fontId="2" fillId="0" borderId="0" xfId="16" applyNumberFormat="1" applyFont="1" applyFill="1" applyBorder="1" applyAlignment="1">
      <alignment horizontal="right"/>
    </xf>
    <xf numFmtId="38" fontId="2" fillId="0" borderId="16" xfId="16" applyFont="1" applyFill="1" applyBorder="1" applyAlignment="1">
      <alignment/>
    </xf>
    <xf numFmtId="38" fontId="2" fillId="0" borderId="15" xfId="16" applyFont="1" applyFill="1" applyBorder="1" applyAlignment="1">
      <alignment horizontal="center" vertical="center"/>
    </xf>
    <xf numFmtId="38" fontId="2" fillId="0" borderId="10" xfId="16" applyFont="1" applyFill="1" applyBorder="1" applyAlignment="1">
      <alignment horizontal="center" vertical="center"/>
    </xf>
    <xf numFmtId="38" fontId="7" fillId="0" borderId="22" xfId="16" applyFont="1" applyFill="1" applyBorder="1" applyAlignment="1">
      <alignment horizontal="center" vertical="center"/>
    </xf>
    <xf numFmtId="38" fontId="7" fillId="0" borderId="10" xfId="16" applyFont="1" applyFill="1" applyBorder="1" applyAlignment="1">
      <alignment horizontal="center" vertical="center"/>
    </xf>
    <xf numFmtId="38" fontId="7" fillId="0" borderId="14" xfId="16" applyFont="1" applyFill="1" applyBorder="1" applyAlignment="1">
      <alignment horizontal="center" vertical="center"/>
    </xf>
    <xf numFmtId="38" fontId="7" fillId="0" borderId="34" xfId="16" applyFont="1" applyFill="1" applyBorder="1" applyAlignment="1">
      <alignment horizontal="left" vertical="center" shrinkToFit="1"/>
    </xf>
    <xf numFmtId="38" fontId="2" fillId="0" borderId="9" xfId="16" applyFont="1" applyFill="1" applyBorder="1" applyAlignment="1">
      <alignment horizontal="center" vertical="center" shrinkToFit="1"/>
    </xf>
    <xf numFmtId="38" fontId="2" fillId="0" borderId="9" xfId="16" applyFont="1" applyFill="1" applyBorder="1" applyAlignment="1">
      <alignment horizontal="right" shrinkToFit="1"/>
    </xf>
    <xf numFmtId="38" fontId="2" fillId="0" borderId="15" xfId="16" applyFont="1" applyFill="1" applyBorder="1" applyAlignment="1">
      <alignment horizontal="right" shrinkToFit="1"/>
    </xf>
    <xf numFmtId="41" fontId="2" fillId="0" borderId="16" xfId="16" applyNumberFormat="1" applyFont="1" applyFill="1" applyBorder="1" applyAlignment="1">
      <alignment horizontal="right" shrinkToFit="1"/>
    </xf>
    <xf numFmtId="0" fontId="0" fillId="0" borderId="23" xfId="0" applyFill="1" applyBorder="1" applyAlignment="1">
      <alignment horizontal="center" vertical="center"/>
    </xf>
    <xf numFmtId="0" fontId="0" fillId="0" borderId="51" xfId="0" applyFill="1" applyBorder="1" applyAlignment="1">
      <alignment horizontal="center" vertical="center"/>
    </xf>
    <xf numFmtId="0" fontId="0" fillId="0" borderId="4" xfId="0" applyFill="1" applyBorder="1" applyAlignment="1">
      <alignment horizontal="center" vertical="center"/>
    </xf>
    <xf numFmtId="0" fontId="0" fillId="0" borderId="21" xfId="0" applyFill="1" applyBorder="1" applyAlignment="1">
      <alignment horizontal="center" vertical="center"/>
    </xf>
    <xf numFmtId="0" fontId="0" fillId="0" borderId="8" xfId="0" applyFill="1" applyBorder="1" applyAlignment="1">
      <alignment horizontal="center" vertical="center"/>
    </xf>
    <xf numFmtId="0" fontId="0" fillId="0" borderId="34" xfId="0" applyFill="1" applyBorder="1" applyAlignment="1">
      <alignment horizontal="center" vertical="center"/>
    </xf>
    <xf numFmtId="0" fontId="0" fillId="0" borderId="3"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vertical="center" wrapText="1"/>
    </xf>
    <xf numFmtId="0" fontId="0" fillId="0" borderId="23" xfId="0" applyFill="1" applyBorder="1" applyAlignment="1">
      <alignment vertical="center"/>
    </xf>
    <xf numFmtId="38" fontId="7" fillId="0" borderId="0" xfId="16" applyFont="1" applyFill="1" applyAlignment="1">
      <alignment shrinkToFit="1"/>
    </xf>
    <xf numFmtId="38" fontId="10" fillId="0" borderId="0" xfId="16" applyFont="1" applyFill="1" applyAlignment="1">
      <alignment/>
    </xf>
    <xf numFmtId="38" fontId="7" fillId="0" borderId="19" xfId="16" applyFont="1" applyFill="1" applyBorder="1" applyAlignment="1">
      <alignment horizontal="center" vertical="center"/>
    </xf>
    <xf numFmtId="0" fontId="0" fillId="0" borderId="53" xfId="0" applyFill="1" applyBorder="1" applyAlignment="1">
      <alignment horizontal="center" vertical="center"/>
    </xf>
    <xf numFmtId="0" fontId="0" fillId="0" borderId="17"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vertical="center" wrapText="1"/>
    </xf>
    <xf numFmtId="38" fontId="4" fillId="0" borderId="72" xfId="16" applyFont="1" applyFill="1" applyBorder="1" applyAlignment="1">
      <alignment horizontal="center" vertical="center"/>
    </xf>
    <xf numFmtId="38" fontId="4" fillId="0" borderId="41" xfId="16" applyFont="1" applyFill="1" applyBorder="1" applyAlignment="1">
      <alignment horizontal="center" vertical="center"/>
    </xf>
    <xf numFmtId="0" fontId="13" fillId="0" borderId="15" xfId="0" applyFont="1" applyFill="1" applyBorder="1" applyAlignment="1">
      <alignment vertical="center"/>
    </xf>
    <xf numFmtId="38" fontId="2" fillId="0" borderId="22" xfId="16" applyFont="1" applyFill="1" applyBorder="1" applyAlignment="1">
      <alignment horizontal="center" vertical="center"/>
    </xf>
    <xf numFmtId="0" fontId="0" fillId="0" borderId="14" xfId="0" applyFill="1" applyBorder="1" applyAlignment="1">
      <alignment vertical="center"/>
    </xf>
    <xf numFmtId="38" fontId="2" fillId="0" borderId="42" xfId="16" applyFont="1" applyFill="1" applyBorder="1" applyAlignment="1">
      <alignment horizontal="center" vertical="center"/>
    </xf>
    <xf numFmtId="0" fontId="0" fillId="0" borderId="43" xfId="0" applyFill="1" applyBorder="1" applyAlignment="1">
      <alignment horizontal="center" vertical="center"/>
    </xf>
    <xf numFmtId="38" fontId="2" fillId="0" borderId="41" xfId="16" applyFont="1" applyFill="1" applyBorder="1" applyAlignment="1">
      <alignment horizontal="center" vertical="center"/>
    </xf>
    <xf numFmtId="0" fontId="0" fillId="0" borderId="15" xfId="0" applyFill="1" applyBorder="1" applyAlignment="1">
      <alignment vertical="center"/>
    </xf>
    <xf numFmtId="38" fontId="2" fillId="0" borderId="14" xfId="16" applyFont="1" applyFill="1" applyBorder="1" applyAlignment="1">
      <alignment horizontal="center" vertical="center"/>
    </xf>
    <xf numFmtId="38" fontId="4" fillId="0" borderId="4" xfId="16" applyFont="1" applyFill="1" applyBorder="1" applyAlignment="1">
      <alignment horizontal="center" vertical="center" textRotation="255" shrinkToFit="1"/>
    </xf>
    <xf numFmtId="38" fontId="4" fillId="0" borderId="2" xfId="16" applyFont="1" applyFill="1" applyBorder="1" applyAlignment="1">
      <alignment horizontal="center" vertical="center" textRotation="255" shrinkToFit="1"/>
    </xf>
    <xf numFmtId="38" fontId="4" fillId="0" borderId="8" xfId="16" applyFont="1" applyFill="1" applyBorder="1" applyAlignment="1">
      <alignment horizontal="center" vertical="center" textRotation="255" shrinkToFit="1"/>
    </xf>
    <xf numFmtId="38" fontId="4" fillId="0" borderId="73" xfId="16" applyFont="1" applyFill="1" applyBorder="1" applyAlignment="1">
      <alignment horizontal="center" vertical="center"/>
    </xf>
    <xf numFmtId="38" fontId="4" fillId="0" borderId="67" xfId="16" applyFont="1" applyFill="1" applyBorder="1" applyAlignment="1">
      <alignment horizontal="center" vertical="center"/>
    </xf>
    <xf numFmtId="38" fontId="4" fillId="0" borderId="49" xfId="16" applyFont="1" applyFill="1" applyBorder="1" applyAlignment="1">
      <alignment horizontal="center" vertical="center"/>
    </xf>
    <xf numFmtId="38" fontId="4" fillId="0" borderId="23" xfId="16" applyFont="1" applyFill="1" applyBorder="1" applyAlignment="1">
      <alignment horizontal="center" vertical="center"/>
    </xf>
    <xf numFmtId="0" fontId="2" fillId="0" borderId="74"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5" xfId="0" applyFont="1" applyFill="1" applyBorder="1" applyAlignment="1">
      <alignment horizontal="center" vertical="center"/>
    </xf>
    <xf numFmtId="38" fontId="2" fillId="0" borderId="20" xfId="16" applyFont="1" applyFill="1" applyBorder="1" applyAlignment="1">
      <alignment horizontal="distributed" vertical="center"/>
    </xf>
    <xf numFmtId="0" fontId="0" fillId="0" borderId="2" xfId="0" applyFill="1" applyBorder="1" applyAlignment="1">
      <alignment horizontal="distributed" vertical="center"/>
    </xf>
    <xf numFmtId="38" fontId="2" fillId="0" borderId="51" xfId="16" applyFont="1" applyFill="1" applyBorder="1" applyAlignment="1">
      <alignment horizontal="distributed" vertical="center"/>
    </xf>
    <xf numFmtId="0" fontId="0" fillId="0" borderId="4" xfId="0" applyFill="1" applyBorder="1" applyAlignment="1">
      <alignment horizontal="distributed" vertical="center"/>
    </xf>
    <xf numFmtId="38" fontId="2" fillId="0" borderId="20" xfId="16" applyFont="1" applyBorder="1" applyAlignment="1">
      <alignment horizontal="distributed" vertical="center"/>
    </xf>
    <xf numFmtId="0" fontId="0" fillId="0" borderId="2" xfId="0" applyBorder="1" applyAlignment="1">
      <alignment horizontal="distributed" vertical="center"/>
    </xf>
    <xf numFmtId="38" fontId="2" fillId="0" borderId="51" xfId="16" applyFont="1" applyBorder="1" applyAlignment="1">
      <alignment horizontal="distributed" vertical="center"/>
    </xf>
    <xf numFmtId="0" fontId="0" fillId="0" borderId="4" xfId="0" applyBorder="1" applyAlignment="1">
      <alignment horizontal="distributed" vertical="center"/>
    </xf>
    <xf numFmtId="38" fontId="4" fillId="0" borderId="48" xfId="16" applyFont="1" applyFill="1" applyBorder="1" applyAlignment="1">
      <alignment horizontal="center" vertical="center"/>
    </xf>
    <xf numFmtId="38" fontId="4" fillId="0" borderId="14" xfId="16" applyFont="1" applyFill="1" applyBorder="1" applyAlignment="1">
      <alignment horizontal="center" vertical="center"/>
    </xf>
    <xf numFmtId="38" fontId="4" fillId="0" borderId="75" xfId="16" applyFont="1" applyFill="1" applyBorder="1" applyAlignment="1">
      <alignment horizontal="center" vertical="center"/>
    </xf>
    <xf numFmtId="38" fontId="4" fillId="0" borderId="21" xfId="16" applyFont="1" applyFill="1" applyBorder="1" applyAlignment="1">
      <alignment horizontal="center" vertical="center"/>
    </xf>
    <xf numFmtId="38" fontId="19" fillId="0" borderId="0" xfId="16" applyFont="1" applyFill="1" applyBorder="1" applyAlignment="1">
      <alignment horizontal="center" vertical="center"/>
    </xf>
    <xf numFmtId="38" fontId="19" fillId="0" borderId="2" xfId="16" applyFont="1" applyFill="1" applyBorder="1" applyAlignment="1">
      <alignment horizontal="center" vertical="center"/>
    </xf>
    <xf numFmtId="38" fontId="4" fillId="0" borderId="41" xfId="16" applyFont="1" applyFill="1" applyBorder="1" applyAlignment="1">
      <alignment horizontal="center" vertical="center" wrapText="1"/>
    </xf>
    <xf numFmtId="38" fontId="4" fillId="0" borderId="74" xfId="16" applyFont="1" applyFill="1" applyBorder="1" applyAlignment="1">
      <alignment horizontal="center" vertical="center"/>
    </xf>
    <xf numFmtId="38" fontId="4" fillId="0" borderId="16" xfId="16" applyFont="1" applyFill="1" applyBorder="1" applyAlignment="1">
      <alignment horizontal="center" vertical="center"/>
    </xf>
    <xf numFmtId="38" fontId="4" fillId="0" borderId="29" xfId="16" applyFont="1" applyFill="1" applyBorder="1" applyAlignment="1">
      <alignment horizontal="center" vertical="center"/>
    </xf>
    <xf numFmtId="38" fontId="4" fillId="0" borderId="42" xfId="16" applyFont="1" applyFill="1" applyBorder="1" applyAlignment="1">
      <alignment horizontal="center" vertical="center" wrapText="1"/>
    </xf>
    <xf numFmtId="38" fontId="4" fillId="0" borderId="33" xfId="16" applyFont="1" applyFill="1" applyBorder="1" applyAlignment="1">
      <alignment horizontal="center" vertical="center"/>
    </xf>
    <xf numFmtId="38" fontId="4" fillId="0" borderId="43" xfId="16" applyFont="1" applyFill="1" applyBorder="1" applyAlignment="1">
      <alignment horizontal="center" vertical="center"/>
    </xf>
    <xf numFmtId="38" fontId="4" fillId="0" borderId="22" xfId="16" applyFont="1" applyFill="1" applyBorder="1" applyAlignment="1">
      <alignment horizontal="center" vertical="center"/>
    </xf>
    <xf numFmtId="38" fontId="4" fillId="0" borderId="51" xfId="16" applyFont="1" applyFill="1" applyBorder="1" applyAlignment="1">
      <alignment horizontal="center" vertical="center"/>
    </xf>
    <xf numFmtId="38" fontId="4" fillId="0" borderId="50" xfId="16" applyFont="1" applyFill="1" applyBorder="1" applyAlignment="1">
      <alignment horizontal="center" vertical="center"/>
    </xf>
    <xf numFmtId="38" fontId="4" fillId="0" borderId="55" xfId="16" applyFont="1" applyFill="1" applyBorder="1" applyAlignment="1">
      <alignment horizontal="center" vertical="center"/>
    </xf>
    <xf numFmtId="38" fontId="4" fillId="0" borderId="8" xfId="16" applyFont="1" applyFill="1" applyBorder="1" applyAlignment="1">
      <alignment horizontal="center" vertical="center"/>
    </xf>
    <xf numFmtId="38" fontId="4" fillId="0" borderId="68" xfId="16" applyFont="1" applyFill="1" applyBorder="1" applyAlignment="1">
      <alignment horizontal="center" vertical="center"/>
    </xf>
    <xf numFmtId="38" fontId="2" fillId="0" borderId="47" xfId="16" applyFont="1" applyBorder="1" applyAlignment="1">
      <alignment horizontal="center" vertical="center"/>
    </xf>
    <xf numFmtId="38" fontId="2" fillId="0" borderId="34" xfId="16" applyFont="1" applyBorder="1" applyAlignment="1">
      <alignment horizontal="center" vertical="center"/>
    </xf>
    <xf numFmtId="38" fontId="2" fillId="0" borderId="4" xfId="16" applyFont="1" applyBorder="1" applyAlignment="1">
      <alignment horizontal="center" vertical="center"/>
    </xf>
    <xf numFmtId="38" fontId="2" fillId="0" borderId="76" xfId="16" applyFont="1" applyBorder="1" applyAlignment="1">
      <alignment horizontal="center" vertical="center"/>
    </xf>
    <xf numFmtId="38" fontId="2" fillId="0" borderId="5" xfId="16" applyFont="1" applyBorder="1" applyAlignment="1">
      <alignment horizontal="center" vertical="center"/>
    </xf>
    <xf numFmtId="38" fontId="2" fillId="0" borderId="7" xfId="16" applyFont="1" applyBorder="1" applyAlignment="1">
      <alignment horizontal="center" vertical="center"/>
    </xf>
    <xf numFmtId="38" fontId="2" fillId="0" borderId="77" xfId="16" applyFont="1" applyBorder="1" applyAlignment="1">
      <alignment horizontal="center" vertical="center"/>
    </xf>
    <xf numFmtId="38" fontId="2" fillId="0" borderId="78" xfId="16" applyFont="1" applyBorder="1" applyAlignment="1">
      <alignment horizontal="center" vertical="center"/>
    </xf>
    <xf numFmtId="38" fontId="2" fillId="0" borderId="70" xfId="16" applyFont="1" applyBorder="1" applyAlignment="1">
      <alignment horizontal="center" vertical="center"/>
    </xf>
    <xf numFmtId="38" fontId="2" fillId="0" borderId="22" xfId="16" applyFont="1" applyBorder="1" applyAlignment="1">
      <alignment horizontal="center" vertical="center"/>
    </xf>
    <xf numFmtId="38" fontId="2" fillId="0" borderId="14" xfId="16" applyFont="1" applyBorder="1" applyAlignment="1">
      <alignment horizontal="center" vertical="center"/>
    </xf>
    <xf numFmtId="38" fontId="2" fillId="0" borderId="79" xfId="16" applyFont="1" applyBorder="1" applyAlignment="1">
      <alignment horizontal="center" vertical="center"/>
    </xf>
    <xf numFmtId="38" fontId="2" fillId="0" borderId="44" xfId="16" applyFont="1" applyBorder="1" applyAlignment="1">
      <alignment horizontal="center" vertical="center"/>
    </xf>
    <xf numFmtId="38" fontId="2" fillId="0" borderId="53" xfId="16" applyFont="1" applyBorder="1" applyAlignment="1">
      <alignment horizontal="center" vertical="center"/>
    </xf>
    <xf numFmtId="38" fontId="2" fillId="0" borderId="10" xfId="16" applyFont="1" applyBorder="1" applyAlignment="1">
      <alignment horizontal="center" vertical="center"/>
    </xf>
    <xf numFmtId="38" fontId="2" fillId="0" borderId="51" xfId="16" applyFont="1" applyBorder="1" applyAlignment="1">
      <alignment horizontal="center" vertical="center"/>
    </xf>
    <xf numFmtId="38" fontId="2" fillId="0" borderId="80" xfId="16" applyFont="1" applyBorder="1" applyAlignment="1">
      <alignment horizontal="center" vertical="center"/>
    </xf>
    <xf numFmtId="38" fontId="14" fillId="0" borderId="0" xfId="16" applyFont="1" applyFill="1" applyBorder="1" applyAlignment="1">
      <alignment horizontal="distributed" vertical="center"/>
    </xf>
    <xf numFmtId="38" fontId="14" fillId="0" borderId="2" xfId="16" applyFont="1" applyFill="1" applyBorder="1" applyAlignment="1">
      <alignment horizontal="distributed" vertical="center"/>
    </xf>
    <xf numFmtId="38" fontId="16" fillId="0" borderId="0" xfId="16" applyFont="1" applyFill="1" applyBorder="1" applyAlignment="1">
      <alignment horizontal="distributed" vertical="center"/>
    </xf>
    <xf numFmtId="38" fontId="16" fillId="0" borderId="2" xfId="16" applyFont="1" applyFill="1" applyBorder="1" applyAlignment="1">
      <alignment horizontal="distributed" vertical="center"/>
    </xf>
    <xf numFmtId="38" fontId="2" fillId="0" borderId="38" xfId="16" applyFont="1" applyFill="1" applyBorder="1" applyAlignment="1">
      <alignment horizontal="center" vertical="center"/>
    </xf>
    <xf numFmtId="38" fontId="2" fillId="0" borderId="55" xfId="16" applyFont="1" applyFill="1" applyBorder="1" applyAlignment="1">
      <alignment horizontal="center" vertical="center"/>
    </xf>
    <xf numFmtId="38" fontId="2" fillId="0" borderId="3" xfId="16" applyFont="1" applyFill="1" applyBorder="1" applyAlignment="1">
      <alignment horizontal="center" vertical="center"/>
    </xf>
    <xf numFmtId="38" fontId="2" fillId="0" borderId="8" xfId="16" applyFont="1" applyFill="1" applyBorder="1" applyAlignment="1">
      <alignment horizontal="center" vertical="center"/>
    </xf>
    <xf numFmtId="38" fontId="2" fillId="0" borderId="67" xfId="16" applyFont="1" applyFill="1" applyBorder="1" applyAlignment="1">
      <alignment horizontal="center" vertical="center"/>
    </xf>
    <xf numFmtId="38" fontId="2" fillId="0" borderId="68" xfId="16" applyFont="1" applyFill="1" applyBorder="1" applyAlignment="1">
      <alignment horizontal="center" vertical="center"/>
    </xf>
    <xf numFmtId="41" fontId="2" fillId="0" borderId="10" xfId="16" applyNumberFormat="1" applyFont="1" applyFill="1" applyBorder="1" applyAlignment="1">
      <alignment horizontal="right" vertical="center"/>
    </xf>
    <xf numFmtId="3" fontId="20" fillId="0" borderId="10" xfId="0" applyNumberFormat="1" applyFont="1" applyFill="1" applyBorder="1" applyAlignment="1">
      <alignment/>
    </xf>
    <xf numFmtId="38" fontId="2" fillId="0" borderId="10" xfId="16" applyFont="1" applyFill="1" applyBorder="1" applyAlignment="1">
      <alignment/>
    </xf>
    <xf numFmtId="3" fontId="20" fillId="0" borderId="0" xfId="0" applyNumberFormat="1" applyFont="1" applyFill="1" applyAlignment="1">
      <alignment/>
    </xf>
    <xf numFmtId="38" fontId="2" fillId="0" borderId="0" xfId="16" applyFont="1" applyFill="1" applyAlignment="1">
      <alignment/>
    </xf>
    <xf numFmtId="0" fontId="20" fillId="0" borderId="10" xfId="0" applyFont="1" applyFill="1" applyBorder="1" applyAlignment="1">
      <alignment/>
    </xf>
    <xf numFmtId="0" fontId="20" fillId="0" borderId="0" xfId="0" applyFont="1" applyFill="1" applyAlignment="1">
      <alignment/>
    </xf>
    <xf numFmtId="38" fontId="2" fillId="0" borderId="0" xfId="16" applyFont="1" applyFill="1" applyBorder="1" applyAlignment="1">
      <alignment horizontal="distributed" vertical="center"/>
    </xf>
    <xf numFmtId="0" fontId="20" fillId="0" borderId="0" xfId="0" applyFont="1" applyFill="1" applyBorder="1" applyAlignment="1">
      <alignment horizontal="distributed" vertical="center"/>
    </xf>
    <xf numFmtId="38" fontId="2" fillId="0" borderId="72" xfId="16" applyFont="1" applyFill="1" applyBorder="1" applyAlignment="1">
      <alignment horizontal="center" vertical="center"/>
    </xf>
    <xf numFmtId="38" fontId="2" fillId="0" borderId="2" xfId="16" applyFont="1" applyFill="1" applyBorder="1" applyAlignment="1">
      <alignment horizontal="distributed" vertical="center"/>
    </xf>
    <xf numFmtId="38" fontId="16" fillId="0" borderId="51" xfId="16" applyFont="1" applyFill="1" applyBorder="1" applyAlignment="1">
      <alignment horizontal="distributed" vertical="center"/>
    </xf>
    <xf numFmtId="38" fontId="16" fillId="0" borderId="4" xfId="16" applyFont="1" applyFill="1" applyBorder="1" applyAlignment="1">
      <alignment horizontal="distributed" vertical="center"/>
    </xf>
    <xf numFmtId="38" fontId="4" fillId="0" borderId="51" xfId="16" applyFont="1" applyFill="1" applyBorder="1" applyAlignment="1">
      <alignment horizontal="distributed" vertical="center"/>
    </xf>
    <xf numFmtId="38" fontId="4" fillId="0" borderId="4" xfId="16" applyFont="1" applyFill="1" applyBorder="1" applyAlignment="1">
      <alignment horizontal="distributed" vertical="center"/>
    </xf>
    <xf numFmtId="38" fontId="13" fillId="0" borderId="20" xfId="16" applyFont="1" applyFill="1" applyBorder="1" applyAlignment="1">
      <alignment horizontal="distributed"/>
    </xf>
    <xf numFmtId="38" fontId="13" fillId="0" borderId="2" xfId="16" applyFont="1" applyFill="1" applyBorder="1" applyAlignment="1">
      <alignment horizontal="distributed"/>
    </xf>
    <xf numFmtId="38" fontId="13" fillId="0" borderId="20" xfId="16" applyFont="1" applyFill="1" applyBorder="1" applyAlignment="1">
      <alignment horizontal="distributed" vertical="center"/>
    </xf>
    <xf numFmtId="38" fontId="13" fillId="0" borderId="2" xfId="16" applyFont="1" applyFill="1" applyBorder="1" applyAlignment="1">
      <alignment horizontal="distributed" vertical="center"/>
    </xf>
    <xf numFmtId="38" fontId="4" fillId="0" borderId="4" xfId="16" applyFont="1" applyFill="1" applyBorder="1" applyAlignment="1">
      <alignment horizontal="center" vertical="center"/>
    </xf>
    <xf numFmtId="38" fontId="2" fillId="0" borderId="54" xfId="16" applyFont="1" applyFill="1" applyBorder="1" applyAlignment="1">
      <alignment horizontal="distributed"/>
    </xf>
    <xf numFmtId="38" fontId="2" fillId="0" borderId="31" xfId="16" applyFont="1" applyFill="1" applyBorder="1" applyAlignment="1">
      <alignment horizontal="distributed"/>
    </xf>
    <xf numFmtId="38" fontId="4" fillId="0" borderId="35" xfId="16" applyFont="1" applyFill="1" applyBorder="1" applyAlignment="1">
      <alignment horizontal="center" vertical="center" wrapText="1"/>
    </xf>
    <xf numFmtId="38" fontId="4" fillId="0" borderId="13" xfId="16" applyFont="1" applyFill="1" applyBorder="1" applyAlignment="1">
      <alignment horizontal="center" vertical="center"/>
    </xf>
    <xf numFmtId="38" fontId="4" fillId="0" borderId="20" xfId="16" applyFont="1" applyFill="1" applyBorder="1" applyAlignment="1">
      <alignment horizontal="center"/>
    </xf>
    <xf numFmtId="38" fontId="4" fillId="0" borderId="2" xfId="16" applyFont="1" applyFill="1" applyBorder="1" applyAlignment="1">
      <alignment horizontal="center"/>
    </xf>
    <xf numFmtId="38" fontId="4" fillId="0" borderId="42" xfId="16" applyFont="1" applyFill="1" applyBorder="1" applyAlignment="1">
      <alignment horizontal="center" vertical="center"/>
    </xf>
    <xf numFmtId="0" fontId="2" fillId="0" borderId="20" xfId="0" applyFont="1" applyFill="1" applyBorder="1" applyAlignment="1">
      <alignment horizontal="distributed" vertical="center"/>
    </xf>
    <xf numFmtId="0" fontId="2" fillId="0" borderId="2" xfId="0" applyFont="1" applyFill="1" applyBorder="1" applyAlignment="1">
      <alignment horizontal="distributed" vertical="center"/>
    </xf>
    <xf numFmtId="0" fontId="16" fillId="0" borderId="20" xfId="0" applyFont="1" applyFill="1" applyBorder="1" applyAlignment="1">
      <alignment horizontal="distributed" vertical="center"/>
    </xf>
    <xf numFmtId="0" fontId="16" fillId="0" borderId="2" xfId="0" applyFont="1" applyFill="1" applyBorder="1" applyAlignment="1">
      <alignment horizontal="distributed" vertical="center"/>
    </xf>
    <xf numFmtId="38" fontId="4" fillId="0" borderId="10" xfId="16" applyFont="1" applyFill="1" applyBorder="1" applyAlignment="1">
      <alignment horizontal="center" vertical="center"/>
    </xf>
    <xf numFmtId="38" fontId="4" fillId="0" borderId="63" xfId="16" applyFont="1" applyFill="1" applyBorder="1" applyAlignment="1">
      <alignment horizontal="center" vertical="center"/>
    </xf>
    <xf numFmtId="0" fontId="2" fillId="0" borderId="30" xfId="0" applyFont="1" applyFill="1" applyBorder="1" applyAlignment="1">
      <alignment horizontal="distributed" vertical="center"/>
    </xf>
    <xf numFmtId="0" fontId="20" fillId="0" borderId="27" xfId="0" applyFont="1" applyFill="1" applyBorder="1" applyAlignment="1">
      <alignment horizontal="distributed"/>
    </xf>
    <xf numFmtId="38" fontId="2" fillId="0" borderId="29" xfId="16" applyFont="1" applyFill="1" applyBorder="1" applyAlignment="1">
      <alignment vertical="center"/>
    </xf>
    <xf numFmtId="0" fontId="20" fillId="0" borderId="52" xfId="0" applyFont="1" applyFill="1" applyBorder="1" applyAlignment="1">
      <alignment vertical="center"/>
    </xf>
    <xf numFmtId="38" fontId="2" fillId="0" borderId="74" xfId="16" applyFont="1" applyFill="1" applyBorder="1" applyAlignment="1">
      <alignment vertical="center"/>
    </xf>
    <xf numFmtId="0" fontId="20" fillId="0" borderId="81" xfId="0" applyFont="1" applyFill="1" applyBorder="1" applyAlignment="1">
      <alignment vertical="center"/>
    </xf>
    <xf numFmtId="0" fontId="16" fillId="0" borderId="10" xfId="0" applyFont="1" applyFill="1" applyBorder="1" applyAlignment="1">
      <alignment horizontal="distributed" vertical="center"/>
    </xf>
    <xf numFmtId="0" fontId="23" fillId="0" borderId="14" xfId="0" applyFont="1" applyFill="1" applyBorder="1" applyAlignment="1">
      <alignment horizontal="distributed"/>
    </xf>
    <xf numFmtId="38" fontId="16" fillId="0" borderId="12" xfId="16" applyFont="1" applyFill="1" applyBorder="1" applyAlignment="1">
      <alignment vertical="center"/>
    </xf>
    <xf numFmtId="0" fontId="23" fillId="0" borderId="15" xfId="0" applyFont="1" applyFill="1" applyBorder="1" applyAlignment="1">
      <alignment vertical="center"/>
    </xf>
    <xf numFmtId="38" fontId="16" fillId="0" borderId="13" xfId="16" applyFont="1" applyFill="1" applyBorder="1" applyAlignment="1">
      <alignment vertical="center"/>
    </xf>
    <xf numFmtId="0" fontId="23" fillId="0" borderId="16" xfId="0" applyFont="1" applyFill="1" applyBorder="1" applyAlignment="1">
      <alignment vertical="center"/>
    </xf>
    <xf numFmtId="0" fontId="20" fillId="0" borderId="27" xfId="0" applyFont="1" applyFill="1" applyBorder="1" applyAlignment="1">
      <alignment horizontal="distributed" vertical="center"/>
    </xf>
    <xf numFmtId="38" fontId="2" fillId="0" borderId="29" xfId="16" applyFont="1" applyFill="1" applyBorder="1" applyAlignment="1">
      <alignment horizontal="right" vertical="center"/>
    </xf>
    <xf numFmtId="0" fontId="0" fillId="0" borderId="52" xfId="0" applyFill="1" applyBorder="1" applyAlignment="1">
      <alignment vertical="center"/>
    </xf>
    <xf numFmtId="38" fontId="2" fillId="0" borderId="74" xfId="16" applyFont="1" applyFill="1" applyBorder="1" applyAlignment="1">
      <alignment horizontal="right" vertical="center"/>
    </xf>
    <xf numFmtId="0" fontId="0" fillId="0" borderId="81"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1</xdr:col>
      <xdr:colOff>1085850</xdr:colOff>
      <xdr:row>0</xdr:row>
      <xdr:rowOff>0</xdr:rowOff>
    </xdr:to>
    <xdr:sp>
      <xdr:nvSpPr>
        <xdr:cNvPr id="1" name="Line 1"/>
        <xdr:cNvSpPr>
          <a:spLocks/>
        </xdr:cNvSpPr>
      </xdr:nvSpPr>
      <xdr:spPr>
        <a:xfrm>
          <a:off x="133350" y="0"/>
          <a:ext cx="1085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0</xdr:rowOff>
    </xdr:from>
    <xdr:to>
      <xdr:col>1</xdr:col>
      <xdr:colOff>1085850</xdr:colOff>
      <xdr:row>5</xdr:row>
      <xdr:rowOff>0</xdr:rowOff>
    </xdr:to>
    <xdr:sp>
      <xdr:nvSpPr>
        <xdr:cNvPr id="1" name="Line 1"/>
        <xdr:cNvSpPr>
          <a:spLocks/>
        </xdr:cNvSpPr>
      </xdr:nvSpPr>
      <xdr:spPr>
        <a:xfrm>
          <a:off x="276225" y="495300"/>
          <a:ext cx="108585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1</xdr:col>
      <xdr:colOff>1000125</xdr:colOff>
      <xdr:row>5</xdr:row>
      <xdr:rowOff>0</xdr:rowOff>
    </xdr:to>
    <xdr:sp>
      <xdr:nvSpPr>
        <xdr:cNvPr id="1" name="Line 1"/>
        <xdr:cNvSpPr>
          <a:spLocks/>
        </xdr:cNvSpPr>
      </xdr:nvSpPr>
      <xdr:spPr>
        <a:xfrm>
          <a:off x="200025" y="495300"/>
          <a:ext cx="1000125" cy="304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00390625" defaultRowHeight="13.5"/>
  <cols>
    <col min="1" max="16384" width="9.00390625" style="101" customWidth="1"/>
  </cols>
  <sheetData>
    <row r="1" ht="13.5">
      <c r="A1" s="101" t="s">
        <v>408</v>
      </c>
    </row>
    <row r="3" ht="13.5">
      <c r="A3" s="101" t="s">
        <v>325</v>
      </c>
    </row>
    <row r="4" ht="13.5">
      <c r="A4" s="101" t="s">
        <v>326</v>
      </c>
    </row>
    <row r="5" ht="13.5">
      <c r="A5" s="101" t="s">
        <v>327</v>
      </c>
    </row>
    <row r="6" ht="13.5">
      <c r="A6" s="101" t="s">
        <v>328</v>
      </c>
    </row>
    <row r="7" ht="13.5">
      <c r="A7" s="101" t="s">
        <v>329</v>
      </c>
    </row>
    <row r="8" ht="13.5">
      <c r="A8" s="101" t="s">
        <v>330</v>
      </c>
    </row>
    <row r="9" ht="13.5">
      <c r="A9" s="101" t="s">
        <v>331</v>
      </c>
    </row>
    <row r="10" ht="13.5">
      <c r="A10" s="101" t="s">
        <v>332</v>
      </c>
    </row>
    <row r="11" ht="13.5">
      <c r="A11" s="101" t="s">
        <v>333</v>
      </c>
    </row>
    <row r="12" ht="13.5">
      <c r="A12" s="101" t="s">
        <v>1129</v>
      </c>
    </row>
    <row r="13" ht="13.5">
      <c r="A13" s="101" t="s">
        <v>1139</v>
      </c>
    </row>
    <row r="14" ht="13.5">
      <c r="A14" s="101" t="s">
        <v>1153</v>
      </c>
    </row>
    <row r="15" ht="13.5">
      <c r="A15" s="101" t="s">
        <v>308</v>
      </c>
    </row>
    <row r="16" ht="13.5">
      <c r="A16" s="101" t="s">
        <v>323</v>
      </c>
    </row>
    <row r="17" ht="13.5">
      <c r="A17" s="101" t="s">
        <v>309</v>
      </c>
    </row>
    <row r="18" ht="13.5">
      <c r="A18" s="101" t="s">
        <v>310</v>
      </c>
    </row>
    <row r="19" ht="13.5">
      <c r="A19" s="101" t="s">
        <v>311</v>
      </c>
    </row>
    <row r="20" ht="13.5">
      <c r="A20" s="101" t="s">
        <v>312</v>
      </c>
    </row>
    <row r="21" ht="13.5">
      <c r="A21" s="101" t="s">
        <v>313</v>
      </c>
    </row>
    <row r="22" ht="13.5">
      <c r="A22" s="101" t="s">
        <v>314</v>
      </c>
    </row>
    <row r="23" ht="13.5">
      <c r="A23" s="101" t="s">
        <v>315</v>
      </c>
    </row>
    <row r="24" ht="13.5">
      <c r="A24" s="101" t="s">
        <v>316</v>
      </c>
    </row>
    <row r="25" ht="13.5">
      <c r="A25" s="101" t="s">
        <v>317</v>
      </c>
    </row>
    <row r="26" ht="13.5">
      <c r="A26" s="101" t="s">
        <v>136</v>
      </c>
    </row>
    <row r="27" ht="13.5">
      <c r="A27" s="101" t="s">
        <v>318</v>
      </c>
    </row>
    <row r="28" ht="13.5">
      <c r="A28" s="101" t="s">
        <v>319</v>
      </c>
    </row>
    <row r="29" ht="13.5">
      <c r="A29" s="101" t="s">
        <v>324</v>
      </c>
    </row>
    <row r="30" ht="13.5">
      <c r="A30" s="101" t="s">
        <v>266</v>
      </c>
    </row>
    <row r="31" ht="13.5">
      <c r="A31" s="101" t="s">
        <v>320</v>
      </c>
    </row>
    <row r="32" ht="13.5">
      <c r="A32" s="101" t="s">
        <v>321</v>
      </c>
    </row>
    <row r="33" ht="13.5">
      <c r="A33" s="101" t="s">
        <v>322</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00390625" defaultRowHeight="13.5"/>
  <cols>
    <col min="1" max="1" width="2.125" style="264" customWidth="1"/>
    <col min="2" max="2" width="18.50390625" style="264" customWidth="1"/>
    <col min="3" max="8" width="11.625" style="264" customWidth="1"/>
    <col min="9" max="16384" width="9.00390625" style="264" customWidth="1"/>
  </cols>
  <sheetData>
    <row r="1" ht="12">
      <c r="A1" s="259"/>
    </row>
    <row r="2" ht="18" customHeight="1">
      <c r="B2" s="369" t="s">
        <v>1062</v>
      </c>
    </row>
    <row r="3" spans="2:8" ht="18" customHeight="1">
      <c r="B3" s="370"/>
      <c r="C3" s="370"/>
      <c r="D3" s="370"/>
      <c r="E3" s="370"/>
      <c r="F3" s="370"/>
      <c r="H3" s="371" t="s">
        <v>1063</v>
      </c>
    </row>
    <row r="4" spans="1:8" ht="18" customHeight="1">
      <c r="A4" s="106"/>
      <c r="B4" s="372"/>
      <c r="C4" s="373" t="s">
        <v>1064</v>
      </c>
      <c r="D4" s="373"/>
      <c r="E4" s="374"/>
      <c r="F4" s="373" t="s">
        <v>1065</v>
      </c>
      <c r="G4" s="373"/>
      <c r="H4" s="373"/>
    </row>
    <row r="5" spans="1:8" ht="18" customHeight="1">
      <c r="A5" s="106"/>
      <c r="B5" s="268"/>
      <c r="C5" s="267" t="s">
        <v>515</v>
      </c>
      <c r="D5" s="375" t="s">
        <v>517</v>
      </c>
      <c r="E5" s="267" t="s">
        <v>516</v>
      </c>
      <c r="F5" s="267" t="s">
        <v>515</v>
      </c>
      <c r="G5" s="375" t="s">
        <v>517</v>
      </c>
      <c r="H5" s="376" t="s">
        <v>519</v>
      </c>
    </row>
    <row r="6" spans="1:8" ht="9.75" customHeight="1">
      <c r="A6" s="106"/>
      <c r="B6" s="372"/>
      <c r="C6" s="377"/>
      <c r="D6" s="377"/>
      <c r="E6" s="377"/>
      <c r="F6" s="377"/>
      <c r="G6" s="378"/>
      <c r="H6" s="379"/>
    </row>
    <row r="7" spans="1:8" ht="24" customHeight="1">
      <c r="A7" s="106"/>
      <c r="B7" s="271" t="s">
        <v>481</v>
      </c>
      <c r="C7" s="342">
        <v>149.8</v>
      </c>
      <c r="D7" s="380">
        <v>161.8</v>
      </c>
      <c r="E7" s="344">
        <v>186.7</v>
      </c>
      <c r="F7" s="344">
        <v>142.2</v>
      </c>
      <c r="G7" s="344">
        <v>148.7</v>
      </c>
      <c r="H7" s="345">
        <v>167.6</v>
      </c>
    </row>
    <row r="8" spans="1:8" ht="24" customHeight="1">
      <c r="A8" s="106"/>
      <c r="B8" s="271" t="s">
        <v>424</v>
      </c>
      <c r="C8" s="342">
        <v>147</v>
      </c>
      <c r="D8" s="380">
        <v>163.4</v>
      </c>
      <c r="E8" s="344">
        <v>191</v>
      </c>
      <c r="F8" s="344">
        <v>140.4</v>
      </c>
      <c r="G8" s="344">
        <v>159.6</v>
      </c>
      <c r="H8" s="345">
        <v>182.8</v>
      </c>
    </row>
    <row r="9" spans="1:8" ht="24" customHeight="1">
      <c r="A9" s="106"/>
      <c r="B9" s="381" t="s">
        <v>427</v>
      </c>
      <c r="C9" s="342">
        <v>156.4</v>
      </c>
      <c r="D9" s="380">
        <v>165.5</v>
      </c>
      <c r="E9" s="344">
        <v>185.9</v>
      </c>
      <c r="F9" s="344">
        <v>145.8</v>
      </c>
      <c r="G9" s="344">
        <v>160.6</v>
      </c>
      <c r="H9" s="345">
        <v>157.9</v>
      </c>
    </row>
    <row r="10" spans="1:8" ht="24" customHeight="1">
      <c r="A10" s="106"/>
      <c r="B10" s="271" t="s">
        <v>429</v>
      </c>
      <c r="C10" s="342">
        <v>139.6</v>
      </c>
      <c r="D10" s="380">
        <v>153.7</v>
      </c>
      <c r="E10" s="344">
        <v>180.2</v>
      </c>
      <c r="F10" s="344">
        <v>144.8</v>
      </c>
      <c r="G10" s="344">
        <v>147</v>
      </c>
      <c r="H10" s="345">
        <v>186.2</v>
      </c>
    </row>
    <row r="11" spans="1:8" ht="9.75" customHeight="1">
      <c r="A11" s="106"/>
      <c r="B11" s="268"/>
      <c r="C11" s="382"/>
      <c r="D11" s="150"/>
      <c r="E11" s="50"/>
      <c r="F11" s="50"/>
      <c r="G11" s="50"/>
      <c r="H11" s="383"/>
    </row>
    <row r="12" ht="15" customHeight="1">
      <c r="B12" s="87" t="s">
        <v>518</v>
      </c>
    </row>
    <row r="13" ht="15" customHeight="1">
      <c r="B13" s="87" t="s">
        <v>1066</v>
      </c>
    </row>
    <row r="14" ht="15" customHeight="1">
      <c r="B14" s="87" t="s">
        <v>1067</v>
      </c>
    </row>
    <row r="15" ht="15" customHeight="1">
      <c r="B15" s="87" t="s">
        <v>1068</v>
      </c>
    </row>
    <row r="16" ht="15" customHeight="1">
      <c r="B16" s="87" t="s">
        <v>1069</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P51"/>
  <sheetViews>
    <sheetView workbookViewId="0" topLeftCell="A1">
      <selection activeCell="A1" sqref="A1"/>
    </sheetView>
  </sheetViews>
  <sheetFormatPr defaultColWidth="9.00390625" defaultRowHeight="15" customHeight="1"/>
  <cols>
    <col min="1" max="1" width="2.625" style="87" customWidth="1"/>
    <col min="2" max="2" width="3.625" style="87" customWidth="1"/>
    <col min="3" max="3" width="14.625" style="87" customWidth="1"/>
    <col min="4" max="4" width="7.625" style="87" customWidth="1"/>
    <col min="5" max="13" width="7.625" style="389" customWidth="1"/>
    <col min="14" max="16" width="9.00390625" style="389" customWidth="1"/>
    <col min="17" max="16384" width="9.00390625" style="87" customWidth="1"/>
  </cols>
  <sheetData>
    <row r="1" spans="1:16" s="385" customFormat="1" ht="24" customHeight="1">
      <c r="A1" s="384"/>
      <c r="B1" s="385" t="s">
        <v>1215</v>
      </c>
      <c r="E1" s="386"/>
      <c r="F1" s="386"/>
      <c r="G1" s="386"/>
      <c r="H1" s="386"/>
      <c r="I1" s="386"/>
      <c r="J1" s="386"/>
      <c r="K1" s="386"/>
      <c r="L1" s="386"/>
      <c r="M1" s="386"/>
      <c r="N1" s="386"/>
      <c r="O1" s="386"/>
      <c r="P1" s="386"/>
    </row>
    <row r="2" spans="2:12" ht="9" customHeight="1">
      <c r="B2" s="387"/>
      <c r="C2" s="387"/>
      <c r="D2" s="387"/>
      <c r="E2" s="388"/>
      <c r="F2" s="388"/>
      <c r="G2" s="388"/>
      <c r="H2" s="388"/>
      <c r="I2" s="388"/>
      <c r="J2" s="388"/>
      <c r="K2" s="388"/>
      <c r="L2" s="388"/>
    </row>
    <row r="3" spans="2:12" ht="15" customHeight="1">
      <c r="B3" s="390" t="s">
        <v>1070</v>
      </c>
      <c r="C3" s="387"/>
      <c r="D3" s="387"/>
      <c r="E3" s="388"/>
      <c r="F3" s="388"/>
      <c r="G3" s="388"/>
      <c r="H3" s="388"/>
      <c r="I3" s="388"/>
      <c r="J3" s="388"/>
      <c r="K3" s="388"/>
      <c r="L3" s="391" t="s">
        <v>1216</v>
      </c>
    </row>
    <row r="4" spans="2:12" ht="9" customHeight="1" thickBot="1">
      <c r="B4" s="387"/>
      <c r="C4" s="387"/>
      <c r="D4" s="387"/>
      <c r="E4" s="388"/>
      <c r="F4" s="388"/>
      <c r="G4" s="388"/>
      <c r="H4" s="388"/>
      <c r="I4" s="388"/>
      <c r="J4" s="388"/>
      <c r="K4" s="388"/>
      <c r="L4" s="388"/>
    </row>
    <row r="5" spans="2:12" ht="15" customHeight="1" thickTop="1">
      <c r="B5" s="1175" t="s">
        <v>514</v>
      </c>
      <c r="C5" s="1176"/>
      <c r="D5" s="392" t="s">
        <v>1217</v>
      </c>
      <c r="E5" s="1204" t="s">
        <v>1218</v>
      </c>
      <c r="F5" s="1162" t="s">
        <v>1071</v>
      </c>
      <c r="G5" s="1162"/>
      <c r="H5" s="1162"/>
      <c r="I5" s="1162"/>
      <c r="J5" s="1175"/>
      <c r="K5" s="1202" t="s">
        <v>1219</v>
      </c>
      <c r="L5" s="1204" t="s">
        <v>1072</v>
      </c>
    </row>
    <row r="6" spans="2:12" ht="15" customHeight="1">
      <c r="B6" s="1177"/>
      <c r="C6" s="1178"/>
      <c r="D6" s="395" t="s">
        <v>1073</v>
      </c>
      <c r="E6" s="1203"/>
      <c r="F6" s="394" t="s">
        <v>1074</v>
      </c>
      <c r="G6" s="394" t="s">
        <v>1075</v>
      </c>
      <c r="H6" s="394" t="s">
        <v>1076</v>
      </c>
      <c r="I6" s="394" t="s">
        <v>1077</v>
      </c>
      <c r="J6" s="394" t="s">
        <v>1078</v>
      </c>
      <c r="K6" s="1203"/>
      <c r="L6" s="1205"/>
    </row>
    <row r="7" spans="2:16" s="396" customFormat="1" ht="15" customHeight="1">
      <c r="B7" s="1206" t="s">
        <v>1079</v>
      </c>
      <c r="C7" s="1207"/>
      <c r="D7" s="398">
        <f>SUM(D8:D12)</f>
        <v>903</v>
      </c>
      <c r="E7" s="398">
        <f aca="true" t="shared" si="0" ref="E7:L7">SUM(E8:E12)</f>
        <v>107</v>
      </c>
      <c r="F7" s="398">
        <f t="shared" si="0"/>
        <v>24</v>
      </c>
      <c r="G7" s="398">
        <f t="shared" si="0"/>
        <v>56</v>
      </c>
      <c r="H7" s="398">
        <f t="shared" si="0"/>
        <v>17</v>
      </c>
      <c r="I7" s="398">
        <f t="shared" si="0"/>
        <v>2</v>
      </c>
      <c r="J7" s="398">
        <f t="shared" si="0"/>
        <v>8</v>
      </c>
      <c r="K7" s="398">
        <f t="shared" si="0"/>
        <v>735</v>
      </c>
      <c r="L7" s="399">
        <f t="shared" si="0"/>
        <v>61</v>
      </c>
      <c r="M7" s="400"/>
      <c r="N7" s="400"/>
      <c r="O7" s="400"/>
      <c r="P7" s="400"/>
    </row>
    <row r="8" spans="2:12" ht="15" customHeight="1">
      <c r="B8" s="1172" t="s">
        <v>1080</v>
      </c>
      <c r="C8" s="401" t="s">
        <v>1081</v>
      </c>
      <c r="D8" s="402">
        <f>E8+K8+L8</f>
        <v>316</v>
      </c>
      <c r="E8" s="403">
        <f>SUM(F8:J8)</f>
        <v>7</v>
      </c>
      <c r="F8" s="403">
        <v>2</v>
      </c>
      <c r="G8" s="403">
        <v>3</v>
      </c>
      <c r="H8" s="403">
        <v>1</v>
      </c>
      <c r="I8" s="404">
        <v>0</v>
      </c>
      <c r="J8" s="403">
        <v>1</v>
      </c>
      <c r="K8" s="403">
        <v>278</v>
      </c>
      <c r="L8" s="405">
        <v>31</v>
      </c>
    </row>
    <row r="9" spans="2:12" ht="15" customHeight="1">
      <c r="B9" s="1173"/>
      <c r="C9" s="406" t="s">
        <v>1082</v>
      </c>
      <c r="D9" s="407">
        <f>E9+K9+L9</f>
        <v>253</v>
      </c>
      <c r="E9" s="409">
        <f>SUM(F9:J9)</f>
        <v>10</v>
      </c>
      <c r="F9" s="409">
        <v>3</v>
      </c>
      <c r="G9" s="409">
        <v>4</v>
      </c>
      <c r="H9" s="409">
        <v>2</v>
      </c>
      <c r="I9" s="410">
        <v>0</v>
      </c>
      <c r="J9" s="409">
        <v>1</v>
      </c>
      <c r="K9" s="409">
        <v>227</v>
      </c>
      <c r="L9" s="411">
        <v>16</v>
      </c>
    </row>
    <row r="10" spans="2:12" ht="15" customHeight="1">
      <c r="B10" s="1173"/>
      <c r="C10" s="406" t="s">
        <v>1083</v>
      </c>
      <c r="D10" s="407">
        <f>E10+K10+L10</f>
        <v>209</v>
      </c>
      <c r="E10" s="409">
        <f>SUM(F10:J10)</f>
        <v>33</v>
      </c>
      <c r="F10" s="409">
        <v>8</v>
      </c>
      <c r="G10" s="409">
        <v>18</v>
      </c>
      <c r="H10" s="409">
        <v>4</v>
      </c>
      <c r="I10" s="409">
        <v>2</v>
      </c>
      <c r="J10" s="409">
        <v>1</v>
      </c>
      <c r="K10" s="409">
        <v>164</v>
      </c>
      <c r="L10" s="411">
        <v>12</v>
      </c>
    </row>
    <row r="11" spans="2:12" ht="15" customHeight="1">
      <c r="B11" s="1173"/>
      <c r="C11" s="406" t="s">
        <v>1084</v>
      </c>
      <c r="D11" s="407">
        <f>E11+K11+L11</f>
        <v>37</v>
      </c>
      <c r="E11" s="409">
        <f>SUM(F11:J11)</f>
        <v>10</v>
      </c>
      <c r="F11" s="409">
        <v>1</v>
      </c>
      <c r="G11" s="409">
        <v>6</v>
      </c>
      <c r="H11" s="409">
        <v>3</v>
      </c>
      <c r="I11" s="410">
        <v>0</v>
      </c>
      <c r="J11" s="410">
        <v>0</v>
      </c>
      <c r="K11" s="409">
        <v>27</v>
      </c>
      <c r="L11" s="412">
        <v>0</v>
      </c>
    </row>
    <row r="12" spans="2:12" ht="15" customHeight="1">
      <c r="B12" s="1174"/>
      <c r="C12" s="413" t="s">
        <v>1085</v>
      </c>
      <c r="D12" s="414">
        <f>E12+K12+L12</f>
        <v>88</v>
      </c>
      <c r="E12" s="415">
        <f>SUM(F12:J12)</f>
        <v>47</v>
      </c>
      <c r="F12" s="415">
        <v>10</v>
      </c>
      <c r="G12" s="415">
        <v>25</v>
      </c>
      <c r="H12" s="415">
        <v>7</v>
      </c>
      <c r="I12" s="416">
        <v>0</v>
      </c>
      <c r="J12" s="415">
        <v>5</v>
      </c>
      <c r="K12" s="415">
        <v>39</v>
      </c>
      <c r="L12" s="417">
        <v>2</v>
      </c>
    </row>
    <row r="13" ht="15" customHeight="1">
      <c r="B13" s="87" t="s">
        <v>513</v>
      </c>
    </row>
    <row r="14" ht="15" customHeight="1">
      <c r="B14" s="87" t="s">
        <v>511</v>
      </c>
    </row>
    <row r="15" ht="15" customHeight="1">
      <c r="B15" s="87" t="s">
        <v>512</v>
      </c>
    </row>
    <row r="16" ht="15" customHeight="1">
      <c r="B16" s="87" t="s">
        <v>1086</v>
      </c>
    </row>
    <row r="18" spans="2:12" ht="15" customHeight="1">
      <c r="B18" s="390" t="s">
        <v>1087</v>
      </c>
      <c r="C18" s="387"/>
      <c r="D18" s="387"/>
      <c r="E18" s="388"/>
      <c r="F18" s="388"/>
      <c r="G18" s="388"/>
      <c r="H18" s="388"/>
      <c r="I18" s="388"/>
      <c r="J18" s="388"/>
      <c r="K18" s="388"/>
      <c r="L18" s="391" t="s">
        <v>1216</v>
      </c>
    </row>
    <row r="19" spans="2:12" ht="9" customHeight="1" thickBot="1">
      <c r="B19" s="387"/>
      <c r="C19" s="387"/>
      <c r="D19" s="387"/>
      <c r="E19" s="388"/>
      <c r="F19" s="388"/>
      <c r="G19" s="388"/>
      <c r="H19" s="388"/>
      <c r="I19" s="388"/>
      <c r="J19" s="388"/>
      <c r="K19" s="388"/>
      <c r="L19" s="388"/>
    </row>
    <row r="20" spans="2:12" ht="15" customHeight="1" thickTop="1">
      <c r="B20" s="1175" t="s">
        <v>514</v>
      </c>
      <c r="C20" s="1176"/>
      <c r="D20" s="392" t="s">
        <v>1217</v>
      </c>
      <c r="E20" s="1204" t="s">
        <v>1218</v>
      </c>
      <c r="F20" s="1162" t="s">
        <v>1071</v>
      </c>
      <c r="G20" s="1162"/>
      <c r="H20" s="1162"/>
      <c r="I20" s="1162"/>
      <c r="J20" s="1175"/>
      <c r="K20" s="1202" t="s">
        <v>1219</v>
      </c>
      <c r="L20" s="1204" t="s">
        <v>1072</v>
      </c>
    </row>
    <row r="21" spans="2:12" ht="15" customHeight="1">
      <c r="B21" s="1177"/>
      <c r="C21" s="1178"/>
      <c r="D21" s="395" t="s">
        <v>1073</v>
      </c>
      <c r="E21" s="1203"/>
      <c r="F21" s="394" t="s">
        <v>1074</v>
      </c>
      <c r="G21" s="394" t="s">
        <v>1075</v>
      </c>
      <c r="H21" s="394" t="s">
        <v>1076</v>
      </c>
      <c r="I21" s="394" t="s">
        <v>1077</v>
      </c>
      <c r="J21" s="394" t="s">
        <v>1078</v>
      </c>
      <c r="K21" s="1203"/>
      <c r="L21" s="1205"/>
    </row>
    <row r="22" spans="2:12" ht="15" customHeight="1">
      <c r="B22" s="1206" t="s">
        <v>1079</v>
      </c>
      <c r="C22" s="1207"/>
      <c r="D22" s="398">
        <f aca="true" t="shared" si="1" ref="D22:L22">SUM(D23:D27)</f>
        <v>903</v>
      </c>
      <c r="E22" s="398">
        <f t="shared" si="1"/>
        <v>21</v>
      </c>
      <c r="F22" s="398">
        <f t="shared" si="1"/>
        <v>7</v>
      </c>
      <c r="G22" s="398">
        <f t="shared" si="1"/>
        <v>5</v>
      </c>
      <c r="H22" s="398">
        <f t="shared" si="1"/>
        <v>6</v>
      </c>
      <c r="I22" s="398">
        <f t="shared" si="1"/>
        <v>0</v>
      </c>
      <c r="J22" s="398">
        <f t="shared" si="1"/>
        <v>3</v>
      </c>
      <c r="K22" s="398">
        <f t="shared" si="1"/>
        <v>813</v>
      </c>
      <c r="L22" s="399">
        <f t="shared" si="1"/>
        <v>69</v>
      </c>
    </row>
    <row r="23" spans="2:12" ht="15" customHeight="1">
      <c r="B23" s="1172" t="s">
        <v>1080</v>
      </c>
      <c r="C23" s="401" t="s">
        <v>1081</v>
      </c>
      <c r="D23" s="402">
        <f>E23+K23+L23</f>
        <v>316</v>
      </c>
      <c r="E23" s="403">
        <f>SUM(F23:J23)</f>
        <v>2</v>
      </c>
      <c r="F23" s="403">
        <v>1</v>
      </c>
      <c r="G23" s="403">
        <v>0</v>
      </c>
      <c r="H23" s="403">
        <v>0</v>
      </c>
      <c r="I23" s="403">
        <v>0</v>
      </c>
      <c r="J23" s="403">
        <v>1</v>
      </c>
      <c r="K23" s="403">
        <v>281</v>
      </c>
      <c r="L23" s="405">
        <v>33</v>
      </c>
    </row>
    <row r="24" spans="2:12" ht="15" customHeight="1">
      <c r="B24" s="1173"/>
      <c r="C24" s="406" t="s">
        <v>1082</v>
      </c>
      <c r="D24" s="407">
        <f>E24+K24+L24</f>
        <v>253</v>
      </c>
      <c r="E24" s="409">
        <f>SUM(F24:J24)</f>
        <v>0</v>
      </c>
      <c r="F24" s="409">
        <v>0</v>
      </c>
      <c r="G24" s="409">
        <v>0</v>
      </c>
      <c r="H24" s="409">
        <v>0</v>
      </c>
      <c r="I24" s="409">
        <v>0</v>
      </c>
      <c r="J24" s="409">
        <v>0</v>
      </c>
      <c r="K24" s="409">
        <v>234</v>
      </c>
      <c r="L24" s="411">
        <v>19</v>
      </c>
    </row>
    <row r="25" spans="2:12" ht="15" customHeight="1">
      <c r="B25" s="1173"/>
      <c r="C25" s="406" t="s">
        <v>1083</v>
      </c>
      <c r="D25" s="407">
        <f>E25+K25+L25</f>
        <v>209</v>
      </c>
      <c r="E25" s="409">
        <f>SUM(F25:J25)</f>
        <v>4</v>
      </c>
      <c r="F25" s="409">
        <v>0</v>
      </c>
      <c r="G25" s="409">
        <v>2</v>
      </c>
      <c r="H25" s="409">
        <v>1</v>
      </c>
      <c r="I25" s="409">
        <v>0</v>
      </c>
      <c r="J25" s="409">
        <v>1</v>
      </c>
      <c r="K25" s="409">
        <v>190</v>
      </c>
      <c r="L25" s="411">
        <v>15</v>
      </c>
    </row>
    <row r="26" spans="2:12" ht="15" customHeight="1">
      <c r="B26" s="1173"/>
      <c r="C26" s="406" t="s">
        <v>1084</v>
      </c>
      <c r="D26" s="407">
        <f>E26+K26+L26</f>
        <v>37</v>
      </c>
      <c r="E26" s="409">
        <f>SUM(F26:J26)</f>
        <v>2</v>
      </c>
      <c r="F26" s="409">
        <v>1</v>
      </c>
      <c r="G26" s="409">
        <v>0</v>
      </c>
      <c r="H26" s="409">
        <v>1</v>
      </c>
      <c r="I26" s="409">
        <v>0</v>
      </c>
      <c r="J26" s="409">
        <v>0</v>
      </c>
      <c r="K26" s="409">
        <v>35</v>
      </c>
      <c r="L26" s="411">
        <v>0</v>
      </c>
    </row>
    <row r="27" spans="2:12" ht="15" customHeight="1">
      <c r="B27" s="1174"/>
      <c r="C27" s="413" t="s">
        <v>1085</v>
      </c>
      <c r="D27" s="414">
        <f>E27+K27+L27</f>
        <v>88</v>
      </c>
      <c r="E27" s="415">
        <f>SUM(F27:J27)</f>
        <v>13</v>
      </c>
      <c r="F27" s="415">
        <v>5</v>
      </c>
      <c r="G27" s="415">
        <v>3</v>
      </c>
      <c r="H27" s="415">
        <v>4</v>
      </c>
      <c r="I27" s="415">
        <v>0</v>
      </c>
      <c r="J27" s="415">
        <v>1</v>
      </c>
      <c r="K27" s="415">
        <v>73</v>
      </c>
      <c r="L27" s="417">
        <v>2</v>
      </c>
    </row>
    <row r="30" spans="2:12" ht="15" customHeight="1">
      <c r="B30" s="390" t="s">
        <v>1088</v>
      </c>
      <c r="C30" s="387"/>
      <c r="D30" s="387"/>
      <c r="E30" s="388"/>
      <c r="F30" s="388"/>
      <c r="G30" s="388"/>
      <c r="H30" s="388"/>
      <c r="I30" s="388"/>
      <c r="J30" s="388"/>
      <c r="K30" s="388"/>
      <c r="L30" s="391" t="s">
        <v>1216</v>
      </c>
    </row>
    <row r="31" spans="2:12" ht="9" customHeight="1" thickBot="1">
      <c r="B31" s="387"/>
      <c r="C31" s="387"/>
      <c r="D31" s="387"/>
      <c r="E31" s="388"/>
      <c r="F31" s="388"/>
      <c r="G31" s="388"/>
      <c r="H31" s="388"/>
      <c r="I31" s="388"/>
      <c r="J31" s="388"/>
      <c r="K31" s="388"/>
      <c r="L31" s="388"/>
    </row>
    <row r="32" spans="2:12" ht="15" customHeight="1" thickTop="1">
      <c r="B32" s="1175" t="s">
        <v>514</v>
      </c>
      <c r="C32" s="1176"/>
      <c r="D32" s="392" t="s">
        <v>1217</v>
      </c>
      <c r="E32" s="1204" t="s">
        <v>1218</v>
      </c>
      <c r="F32" s="1162" t="s">
        <v>1071</v>
      </c>
      <c r="G32" s="1162"/>
      <c r="H32" s="1162"/>
      <c r="I32" s="1162"/>
      <c r="J32" s="1175"/>
      <c r="K32" s="1202" t="s">
        <v>1219</v>
      </c>
      <c r="L32" s="1204" t="s">
        <v>1072</v>
      </c>
    </row>
    <row r="33" spans="2:12" ht="15" customHeight="1">
      <c r="B33" s="1177"/>
      <c r="C33" s="1178"/>
      <c r="D33" s="395" t="s">
        <v>1073</v>
      </c>
      <c r="E33" s="1203"/>
      <c r="F33" s="394" t="s">
        <v>1089</v>
      </c>
      <c r="G33" s="394" t="s">
        <v>1090</v>
      </c>
      <c r="H33" s="394" t="s">
        <v>1091</v>
      </c>
      <c r="I33" s="394" t="s">
        <v>1092</v>
      </c>
      <c r="J33" s="394" t="s">
        <v>1093</v>
      </c>
      <c r="K33" s="1203"/>
      <c r="L33" s="1205"/>
    </row>
    <row r="34" spans="2:12" ht="15" customHeight="1">
      <c r="B34" s="1206" t="s">
        <v>1079</v>
      </c>
      <c r="C34" s="1207"/>
      <c r="D34" s="398">
        <f aca="true" t="shared" si="2" ref="D34:L34">SUM(D35:D39)</f>
        <v>903</v>
      </c>
      <c r="E34" s="398">
        <f t="shared" si="2"/>
        <v>47</v>
      </c>
      <c r="F34" s="398">
        <f t="shared" si="2"/>
        <v>33</v>
      </c>
      <c r="G34" s="398">
        <f t="shared" si="2"/>
        <v>9</v>
      </c>
      <c r="H34" s="398">
        <f t="shared" si="2"/>
        <v>3</v>
      </c>
      <c r="I34" s="398">
        <f t="shared" si="2"/>
        <v>1</v>
      </c>
      <c r="J34" s="398">
        <f t="shared" si="2"/>
        <v>1</v>
      </c>
      <c r="K34" s="398">
        <f t="shared" si="2"/>
        <v>791</v>
      </c>
      <c r="L34" s="399">
        <f t="shared" si="2"/>
        <v>65</v>
      </c>
    </row>
    <row r="35" spans="2:12" ht="15" customHeight="1">
      <c r="B35" s="1172" t="s">
        <v>1080</v>
      </c>
      <c r="C35" s="401" t="s">
        <v>1081</v>
      </c>
      <c r="D35" s="402">
        <f>E35+K35+L35</f>
        <v>316</v>
      </c>
      <c r="E35" s="403">
        <f>SUM(F35:J35)</f>
        <v>7</v>
      </c>
      <c r="F35" s="403">
        <v>5</v>
      </c>
      <c r="G35" s="403">
        <v>0</v>
      </c>
      <c r="H35" s="403">
        <v>1</v>
      </c>
      <c r="I35" s="403">
        <v>0</v>
      </c>
      <c r="J35" s="403">
        <v>1</v>
      </c>
      <c r="K35" s="403">
        <v>277</v>
      </c>
      <c r="L35" s="405">
        <v>32</v>
      </c>
    </row>
    <row r="36" spans="2:12" ht="15" customHeight="1">
      <c r="B36" s="1173"/>
      <c r="C36" s="406" t="s">
        <v>1082</v>
      </c>
      <c r="D36" s="407">
        <f>E36+K36+L36</f>
        <v>253</v>
      </c>
      <c r="E36" s="409">
        <f>SUM(F36:J36)</f>
        <v>9</v>
      </c>
      <c r="F36" s="409">
        <v>7</v>
      </c>
      <c r="G36" s="409">
        <v>2</v>
      </c>
      <c r="H36" s="409">
        <v>0</v>
      </c>
      <c r="I36" s="409">
        <v>0</v>
      </c>
      <c r="J36" s="409">
        <v>0</v>
      </c>
      <c r="K36" s="409">
        <v>226</v>
      </c>
      <c r="L36" s="411">
        <v>18</v>
      </c>
    </row>
    <row r="37" spans="2:12" ht="15" customHeight="1">
      <c r="B37" s="1173"/>
      <c r="C37" s="406" t="s">
        <v>1083</v>
      </c>
      <c r="D37" s="407">
        <f>E37+K37+L37</f>
        <v>209</v>
      </c>
      <c r="E37" s="409">
        <f>SUM(F37:J37)</f>
        <v>17</v>
      </c>
      <c r="F37" s="409">
        <v>14</v>
      </c>
      <c r="G37" s="409">
        <v>2</v>
      </c>
      <c r="H37" s="409">
        <v>0</v>
      </c>
      <c r="I37" s="409">
        <v>1</v>
      </c>
      <c r="J37" s="409">
        <v>0</v>
      </c>
      <c r="K37" s="409">
        <v>179</v>
      </c>
      <c r="L37" s="411">
        <v>13</v>
      </c>
    </row>
    <row r="38" spans="2:12" ht="15" customHeight="1">
      <c r="B38" s="1173"/>
      <c r="C38" s="406" t="s">
        <v>1084</v>
      </c>
      <c r="D38" s="407">
        <f>E38+K38+L38</f>
        <v>37</v>
      </c>
      <c r="E38" s="409">
        <f>SUM(F38:J38)</f>
        <v>4</v>
      </c>
      <c r="F38" s="409">
        <v>3</v>
      </c>
      <c r="G38" s="409">
        <v>1</v>
      </c>
      <c r="H38" s="409">
        <v>0</v>
      </c>
      <c r="I38" s="409">
        <v>0</v>
      </c>
      <c r="J38" s="409">
        <v>0</v>
      </c>
      <c r="K38" s="409">
        <v>33</v>
      </c>
      <c r="L38" s="411">
        <v>0</v>
      </c>
    </row>
    <row r="39" spans="2:12" ht="15" customHeight="1">
      <c r="B39" s="1174"/>
      <c r="C39" s="413" t="s">
        <v>1085</v>
      </c>
      <c r="D39" s="414">
        <f>E39+K39+L39</f>
        <v>88</v>
      </c>
      <c r="E39" s="415">
        <f>SUM(F39:J39)</f>
        <v>10</v>
      </c>
      <c r="F39" s="415">
        <v>4</v>
      </c>
      <c r="G39" s="415">
        <v>4</v>
      </c>
      <c r="H39" s="415">
        <v>2</v>
      </c>
      <c r="I39" s="415">
        <v>0</v>
      </c>
      <c r="J39" s="415">
        <v>0</v>
      </c>
      <c r="K39" s="415">
        <v>76</v>
      </c>
      <c r="L39" s="417">
        <v>2</v>
      </c>
    </row>
    <row r="42" spans="2:12" ht="15" customHeight="1">
      <c r="B42" s="390" t="s">
        <v>1094</v>
      </c>
      <c r="C42" s="387"/>
      <c r="D42" s="387"/>
      <c r="E42" s="388"/>
      <c r="F42" s="388"/>
      <c r="G42" s="388"/>
      <c r="H42" s="388"/>
      <c r="I42" s="388"/>
      <c r="J42" s="388"/>
      <c r="K42" s="388"/>
      <c r="L42" s="391" t="s">
        <v>1220</v>
      </c>
    </row>
    <row r="43" spans="2:12" ht="9" customHeight="1" thickBot="1">
      <c r="B43" s="387"/>
      <c r="C43" s="387"/>
      <c r="D43" s="387"/>
      <c r="E43" s="388"/>
      <c r="F43" s="388"/>
      <c r="G43" s="388"/>
      <c r="H43" s="388"/>
      <c r="I43" s="388"/>
      <c r="J43" s="388"/>
      <c r="K43" s="388"/>
      <c r="L43" s="388"/>
    </row>
    <row r="44" spans="2:12" ht="15" customHeight="1" thickTop="1">
      <c r="B44" s="1175" t="s">
        <v>514</v>
      </c>
      <c r="C44" s="1176"/>
      <c r="D44" s="392" t="s">
        <v>1221</v>
      </c>
      <c r="E44" s="1204" t="s">
        <v>1222</v>
      </c>
      <c r="F44" s="1162" t="s">
        <v>1071</v>
      </c>
      <c r="G44" s="1162"/>
      <c r="H44" s="1162"/>
      <c r="I44" s="1162"/>
      <c r="J44" s="1175"/>
      <c r="K44" s="1202" t="s">
        <v>1219</v>
      </c>
      <c r="L44" s="1204" t="s">
        <v>1072</v>
      </c>
    </row>
    <row r="45" spans="2:12" ht="15" customHeight="1">
      <c r="B45" s="1177"/>
      <c r="C45" s="1178"/>
      <c r="D45" s="395" t="s">
        <v>1073</v>
      </c>
      <c r="E45" s="1203"/>
      <c r="F45" s="394" t="s">
        <v>1074</v>
      </c>
      <c r="G45" s="394" t="s">
        <v>1075</v>
      </c>
      <c r="H45" s="394" t="s">
        <v>1076</v>
      </c>
      <c r="I45" s="394" t="s">
        <v>1077</v>
      </c>
      <c r="J45" s="394" t="s">
        <v>1078</v>
      </c>
      <c r="K45" s="1203"/>
      <c r="L45" s="1205"/>
    </row>
    <row r="46" spans="2:12" ht="15" customHeight="1">
      <c r="B46" s="1206" t="s">
        <v>1079</v>
      </c>
      <c r="C46" s="1207"/>
      <c r="D46" s="398">
        <f aca="true" t="shared" si="3" ref="D46:L46">SUM(D47:D51)</f>
        <v>903</v>
      </c>
      <c r="E46" s="398">
        <f t="shared" si="3"/>
        <v>119</v>
      </c>
      <c r="F46" s="398">
        <f t="shared" si="3"/>
        <v>43</v>
      </c>
      <c r="G46" s="398">
        <f t="shared" si="3"/>
        <v>55</v>
      </c>
      <c r="H46" s="398">
        <f t="shared" si="3"/>
        <v>15</v>
      </c>
      <c r="I46" s="398">
        <f t="shared" si="3"/>
        <v>3</v>
      </c>
      <c r="J46" s="398">
        <f t="shared" si="3"/>
        <v>3</v>
      </c>
      <c r="K46" s="398">
        <f t="shared" si="3"/>
        <v>716</v>
      </c>
      <c r="L46" s="399">
        <f t="shared" si="3"/>
        <v>68</v>
      </c>
    </row>
    <row r="47" spans="2:12" ht="15" customHeight="1">
      <c r="B47" s="1172" t="s">
        <v>1080</v>
      </c>
      <c r="C47" s="401" t="s">
        <v>1081</v>
      </c>
      <c r="D47" s="402">
        <f>E47+K47+L47</f>
        <v>316</v>
      </c>
      <c r="E47" s="403">
        <f>SUM(F47:J47)</f>
        <v>36</v>
      </c>
      <c r="F47" s="403">
        <v>14</v>
      </c>
      <c r="G47" s="403">
        <v>18</v>
      </c>
      <c r="H47" s="403">
        <v>4</v>
      </c>
      <c r="I47" s="403">
        <v>0</v>
      </c>
      <c r="J47" s="403">
        <v>0</v>
      </c>
      <c r="K47" s="403">
        <v>245</v>
      </c>
      <c r="L47" s="405">
        <v>35</v>
      </c>
    </row>
    <row r="48" spans="2:12" ht="15" customHeight="1">
      <c r="B48" s="1173"/>
      <c r="C48" s="406" t="s">
        <v>1082</v>
      </c>
      <c r="D48" s="407">
        <f>E48+K48+L48</f>
        <v>253</v>
      </c>
      <c r="E48" s="409">
        <f>SUM(F48:J48)</f>
        <v>22</v>
      </c>
      <c r="F48" s="409">
        <v>8</v>
      </c>
      <c r="G48" s="409">
        <v>9</v>
      </c>
      <c r="H48" s="409">
        <v>4</v>
      </c>
      <c r="I48" s="409">
        <v>0</v>
      </c>
      <c r="J48" s="409">
        <v>1</v>
      </c>
      <c r="K48" s="409">
        <v>214</v>
      </c>
      <c r="L48" s="411">
        <v>17</v>
      </c>
    </row>
    <row r="49" spans="2:12" ht="15" customHeight="1">
      <c r="B49" s="1173"/>
      <c r="C49" s="406" t="s">
        <v>1083</v>
      </c>
      <c r="D49" s="407">
        <f>E49+K49+L49</f>
        <v>209</v>
      </c>
      <c r="E49" s="409">
        <f>SUM(F49:J49)</f>
        <v>31</v>
      </c>
      <c r="F49" s="409">
        <v>9</v>
      </c>
      <c r="G49" s="409">
        <v>17</v>
      </c>
      <c r="H49" s="409">
        <v>3</v>
      </c>
      <c r="I49" s="409">
        <v>1</v>
      </c>
      <c r="J49" s="409">
        <v>1</v>
      </c>
      <c r="K49" s="409">
        <v>164</v>
      </c>
      <c r="L49" s="411">
        <v>14</v>
      </c>
    </row>
    <row r="50" spans="2:12" ht="15" customHeight="1">
      <c r="B50" s="1173"/>
      <c r="C50" s="406" t="s">
        <v>1084</v>
      </c>
      <c r="D50" s="407">
        <f>E50+K50+L50</f>
        <v>37</v>
      </c>
      <c r="E50" s="409">
        <f>SUM(F50:J50)</f>
        <v>5</v>
      </c>
      <c r="F50" s="409">
        <v>2</v>
      </c>
      <c r="G50" s="409">
        <v>2</v>
      </c>
      <c r="H50" s="409">
        <v>1</v>
      </c>
      <c r="I50" s="409">
        <v>0</v>
      </c>
      <c r="J50" s="409">
        <v>0</v>
      </c>
      <c r="K50" s="409">
        <v>32</v>
      </c>
      <c r="L50" s="411">
        <v>0</v>
      </c>
    </row>
    <row r="51" spans="2:12" ht="15" customHeight="1">
      <c r="B51" s="1174"/>
      <c r="C51" s="413" t="s">
        <v>1085</v>
      </c>
      <c r="D51" s="414">
        <f>E51+K51+L51</f>
        <v>88</v>
      </c>
      <c r="E51" s="415">
        <f>SUM(F51:J51)</f>
        <v>25</v>
      </c>
      <c r="F51" s="415">
        <v>10</v>
      </c>
      <c r="G51" s="415">
        <v>9</v>
      </c>
      <c r="H51" s="415">
        <v>3</v>
      </c>
      <c r="I51" s="415">
        <v>2</v>
      </c>
      <c r="J51" s="415">
        <v>1</v>
      </c>
      <c r="K51" s="415">
        <v>61</v>
      </c>
      <c r="L51" s="417">
        <v>2</v>
      </c>
    </row>
  </sheetData>
  <mergeCells count="28">
    <mergeCell ref="L5:L6"/>
    <mergeCell ref="B7:C7"/>
    <mergeCell ref="K20:K21"/>
    <mergeCell ref="L20:L21"/>
    <mergeCell ref="B5:C6"/>
    <mergeCell ref="E5:E6"/>
    <mergeCell ref="B8:B12"/>
    <mergeCell ref="B20:C21"/>
    <mergeCell ref="E20:E21"/>
    <mergeCell ref="F20:J20"/>
    <mergeCell ref="F5:J5"/>
    <mergeCell ref="K5:K6"/>
    <mergeCell ref="B22:C22"/>
    <mergeCell ref="B23:B27"/>
    <mergeCell ref="B32:C33"/>
    <mergeCell ref="E32:E33"/>
    <mergeCell ref="F32:J32"/>
    <mergeCell ref="K32:K33"/>
    <mergeCell ref="L32:L33"/>
    <mergeCell ref="B34:C34"/>
    <mergeCell ref="B35:B39"/>
    <mergeCell ref="B44:C45"/>
    <mergeCell ref="E44:E45"/>
    <mergeCell ref="F44:J44"/>
    <mergeCell ref="K44:K45"/>
    <mergeCell ref="L44:L45"/>
    <mergeCell ref="B46:C46"/>
    <mergeCell ref="B47:B51"/>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9.00390625" defaultRowHeight="13.5"/>
  <cols>
    <col min="1" max="1" width="2.625" style="264" customWidth="1"/>
    <col min="2" max="2" width="10.625" style="264" customWidth="1"/>
    <col min="3" max="5" width="8.625" style="264" customWidth="1"/>
    <col min="6" max="6" width="9.00390625" style="264" customWidth="1"/>
    <col min="7" max="8" width="8.125" style="264" customWidth="1"/>
    <col min="9" max="9" width="9.00390625" style="264" customWidth="1"/>
    <col min="10" max="11" width="8.125" style="264" customWidth="1"/>
    <col min="12" max="16384" width="9.00390625" style="264" customWidth="1"/>
  </cols>
  <sheetData>
    <row r="2" ht="14.25">
      <c r="B2" s="369" t="s">
        <v>1095</v>
      </c>
    </row>
    <row r="4" spans="2:12" ht="12">
      <c r="B4" s="370" t="s">
        <v>1096</v>
      </c>
      <c r="C4" s="370"/>
      <c r="D4" s="370"/>
      <c r="E4" s="370"/>
      <c r="F4" s="370"/>
      <c r="G4" s="370"/>
      <c r="H4" s="370"/>
      <c r="I4" s="370"/>
      <c r="J4" s="370"/>
      <c r="K4" s="370"/>
      <c r="L4" s="371" t="s">
        <v>1097</v>
      </c>
    </row>
    <row r="5" spans="1:12" ht="12">
      <c r="A5" s="258"/>
      <c r="B5" s="1165" t="s">
        <v>1098</v>
      </c>
      <c r="C5" s="1167" t="s">
        <v>1099</v>
      </c>
      <c r="D5" s="1169" t="s">
        <v>1100</v>
      </c>
      <c r="E5" s="1169" t="s">
        <v>1101</v>
      </c>
      <c r="F5" s="1163" t="s">
        <v>520</v>
      </c>
      <c r="G5" s="262" t="s">
        <v>1102</v>
      </c>
      <c r="H5" s="261"/>
      <c r="I5" s="262"/>
      <c r="J5" s="261" t="s">
        <v>1103</v>
      </c>
      <c r="K5" s="261"/>
      <c r="L5" s="263"/>
    </row>
    <row r="6" spans="1:12" ht="12">
      <c r="A6" s="258"/>
      <c r="B6" s="1166"/>
      <c r="C6" s="1168"/>
      <c r="D6" s="1170"/>
      <c r="E6" s="1170"/>
      <c r="F6" s="1164"/>
      <c r="G6" s="267" t="s">
        <v>1100</v>
      </c>
      <c r="H6" s="267" t="s">
        <v>1101</v>
      </c>
      <c r="I6" s="431" t="s">
        <v>520</v>
      </c>
      <c r="J6" s="267" t="s">
        <v>523</v>
      </c>
      <c r="K6" s="267" t="s">
        <v>524</v>
      </c>
      <c r="L6" s="103" t="s">
        <v>520</v>
      </c>
    </row>
    <row r="7" spans="1:12" ht="12">
      <c r="A7" s="258"/>
      <c r="B7" s="258"/>
      <c r="C7" s="433"/>
      <c r="D7" s="284" t="s">
        <v>521</v>
      </c>
      <c r="E7" s="284" t="s">
        <v>521</v>
      </c>
      <c r="F7" s="284" t="s">
        <v>522</v>
      </c>
      <c r="G7" s="284" t="s">
        <v>521</v>
      </c>
      <c r="H7" s="284" t="s">
        <v>521</v>
      </c>
      <c r="I7" s="284" t="s">
        <v>522</v>
      </c>
      <c r="J7" s="284" t="s">
        <v>521</v>
      </c>
      <c r="K7" s="284" t="s">
        <v>521</v>
      </c>
      <c r="L7" s="280" t="s">
        <v>522</v>
      </c>
    </row>
    <row r="8" spans="1:12" ht="12">
      <c r="A8" s="258"/>
      <c r="B8" s="258" t="s">
        <v>1104</v>
      </c>
      <c r="C8" s="419">
        <v>1008</v>
      </c>
      <c r="D8" s="124">
        <v>115560</v>
      </c>
      <c r="E8" s="124">
        <v>459000</v>
      </c>
      <c r="F8" s="420">
        <v>25.176470588235293</v>
      </c>
      <c r="G8" s="124">
        <v>76837</v>
      </c>
      <c r="H8" s="124">
        <v>256000</v>
      </c>
      <c r="I8" s="420">
        <v>30.014453125</v>
      </c>
      <c r="J8" s="124">
        <v>38723</v>
      </c>
      <c r="K8" s="124">
        <v>203000</v>
      </c>
      <c r="L8" s="421">
        <v>19.075369458128076</v>
      </c>
    </row>
    <row r="9" spans="1:12" ht="12">
      <c r="A9" s="258"/>
      <c r="B9" s="434" t="s">
        <v>526</v>
      </c>
      <c r="C9" s="419">
        <v>1007</v>
      </c>
      <c r="D9" s="124">
        <v>114571</v>
      </c>
      <c r="E9" s="124">
        <v>459000</v>
      </c>
      <c r="F9" s="420">
        <v>24.961002178649238</v>
      </c>
      <c r="G9" s="124">
        <v>76293</v>
      </c>
      <c r="H9" s="124">
        <v>256000</v>
      </c>
      <c r="I9" s="420">
        <v>29.801953125</v>
      </c>
      <c r="J9" s="124">
        <v>38278</v>
      </c>
      <c r="K9" s="124">
        <v>203000</v>
      </c>
      <c r="L9" s="421">
        <v>18.85615763546798</v>
      </c>
    </row>
    <row r="10" spans="1:12" ht="12">
      <c r="A10" s="258"/>
      <c r="B10" s="434" t="s">
        <v>527</v>
      </c>
      <c r="C10" s="419">
        <v>986</v>
      </c>
      <c r="D10" s="124">
        <v>113290</v>
      </c>
      <c r="E10" s="124">
        <v>459000</v>
      </c>
      <c r="F10" s="420">
        <v>24.681917211328976</v>
      </c>
      <c r="G10" s="124">
        <v>75865</v>
      </c>
      <c r="H10" s="124">
        <v>256000</v>
      </c>
      <c r="I10" s="420">
        <v>29.634765625</v>
      </c>
      <c r="J10" s="124">
        <v>37425</v>
      </c>
      <c r="K10" s="124">
        <v>203000</v>
      </c>
      <c r="L10" s="421">
        <v>18.435960591133004</v>
      </c>
    </row>
    <row r="11" spans="1:12" ht="12">
      <c r="A11" s="258"/>
      <c r="B11" s="434" t="s">
        <v>528</v>
      </c>
      <c r="C11" s="419">
        <v>970</v>
      </c>
      <c r="D11" s="124">
        <v>112046</v>
      </c>
      <c r="E11" s="124">
        <v>459337</v>
      </c>
      <c r="F11" s="420">
        <v>24.39298380056473</v>
      </c>
      <c r="G11" s="124">
        <v>75048</v>
      </c>
      <c r="H11" s="124">
        <v>259417</v>
      </c>
      <c r="I11" s="420">
        <v>28.929484189548106</v>
      </c>
      <c r="J11" s="124">
        <v>36998</v>
      </c>
      <c r="K11" s="124">
        <v>199920</v>
      </c>
      <c r="L11" s="421">
        <v>18.50640256102441</v>
      </c>
    </row>
    <row r="12" spans="1:12" ht="12">
      <c r="A12" s="258"/>
      <c r="B12" s="434" t="s">
        <v>529</v>
      </c>
      <c r="C12" s="419">
        <v>967</v>
      </c>
      <c r="D12" s="124">
        <v>110769</v>
      </c>
      <c r="E12" s="124">
        <v>459337</v>
      </c>
      <c r="F12" s="420">
        <v>24.11497440876742</v>
      </c>
      <c r="G12" s="124">
        <v>74372</v>
      </c>
      <c r="H12" s="124">
        <v>259417</v>
      </c>
      <c r="I12" s="420">
        <v>28.66889987934484</v>
      </c>
      <c r="J12" s="124">
        <v>36397</v>
      </c>
      <c r="K12" s="124">
        <v>199920</v>
      </c>
      <c r="L12" s="421">
        <v>18.20578231292517</v>
      </c>
    </row>
    <row r="13" spans="1:12" ht="12">
      <c r="A13" s="258"/>
      <c r="B13" s="434" t="s">
        <v>530</v>
      </c>
      <c r="C13" s="419">
        <v>951</v>
      </c>
      <c r="D13" s="124">
        <v>109546</v>
      </c>
      <c r="E13" s="124">
        <v>459337</v>
      </c>
      <c r="F13" s="420">
        <v>23.848721091486208</v>
      </c>
      <c r="G13" s="124">
        <v>73264</v>
      </c>
      <c r="H13" s="124">
        <v>259417</v>
      </c>
      <c r="I13" s="420">
        <v>28.241788317650734</v>
      </c>
      <c r="J13" s="124">
        <v>36282</v>
      </c>
      <c r="K13" s="124">
        <v>199920</v>
      </c>
      <c r="L13" s="421">
        <v>18.14825930372149</v>
      </c>
    </row>
    <row r="14" spans="1:12" ht="12">
      <c r="A14" s="258"/>
      <c r="B14" s="434" t="s">
        <v>531</v>
      </c>
      <c r="C14" s="419">
        <v>942</v>
      </c>
      <c r="D14" s="124">
        <v>107794</v>
      </c>
      <c r="E14" s="124">
        <v>475000</v>
      </c>
      <c r="F14" s="420">
        <v>22.693473684210527</v>
      </c>
      <c r="G14" s="124">
        <v>72333</v>
      </c>
      <c r="H14" s="124">
        <v>269000</v>
      </c>
      <c r="I14" s="420">
        <v>26.889591078066914</v>
      </c>
      <c r="J14" s="124">
        <v>35461</v>
      </c>
      <c r="K14" s="124">
        <v>206000</v>
      </c>
      <c r="L14" s="421">
        <v>17.214077669902913</v>
      </c>
    </row>
    <row r="15" spans="1:12" ht="12" customHeight="1">
      <c r="A15" s="258"/>
      <c r="B15" s="418" t="s">
        <v>1105</v>
      </c>
      <c r="C15" s="419">
        <v>949</v>
      </c>
      <c r="D15" s="124">
        <v>105404</v>
      </c>
      <c r="E15" s="124">
        <v>475000</v>
      </c>
      <c r="F15" s="420">
        <v>22.190315789473683</v>
      </c>
      <c r="G15" s="124">
        <v>70643</v>
      </c>
      <c r="H15" s="124">
        <v>269000</v>
      </c>
      <c r="I15" s="420">
        <v>26.261338289962826</v>
      </c>
      <c r="J15" s="124">
        <v>34761</v>
      </c>
      <c r="K15" s="124">
        <v>206000</v>
      </c>
      <c r="L15" s="421">
        <v>16.874271844660193</v>
      </c>
    </row>
    <row r="16" spans="1:12" s="277" customFormat="1" ht="12" customHeight="1">
      <c r="A16" s="272"/>
      <c r="B16" s="418" t="s">
        <v>1106</v>
      </c>
      <c r="C16" s="419">
        <v>932</v>
      </c>
      <c r="D16" s="124">
        <v>102004</v>
      </c>
      <c r="E16" s="124">
        <v>466793</v>
      </c>
      <c r="F16" s="420">
        <v>21.852084328599613</v>
      </c>
      <c r="G16" s="124">
        <v>68658</v>
      </c>
      <c r="H16" s="124">
        <v>261720</v>
      </c>
      <c r="I16" s="420">
        <v>26.233379183860617</v>
      </c>
      <c r="J16" s="124">
        <v>33346</v>
      </c>
      <c r="K16" s="124">
        <v>205073</v>
      </c>
      <c r="L16" s="421">
        <v>16.26055112082039</v>
      </c>
    </row>
    <row r="17" spans="1:12" s="277" customFormat="1" ht="19.5" customHeight="1">
      <c r="A17" s="422"/>
      <c r="B17" s="423" t="s">
        <v>1107</v>
      </c>
      <c r="C17" s="424">
        <v>917</v>
      </c>
      <c r="D17" s="425">
        <v>98215</v>
      </c>
      <c r="E17" s="426">
        <v>466793</v>
      </c>
      <c r="F17" s="427">
        <v>21.040375498347235</v>
      </c>
      <c r="G17" s="425">
        <v>66603</v>
      </c>
      <c r="H17" s="425">
        <v>261720</v>
      </c>
      <c r="I17" s="428">
        <v>25.448188904172397</v>
      </c>
      <c r="J17" s="425">
        <v>31612</v>
      </c>
      <c r="K17" s="425">
        <v>205073</v>
      </c>
      <c r="L17" s="429">
        <v>15.414998561487861</v>
      </c>
    </row>
    <row r="18" ht="12">
      <c r="B18" s="87" t="s">
        <v>1108</v>
      </c>
    </row>
    <row r="19" ht="12">
      <c r="B19" s="87" t="s">
        <v>1109</v>
      </c>
    </row>
  </sheetData>
  <mergeCells count="5">
    <mergeCell ref="F5:F6"/>
    <mergeCell ref="B5:B6"/>
    <mergeCell ref="C5:C6"/>
    <mergeCell ref="D5:D6"/>
    <mergeCell ref="E5:E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9.00390625" defaultRowHeight="13.5"/>
  <cols>
    <col min="1" max="1" width="2.625" style="436" customWidth="1"/>
    <col min="2" max="2" width="8.125" style="436" customWidth="1"/>
    <col min="3" max="3" width="5.375" style="436" customWidth="1"/>
    <col min="4" max="4" width="5.625" style="436" customWidth="1"/>
    <col min="5" max="5" width="5.375" style="436" customWidth="1"/>
    <col min="6" max="6" width="5.625" style="436" customWidth="1"/>
    <col min="7" max="7" width="5.375" style="436" customWidth="1"/>
    <col min="8" max="8" width="5.625" style="436" customWidth="1"/>
    <col min="9" max="9" width="5.375" style="436" customWidth="1"/>
    <col min="10" max="10" width="5.625" style="436" customWidth="1"/>
    <col min="11" max="11" width="5.375" style="436" customWidth="1"/>
    <col min="12" max="12" width="5.625" style="436" customWidth="1"/>
    <col min="13" max="16384" width="9.00390625" style="436" customWidth="1"/>
  </cols>
  <sheetData>
    <row r="1" ht="18.75" customHeight="1"/>
    <row r="2" ht="18.75" customHeight="1"/>
    <row r="3" spans="2:12" ht="18.75" customHeight="1">
      <c r="B3" s="437" t="s">
        <v>1110</v>
      </c>
      <c r="C3" s="438"/>
      <c r="D3" s="438"/>
      <c r="E3" s="438"/>
      <c r="F3" s="438"/>
      <c r="G3" s="438"/>
      <c r="H3" s="438"/>
      <c r="I3" s="438"/>
      <c r="J3" s="438"/>
      <c r="K3" s="438"/>
      <c r="L3" s="439" t="s">
        <v>1111</v>
      </c>
    </row>
    <row r="4" spans="1:12" ht="21.75" customHeight="1">
      <c r="A4" s="440"/>
      <c r="B4" s="441" t="s">
        <v>532</v>
      </c>
      <c r="C4" s="442" t="s">
        <v>1112</v>
      </c>
      <c r="D4" s="443"/>
      <c r="E4" s="442" t="s">
        <v>533</v>
      </c>
      <c r="F4" s="443"/>
      <c r="G4" s="442" t="s">
        <v>1113</v>
      </c>
      <c r="H4" s="443"/>
      <c r="I4" s="442" t="s">
        <v>534</v>
      </c>
      <c r="J4" s="443"/>
      <c r="K4" s="442" t="s">
        <v>535</v>
      </c>
      <c r="L4" s="444"/>
    </row>
    <row r="5" spans="1:12" ht="21.75" customHeight="1">
      <c r="A5" s="440"/>
      <c r="B5" s="445"/>
      <c r="C5" s="446" t="s">
        <v>536</v>
      </c>
      <c r="D5" s="447" t="s">
        <v>537</v>
      </c>
      <c r="E5" s="446" t="s">
        <v>536</v>
      </c>
      <c r="F5" s="446" t="s">
        <v>537</v>
      </c>
      <c r="G5" s="446" t="s">
        <v>536</v>
      </c>
      <c r="H5" s="446" t="s">
        <v>537</v>
      </c>
      <c r="I5" s="446" t="s">
        <v>536</v>
      </c>
      <c r="J5" s="446" t="s">
        <v>537</v>
      </c>
      <c r="K5" s="446" t="s">
        <v>536</v>
      </c>
      <c r="L5" s="448" t="s">
        <v>537</v>
      </c>
    </row>
    <row r="6" spans="1:12" ht="33" customHeight="1">
      <c r="A6" s="440"/>
      <c r="B6" s="449" t="s">
        <v>538</v>
      </c>
      <c r="C6" s="78">
        <f aca="true" t="shared" si="0" ref="C6:L6">SUM(C7:C11)</f>
        <v>441</v>
      </c>
      <c r="D6" s="78">
        <f t="shared" si="0"/>
        <v>49277</v>
      </c>
      <c r="E6" s="78">
        <f t="shared" si="0"/>
        <v>74</v>
      </c>
      <c r="F6" s="78">
        <f t="shared" si="0"/>
        <v>6727</v>
      </c>
      <c r="G6" s="78">
        <f t="shared" si="0"/>
        <v>185</v>
      </c>
      <c r="H6" s="78">
        <f t="shared" si="0"/>
        <v>18603</v>
      </c>
      <c r="I6" s="78">
        <f t="shared" si="0"/>
        <v>217</v>
      </c>
      <c r="J6" s="78">
        <f t="shared" si="0"/>
        <v>23608</v>
      </c>
      <c r="K6" s="78">
        <f t="shared" si="0"/>
        <v>917</v>
      </c>
      <c r="L6" s="79">
        <f t="shared" si="0"/>
        <v>98215</v>
      </c>
    </row>
    <row r="7" spans="1:12" ht="23.25" customHeight="1">
      <c r="A7" s="440"/>
      <c r="B7" s="450" t="s">
        <v>539</v>
      </c>
      <c r="C7" s="71">
        <v>354</v>
      </c>
      <c r="D7" s="71">
        <v>36285</v>
      </c>
      <c r="E7" s="71">
        <v>45</v>
      </c>
      <c r="F7" s="71">
        <v>3215</v>
      </c>
      <c r="G7" s="71">
        <v>143</v>
      </c>
      <c r="H7" s="71">
        <v>13182</v>
      </c>
      <c r="I7" s="71">
        <v>160</v>
      </c>
      <c r="J7" s="71">
        <v>15580</v>
      </c>
      <c r="K7" s="71">
        <f aca="true" t="shared" si="1" ref="K7:L11">C7+E7+G7+I7</f>
        <v>702</v>
      </c>
      <c r="L7" s="72">
        <f t="shared" si="1"/>
        <v>68262</v>
      </c>
    </row>
    <row r="8" spans="1:12" ht="23.25" customHeight="1">
      <c r="A8" s="440"/>
      <c r="B8" s="450" t="s">
        <v>540</v>
      </c>
      <c r="C8" s="71">
        <v>11</v>
      </c>
      <c r="D8" s="71">
        <v>951</v>
      </c>
      <c r="E8" s="71">
        <v>7</v>
      </c>
      <c r="F8" s="71">
        <v>446</v>
      </c>
      <c r="G8" s="71">
        <v>5</v>
      </c>
      <c r="H8" s="71">
        <v>525</v>
      </c>
      <c r="I8" s="71">
        <v>8</v>
      </c>
      <c r="J8" s="71">
        <v>684</v>
      </c>
      <c r="K8" s="71">
        <f t="shared" si="1"/>
        <v>31</v>
      </c>
      <c r="L8" s="72">
        <f t="shared" si="1"/>
        <v>2606</v>
      </c>
    </row>
    <row r="9" spans="1:12" ht="23.25" customHeight="1">
      <c r="A9" s="440"/>
      <c r="B9" s="450" t="s">
        <v>1114</v>
      </c>
      <c r="C9" s="71">
        <v>6</v>
      </c>
      <c r="D9" s="71">
        <v>314</v>
      </c>
      <c r="E9" s="71">
        <v>1</v>
      </c>
      <c r="F9" s="71">
        <v>8</v>
      </c>
      <c r="G9" s="71">
        <v>2</v>
      </c>
      <c r="H9" s="71">
        <v>28</v>
      </c>
      <c r="I9" s="71">
        <v>7</v>
      </c>
      <c r="J9" s="71">
        <v>241</v>
      </c>
      <c r="K9" s="71">
        <f t="shared" si="1"/>
        <v>16</v>
      </c>
      <c r="L9" s="72">
        <f t="shared" si="1"/>
        <v>591</v>
      </c>
    </row>
    <row r="10" spans="1:12" ht="23.25" customHeight="1">
      <c r="A10" s="440"/>
      <c r="B10" s="450" t="s">
        <v>541</v>
      </c>
      <c r="C10" s="71">
        <v>37</v>
      </c>
      <c r="D10" s="71">
        <v>1361</v>
      </c>
      <c r="E10" s="71">
        <v>8</v>
      </c>
      <c r="F10" s="71">
        <v>120</v>
      </c>
      <c r="G10" s="71">
        <v>15</v>
      </c>
      <c r="H10" s="71">
        <v>408</v>
      </c>
      <c r="I10" s="71">
        <v>18</v>
      </c>
      <c r="J10" s="71">
        <v>397</v>
      </c>
      <c r="K10" s="71">
        <f t="shared" si="1"/>
        <v>78</v>
      </c>
      <c r="L10" s="72">
        <f t="shared" si="1"/>
        <v>2286</v>
      </c>
    </row>
    <row r="11" spans="1:12" ht="23.25" customHeight="1">
      <c r="A11" s="440"/>
      <c r="B11" s="451" t="s">
        <v>542</v>
      </c>
      <c r="C11" s="435">
        <v>33</v>
      </c>
      <c r="D11" s="435">
        <v>10366</v>
      </c>
      <c r="E11" s="435">
        <v>13</v>
      </c>
      <c r="F11" s="435">
        <v>2938</v>
      </c>
      <c r="G11" s="435">
        <v>20</v>
      </c>
      <c r="H11" s="435">
        <v>4460</v>
      </c>
      <c r="I11" s="435">
        <v>24</v>
      </c>
      <c r="J11" s="435">
        <v>6706</v>
      </c>
      <c r="K11" s="452">
        <f t="shared" si="1"/>
        <v>90</v>
      </c>
      <c r="L11" s="453">
        <f t="shared" si="1"/>
        <v>24470</v>
      </c>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9.00390625" defaultRowHeight="13.5"/>
  <cols>
    <col min="1" max="1" width="2.625" style="454" customWidth="1"/>
    <col min="2" max="2" width="13.625" style="454" customWidth="1"/>
    <col min="3" max="3" width="9.625" style="132" customWidth="1"/>
    <col min="4" max="5" width="9.625" style="454" customWidth="1"/>
    <col min="6" max="10" width="10.625" style="454" customWidth="1"/>
    <col min="11" max="16384" width="9.00390625" style="454" customWidth="1"/>
  </cols>
  <sheetData>
    <row r="2" spans="2:10" ht="13.5" customHeight="1">
      <c r="B2" s="154" t="s">
        <v>1115</v>
      </c>
      <c r="C2" s="455"/>
      <c r="D2" s="456"/>
      <c r="E2" s="456"/>
      <c r="F2" s="456"/>
      <c r="G2" s="456"/>
      <c r="H2" s="456"/>
      <c r="I2" s="456"/>
      <c r="J2" s="457" t="s">
        <v>525</v>
      </c>
    </row>
    <row r="3" spans="1:10" ht="34.5" customHeight="1">
      <c r="A3" s="458"/>
      <c r="B3" s="459" t="s">
        <v>543</v>
      </c>
      <c r="C3" s="460" t="s">
        <v>371</v>
      </c>
      <c r="D3" s="461" t="s">
        <v>544</v>
      </c>
      <c r="E3" s="461" t="s">
        <v>545</v>
      </c>
      <c r="F3" s="461" t="s">
        <v>546</v>
      </c>
      <c r="G3" s="461" t="s">
        <v>547</v>
      </c>
      <c r="H3" s="461" t="s">
        <v>548</v>
      </c>
      <c r="I3" s="461" t="s">
        <v>549</v>
      </c>
      <c r="J3" s="462" t="s">
        <v>502</v>
      </c>
    </row>
    <row r="4" spans="1:10" ht="21" customHeight="1">
      <c r="A4" s="458"/>
      <c r="B4" s="216" t="s">
        <v>1022</v>
      </c>
      <c r="C4" s="129"/>
      <c r="D4" s="463"/>
      <c r="E4" s="463"/>
      <c r="F4" s="463"/>
      <c r="G4" s="463"/>
      <c r="H4" s="463"/>
      <c r="I4" s="463"/>
      <c r="J4" s="440"/>
    </row>
    <row r="5" spans="1:10" ht="21" customHeight="1">
      <c r="A5" s="458"/>
      <c r="B5" s="464" t="s">
        <v>550</v>
      </c>
      <c r="C5" s="129">
        <v>708</v>
      </c>
      <c r="D5" s="463">
        <v>60</v>
      </c>
      <c r="E5" s="463">
        <v>123</v>
      </c>
      <c r="F5" s="463">
        <v>132</v>
      </c>
      <c r="G5" s="463">
        <v>39</v>
      </c>
      <c r="H5" s="463">
        <v>75</v>
      </c>
      <c r="I5" s="463">
        <v>234</v>
      </c>
      <c r="J5" s="440">
        <v>45</v>
      </c>
    </row>
    <row r="6" spans="1:10" ht="21" customHeight="1">
      <c r="A6" s="458"/>
      <c r="B6" s="465" t="s">
        <v>551</v>
      </c>
      <c r="C6" s="129">
        <v>70959</v>
      </c>
      <c r="D6" s="463">
        <v>770</v>
      </c>
      <c r="E6" s="463">
        <v>4183</v>
      </c>
      <c r="F6" s="463">
        <v>10518</v>
      </c>
      <c r="G6" s="463">
        <v>8021</v>
      </c>
      <c r="H6" s="463">
        <v>9946</v>
      </c>
      <c r="I6" s="463">
        <v>23102</v>
      </c>
      <c r="J6" s="440">
        <v>14419</v>
      </c>
    </row>
    <row r="7" spans="1:10" ht="21" customHeight="1">
      <c r="A7" s="458"/>
      <c r="B7" s="216" t="s">
        <v>1116</v>
      </c>
      <c r="C7" s="129"/>
      <c r="D7" s="463"/>
      <c r="E7" s="463"/>
      <c r="F7" s="463"/>
      <c r="G7" s="463"/>
      <c r="H7" s="463"/>
      <c r="I7" s="463"/>
      <c r="J7" s="440"/>
    </row>
    <row r="8" spans="1:10" ht="21" customHeight="1">
      <c r="A8" s="458"/>
      <c r="B8" s="464" t="s">
        <v>550</v>
      </c>
      <c r="C8" s="129">
        <f>SUM(D8:J8)</f>
        <v>696</v>
      </c>
      <c r="D8" s="463">
        <v>63</v>
      </c>
      <c r="E8" s="463">
        <v>114</v>
      </c>
      <c r="F8" s="463">
        <v>128</v>
      </c>
      <c r="G8" s="463">
        <v>41</v>
      </c>
      <c r="H8" s="463">
        <v>73</v>
      </c>
      <c r="I8" s="463">
        <v>231</v>
      </c>
      <c r="J8" s="440">
        <v>46</v>
      </c>
    </row>
    <row r="9" spans="1:10" ht="21" customHeight="1">
      <c r="A9" s="458"/>
      <c r="B9" s="466" t="s">
        <v>551</v>
      </c>
      <c r="C9" s="467">
        <f>SUM(D9:J9)</f>
        <v>68127</v>
      </c>
      <c r="D9" s="468">
        <v>748</v>
      </c>
      <c r="E9" s="468">
        <v>3839</v>
      </c>
      <c r="F9" s="468">
        <v>9961</v>
      </c>
      <c r="G9" s="468">
        <v>7845</v>
      </c>
      <c r="H9" s="468">
        <v>9332</v>
      </c>
      <c r="I9" s="468">
        <v>22019</v>
      </c>
      <c r="J9" s="445">
        <v>14383</v>
      </c>
    </row>
    <row r="10" ht="12">
      <c r="B10" s="469" t="s">
        <v>552</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9.00390625" defaultRowHeight="13.5"/>
  <cols>
    <col min="1" max="1" width="2.625" style="454" customWidth="1"/>
    <col min="2" max="2" width="10.625" style="454" customWidth="1"/>
    <col min="3" max="3" width="6.625" style="484" customWidth="1"/>
    <col min="4" max="5" width="6.125" style="454" customWidth="1"/>
    <col min="6" max="11" width="6.625" style="454" customWidth="1"/>
    <col min="12" max="12" width="6.125" style="454" customWidth="1"/>
    <col min="13" max="15" width="6.625" style="454" customWidth="1"/>
    <col min="16" max="16384" width="9.00390625" style="454" customWidth="1"/>
  </cols>
  <sheetData>
    <row r="2" spans="2:15" ht="21" customHeight="1">
      <c r="B2" s="456" t="s">
        <v>1117</v>
      </c>
      <c r="C2" s="470"/>
      <c r="D2" s="456"/>
      <c r="E2" s="456"/>
      <c r="F2" s="456"/>
      <c r="G2" s="456"/>
      <c r="H2" s="456"/>
      <c r="I2" s="456"/>
      <c r="J2" s="456"/>
      <c r="K2" s="456"/>
      <c r="L2" s="456"/>
      <c r="M2" s="456"/>
      <c r="N2" s="456"/>
      <c r="O2" s="471" t="s">
        <v>553</v>
      </c>
    </row>
    <row r="3" spans="1:15" ht="34.5" customHeight="1">
      <c r="A3" s="458"/>
      <c r="B3" s="472" t="s">
        <v>543</v>
      </c>
      <c r="C3" s="473" t="s">
        <v>1118</v>
      </c>
      <c r="D3" s="461" t="s">
        <v>1119</v>
      </c>
      <c r="E3" s="461" t="s">
        <v>510</v>
      </c>
      <c r="F3" s="461" t="s">
        <v>423</v>
      </c>
      <c r="G3" s="461" t="s">
        <v>424</v>
      </c>
      <c r="H3" s="474" t="s">
        <v>558</v>
      </c>
      <c r="I3" s="461" t="s">
        <v>554</v>
      </c>
      <c r="J3" s="474" t="s">
        <v>559</v>
      </c>
      <c r="K3" s="461" t="s">
        <v>1120</v>
      </c>
      <c r="L3" s="461" t="s">
        <v>1121</v>
      </c>
      <c r="M3" s="461" t="s">
        <v>429</v>
      </c>
      <c r="N3" s="461" t="s">
        <v>555</v>
      </c>
      <c r="O3" s="462" t="s">
        <v>1122</v>
      </c>
    </row>
    <row r="4" spans="1:15" ht="21" customHeight="1">
      <c r="A4" s="458"/>
      <c r="B4" s="123" t="s">
        <v>1022</v>
      </c>
      <c r="C4" s="475"/>
      <c r="D4" s="476"/>
      <c r="E4" s="476"/>
      <c r="F4" s="476"/>
      <c r="G4" s="476"/>
      <c r="H4" s="476"/>
      <c r="I4" s="476"/>
      <c r="J4" s="476"/>
      <c r="K4" s="476"/>
      <c r="L4" s="476"/>
      <c r="M4" s="476"/>
      <c r="N4" s="476"/>
      <c r="O4" s="477"/>
    </row>
    <row r="5" spans="1:15" ht="21" customHeight="1">
      <c r="A5" s="458"/>
      <c r="B5" s="135" t="s">
        <v>556</v>
      </c>
      <c r="C5" s="475">
        <v>932</v>
      </c>
      <c r="D5" s="476">
        <v>23</v>
      </c>
      <c r="E5" s="476">
        <v>2</v>
      </c>
      <c r="F5" s="476">
        <v>46</v>
      </c>
      <c r="G5" s="476">
        <v>186</v>
      </c>
      <c r="H5" s="476">
        <v>23</v>
      </c>
      <c r="I5" s="476">
        <v>169</v>
      </c>
      <c r="J5" s="476">
        <v>109</v>
      </c>
      <c r="K5" s="476">
        <v>64</v>
      </c>
      <c r="L5" s="476">
        <v>1</v>
      </c>
      <c r="M5" s="476">
        <v>200</v>
      </c>
      <c r="N5" s="476">
        <v>104</v>
      </c>
      <c r="O5" s="477">
        <v>5</v>
      </c>
    </row>
    <row r="6" spans="1:15" ht="21" customHeight="1">
      <c r="A6" s="458"/>
      <c r="B6" s="478" t="s">
        <v>557</v>
      </c>
      <c r="C6" s="475">
        <v>102004</v>
      </c>
      <c r="D6" s="476">
        <v>356</v>
      </c>
      <c r="E6" s="476">
        <v>34</v>
      </c>
      <c r="F6" s="476">
        <v>14981</v>
      </c>
      <c r="G6" s="476">
        <v>24590</v>
      </c>
      <c r="H6" s="476">
        <v>1759</v>
      </c>
      <c r="I6" s="476">
        <v>11120</v>
      </c>
      <c r="J6" s="476">
        <v>6137</v>
      </c>
      <c r="K6" s="476">
        <v>7157</v>
      </c>
      <c r="L6" s="476">
        <v>25</v>
      </c>
      <c r="M6" s="476">
        <v>17512</v>
      </c>
      <c r="N6" s="476">
        <v>17925</v>
      </c>
      <c r="O6" s="477">
        <v>408</v>
      </c>
    </row>
    <row r="7" spans="1:15" ht="21" customHeight="1">
      <c r="A7" s="458"/>
      <c r="B7" s="123" t="s">
        <v>1123</v>
      </c>
      <c r="C7" s="475"/>
      <c r="D7" s="476"/>
      <c r="E7" s="476"/>
      <c r="F7" s="476"/>
      <c r="G7" s="476"/>
      <c r="H7" s="476"/>
      <c r="I7" s="476"/>
      <c r="J7" s="476"/>
      <c r="K7" s="476"/>
      <c r="L7" s="476"/>
      <c r="M7" s="476"/>
      <c r="N7" s="476"/>
      <c r="O7" s="477"/>
    </row>
    <row r="8" spans="1:15" ht="21" customHeight="1">
      <c r="A8" s="458"/>
      <c r="B8" s="135" t="s">
        <v>556</v>
      </c>
      <c r="C8" s="475">
        <f>SUM(D8:O8)</f>
        <v>917</v>
      </c>
      <c r="D8" s="476">
        <v>20</v>
      </c>
      <c r="E8" s="476">
        <v>2</v>
      </c>
      <c r="F8" s="476">
        <v>46</v>
      </c>
      <c r="G8" s="476">
        <v>180</v>
      </c>
      <c r="H8" s="476">
        <v>24</v>
      </c>
      <c r="I8" s="476">
        <v>161</v>
      </c>
      <c r="J8" s="476">
        <v>115</v>
      </c>
      <c r="K8" s="476">
        <v>62</v>
      </c>
      <c r="L8" s="479">
        <v>0</v>
      </c>
      <c r="M8" s="476">
        <v>195</v>
      </c>
      <c r="N8" s="476">
        <v>105</v>
      </c>
      <c r="O8" s="477">
        <v>7</v>
      </c>
    </row>
    <row r="9" spans="1:15" ht="21" customHeight="1">
      <c r="A9" s="458"/>
      <c r="B9" s="480" t="s">
        <v>557</v>
      </c>
      <c r="C9" s="481">
        <f>SUM(D9:O9)</f>
        <v>98215</v>
      </c>
      <c r="D9" s="482">
        <v>332</v>
      </c>
      <c r="E9" s="482">
        <v>34</v>
      </c>
      <c r="F9" s="482">
        <v>14864</v>
      </c>
      <c r="G9" s="482">
        <v>23249</v>
      </c>
      <c r="H9" s="482">
        <v>1636</v>
      </c>
      <c r="I9" s="482">
        <v>10598</v>
      </c>
      <c r="J9" s="482">
        <v>5793</v>
      </c>
      <c r="K9" s="482">
        <v>6823</v>
      </c>
      <c r="L9" s="482">
        <v>0</v>
      </c>
      <c r="M9" s="482">
        <v>16674</v>
      </c>
      <c r="N9" s="482">
        <v>17731</v>
      </c>
      <c r="O9" s="483">
        <v>481</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00390625" defaultRowHeight="13.5"/>
  <cols>
    <col min="1" max="1" width="2.625" style="454" customWidth="1"/>
    <col min="2" max="2" width="12.625" style="454" customWidth="1"/>
    <col min="3" max="3" width="11.625" style="484" customWidth="1"/>
    <col min="4" max="9" width="11.625" style="454" customWidth="1"/>
    <col min="10" max="16384" width="17.00390625" style="454" customWidth="1"/>
  </cols>
  <sheetData>
    <row r="2" spans="2:9" ht="13.5">
      <c r="B2" s="485" t="s">
        <v>1124</v>
      </c>
      <c r="C2" s="470"/>
      <c r="D2" s="456"/>
      <c r="E2" s="456"/>
      <c r="F2" s="456"/>
      <c r="G2" s="456"/>
      <c r="H2" s="456"/>
      <c r="I2" s="471" t="s">
        <v>1125</v>
      </c>
    </row>
    <row r="3" spans="1:9" ht="31.5" customHeight="1">
      <c r="A3" s="458"/>
      <c r="B3" s="486" t="s">
        <v>1126</v>
      </c>
      <c r="C3" s="487" t="s">
        <v>560</v>
      </c>
      <c r="D3" s="488" t="s">
        <v>561</v>
      </c>
      <c r="E3" s="488" t="s">
        <v>562</v>
      </c>
      <c r="F3" s="488" t="s">
        <v>563</v>
      </c>
      <c r="G3" s="461" t="s">
        <v>1127</v>
      </c>
      <c r="H3" s="461" t="s">
        <v>1128</v>
      </c>
      <c r="I3" s="462" t="s">
        <v>565</v>
      </c>
    </row>
    <row r="4" spans="1:9" ht="21" customHeight="1">
      <c r="A4" s="458"/>
      <c r="B4" s="305" t="s">
        <v>1022</v>
      </c>
      <c r="C4" s="489"/>
      <c r="D4" s="463"/>
      <c r="E4" s="463"/>
      <c r="F4" s="463"/>
      <c r="G4" s="463"/>
      <c r="H4" s="463"/>
      <c r="I4" s="440"/>
    </row>
    <row r="5" spans="1:9" ht="21" customHeight="1">
      <c r="A5" s="458"/>
      <c r="B5" s="490" t="s">
        <v>564</v>
      </c>
      <c r="C5" s="489">
        <v>932</v>
      </c>
      <c r="D5" s="463">
        <v>607</v>
      </c>
      <c r="E5" s="463">
        <v>114</v>
      </c>
      <c r="F5" s="463">
        <v>8</v>
      </c>
      <c r="G5" s="463">
        <v>56</v>
      </c>
      <c r="H5" s="463">
        <v>7</v>
      </c>
      <c r="I5" s="440">
        <v>140</v>
      </c>
    </row>
    <row r="6" spans="1:9" ht="21" customHeight="1">
      <c r="A6" s="458"/>
      <c r="B6" s="491" t="s">
        <v>557</v>
      </c>
      <c r="C6" s="489">
        <v>102004</v>
      </c>
      <c r="D6" s="463">
        <v>66005</v>
      </c>
      <c r="E6" s="463">
        <v>7024</v>
      </c>
      <c r="F6" s="463">
        <v>164</v>
      </c>
      <c r="G6" s="463">
        <v>17177</v>
      </c>
      <c r="H6" s="463">
        <v>502</v>
      </c>
      <c r="I6" s="440">
        <v>11132</v>
      </c>
    </row>
    <row r="7" spans="1:9" ht="21" customHeight="1">
      <c r="A7" s="458"/>
      <c r="B7" s="305" t="s">
        <v>1116</v>
      </c>
      <c r="C7" s="489"/>
      <c r="D7" s="463"/>
      <c r="E7" s="463"/>
      <c r="F7" s="463"/>
      <c r="G7" s="463"/>
      <c r="H7" s="463"/>
      <c r="I7" s="440"/>
    </row>
    <row r="8" spans="1:9" ht="21" customHeight="1">
      <c r="A8" s="458"/>
      <c r="B8" s="490" t="s">
        <v>564</v>
      </c>
      <c r="C8" s="489">
        <f>SUM(D8:I8)</f>
        <v>917</v>
      </c>
      <c r="D8" s="463">
        <v>598</v>
      </c>
      <c r="E8" s="463">
        <v>116</v>
      </c>
      <c r="F8" s="463">
        <v>8</v>
      </c>
      <c r="G8" s="463">
        <v>56</v>
      </c>
      <c r="H8" s="463">
        <v>8</v>
      </c>
      <c r="I8" s="440">
        <v>131</v>
      </c>
    </row>
    <row r="9" spans="1:9" ht="21" customHeight="1">
      <c r="A9" s="458"/>
      <c r="B9" s="492" t="s">
        <v>557</v>
      </c>
      <c r="C9" s="493">
        <f>SUM(D9:I9)</f>
        <v>98215</v>
      </c>
      <c r="D9" s="468">
        <v>63186</v>
      </c>
      <c r="E9" s="468">
        <v>6968</v>
      </c>
      <c r="F9" s="468">
        <v>157</v>
      </c>
      <c r="G9" s="468">
        <v>16926</v>
      </c>
      <c r="H9" s="468">
        <v>619</v>
      </c>
      <c r="I9" s="445">
        <v>10359</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00390625" defaultRowHeight="13.5"/>
  <cols>
    <col min="1" max="1" width="2.625" style="264" customWidth="1"/>
    <col min="2" max="2" width="13.25390625" style="264" customWidth="1"/>
    <col min="3" max="3" width="11.75390625" style="264" customWidth="1"/>
    <col min="4" max="4" width="12.125" style="264" customWidth="1"/>
    <col min="5" max="6" width="11.875" style="264" customWidth="1"/>
    <col min="7" max="7" width="12.00390625" style="264" customWidth="1"/>
    <col min="8" max="8" width="11.875" style="264" customWidth="1"/>
    <col min="9" max="16384" width="9.00390625" style="264" customWidth="1"/>
  </cols>
  <sheetData>
    <row r="2" ht="14.25">
      <c r="B2" s="369" t="s">
        <v>1129</v>
      </c>
    </row>
    <row r="4" spans="2:8" ht="12">
      <c r="B4" s="370" t="s">
        <v>575</v>
      </c>
      <c r="C4" s="370"/>
      <c r="D4" s="370"/>
      <c r="E4" s="370"/>
      <c r="F4" s="370"/>
      <c r="G4" s="370"/>
      <c r="H4" s="370"/>
    </row>
    <row r="5" spans="1:8" ht="16.5" customHeight="1">
      <c r="A5" s="258"/>
      <c r="B5" s="1165" t="s">
        <v>566</v>
      </c>
      <c r="C5" s="261" t="s">
        <v>567</v>
      </c>
      <c r="D5" s="262"/>
      <c r="E5" s="261" t="s">
        <v>568</v>
      </c>
      <c r="F5" s="262"/>
      <c r="G5" s="261" t="s">
        <v>569</v>
      </c>
      <c r="H5" s="263"/>
    </row>
    <row r="6" spans="1:8" ht="16.5" customHeight="1">
      <c r="A6" s="258"/>
      <c r="B6" s="1171"/>
      <c r="C6" s="267" t="s">
        <v>1130</v>
      </c>
      <c r="D6" s="267" t="s">
        <v>570</v>
      </c>
      <c r="E6" s="267" t="s">
        <v>1130</v>
      </c>
      <c r="F6" s="267" t="s">
        <v>570</v>
      </c>
      <c r="G6" s="267" t="s">
        <v>1130</v>
      </c>
      <c r="H6" s="268" t="s">
        <v>570</v>
      </c>
    </row>
    <row r="7" spans="1:8" ht="16.5" customHeight="1" hidden="1">
      <c r="A7" s="258"/>
      <c r="B7" s="270" t="s">
        <v>571</v>
      </c>
      <c r="C7" s="124">
        <f>SUM(E7,G7)</f>
        <v>51</v>
      </c>
      <c r="D7" s="124">
        <f>SUM(F7,H7)</f>
        <v>15362</v>
      </c>
      <c r="E7" s="124">
        <v>51</v>
      </c>
      <c r="F7" s="124">
        <v>15362</v>
      </c>
      <c r="G7" s="284" t="s">
        <v>406</v>
      </c>
      <c r="H7" s="280" t="s">
        <v>406</v>
      </c>
    </row>
    <row r="8" spans="1:8" ht="16.5" customHeight="1">
      <c r="A8" s="258"/>
      <c r="B8" s="270" t="s">
        <v>574</v>
      </c>
      <c r="C8" s="124">
        <v>38</v>
      </c>
      <c r="D8" s="124">
        <v>9047</v>
      </c>
      <c r="E8" s="124">
        <v>36</v>
      </c>
      <c r="F8" s="124">
        <v>9023</v>
      </c>
      <c r="G8" s="284">
        <v>2</v>
      </c>
      <c r="H8" s="280">
        <v>24</v>
      </c>
    </row>
    <row r="9" spans="1:8" ht="16.5" customHeight="1">
      <c r="A9" s="258"/>
      <c r="B9" s="270" t="s">
        <v>1131</v>
      </c>
      <c r="C9" s="124">
        <v>33</v>
      </c>
      <c r="D9" s="124">
        <v>8031</v>
      </c>
      <c r="E9" s="124">
        <v>31</v>
      </c>
      <c r="F9" s="124">
        <v>7708</v>
      </c>
      <c r="G9" s="284">
        <v>2</v>
      </c>
      <c r="H9" s="280">
        <v>323</v>
      </c>
    </row>
    <row r="10" spans="1:8" ht="16.5" customHeight="1">
      <c r="A10" s="258"/>
      <c r="B10" s="270" t="s">
        <v>1133</v>
      </c>
      <c r="C10" s="124">
        <v>22</v>
      </c>
      <c r="D10" s="124">
        <v>4199</v>
      </c>
      <c r="E10" s="124">
        <v>20</v>
      </c>
      <c r="F10" s="124">
        <v>4166</v>
      </c>
      <c r="G10" s="284">
        <v>2</v>
      </c>
      <c r="H10" s="280">
        <v>33</v>
      </c>
    </row>
    <row r="11" spans="1:8" ht="16.5" customHeight="1">
      <c r="A11" s="258"/>
      <c r="B11" s="270" t="s">
        <v>1135</v>
      </c>
      <c r="C11" s="124">
        <v>15</v>
      </c>
      <c r="D11" s="124">
        <v>1976</v>
      </c>
      <c r="E11" s="124">
        <v>9</v>
      </c>
      <c r="F11" s="124">
        <v>1583</v>
      </c>
      <c r="G11" s="284">
        <v>6</v>
      </c>
      <c r="H11" s="280">
        <v>393</v>
      </c>
    </row>
    <row r="12" spans="1:8" s="277" customFormat="1" ht="16.5" customHeight="1">
      <c r="A12" s="272"/>
      <c r="B12" s="495" t="s">
        <v>1137</v>
      </c>
      <c r="C12" s="129">
        <v>20</v>
      </c>
      <c r="D12" s="129">
        <v>3101</v>
      </c>
      <c r="E12" s="129">
        <v>13</v>
      </c>
      <c r="F12" s="129">
        <v>3082</v>
      </c>
      <c r="G12" s="496">
        <v>7</v>
      </c>
      <c r="H12" s="497">
        <v>19</v>
      </c>
    </row>
    <row r="13" spans="1:8" ht="19.5" customHeight="1" hidden="1">
      <c r="A13" s="258"/>
      <c r="B13" s="498" t="s">
        <v>572</v>
      </c>
      <c r="C13" s="426">
        <f>SUM(E13,G13)</f>
        <v>0</v>
      </c>
      <c r="D13" s="426">
        <f>SUM(F13,H13)</f>
        <v>0</v>
      </c>
      <c r="E13" s="426"/>
      <c r="F13" s="426"/>
      <c r="G13" s="426"/>
      <c r="H13" s="499"/>
    </row>
    <row r="14" spans="2:8" ht="8.25" customHeight="1">
      <c r="B14" s="500"/>
      <c r="C14" s="500"/>
      <c r="D14" s="500"/>
      <c r="E14" s="500"/>
      <c r="F14" s="500"/>
      <c r="G14" s="500"/>
      <c r="H14" s="500"/>
    </row>
    <row r="15" ht="12">
      <c r="B15" s="264" t="s">
        <v>573</v>
      </c>
    </row>
  </sheetData>
  <mergeCells count="1">
    <mergeCell ref="B5:B6"/>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9.00390625" defaultRowHeight="13.5"/>
  <cols>
    <col min="1" max="1" width="2.625" style="436" customWidth="1"/>
    <col min="2" max="2" width="13.125" style="436" customWidth="1"/>
    <col min="3" max="4" width="9.625" style="436" hidden="1" customWidth="1"/>
    <col min="5" max="10" width="8.125" style="436" customWidth="1"/>
    <col min="11" max="16384" width="9.00390625" style="436" customWidth="1"/>
  </cols>
  <sheetData>
    <row r="2" spans="2:10" ht="24" customHeight="1">
      <c r="B2" s="438" t="s">
        <v>1138</v>
      </c>
      <c r="C2" s="438"/>
      <c r="D2" s="438"/>
      <c r="E2" s="438"/>
      <c r="F2" s="438"/>
      <c r="G2" s="438"/>
      <c r="H2" s="438"/>
      <c r="I2" s="438"/>
      <c r="J2" s="438"/>
    </row>
    <row r="3" spans="1:14" ht="13.5" customHeight="1">
      <c r="A3" s="440"/>
      <c r="B3" s="114" t="s">
        <v>576</v>
      </c>
      <c r="C3" s="442" t="s">
        <v>577</v>
      </c>
      <c r="D3" s="443"/>
      <c r="E3" s="1157" t="s">
        <v>574</v>
      </c>
      <c r="F3" s="1159"/>
      <c r="G3" s="1157" t="s">
        <v>1131</v>
      </c>
      <c r="H3" s="1159"/>
      <c r="I3" s="1157" t="s">
        <v>1132</v>
      </c>
      <c r="J3" s="1160"/>
      <c r="K3" s="1157" t="s">
        <v>1134</v>
      </c>
      <c r="L3" s="1159"/>
      <c r="M3" s="1157" t="s">
        <v>1136</v>
      </c>
      <c r="N3" s="1158"/>
    </row>
    <row r="4" spans="1:14" ht="12">
      <c r="A4" s="440"/>
      <c r="B4" s="501"/>
      <c r="C4" s="502" t="s">
        <v>578</v>
      </c>
      <c r="D4" s="502" t="s">
        <v>579</v>
      </c>
      <c r="E4" s="502" t="s">
        <v>578</v>
      </c>
      <c r="F4" s="502" t="s">
        <v>579</v>
      </c>
      <c r="G4" s="502" t="s">
        <v>578</v>
      </c>
      <c r="H4" s="502" t="s">
        <v>579</v>
      </c>
      <c r="I4" s="502" t="s">
        <v>578</v>
      </c>
      <c r="J4" s="503" t="s">
        <v>579</v>
      </c>
      <c r="K4" s="504" t="s">
        <v>578</v>
      </c>
      <c r="L4" s="502" t="s">
        <v>579</v>
      </c>
      <c r="M4" s="504" t="s">
        <v>578</v>
      </c>
      <c r="N4" s="451" t="s">
        <v>579</v>
      </c>
    </row>
    <row r="5" spans="1:14" s="512" customFormat="1" ht="36" customHeight="1">
      <c r="A5" s="505"/>
      <c r="B5" s="449" t="s">
        <v>580</v>
      </c>
      <c r="C5" s="489">
        <f>SUM(C7:C15)</f>
        <v>51</v>
      </c>
      <c r="D5" s="489">
        <f>SUM(D7:D15)</f>
        <v>15362</v>
      </c>
      <c r="E5" s="506">
        <v>38</v>
      </c>
      <c r="F5" s="506">
        <v>9047</v>
      </c>
      <c r="G5" s="507">
        <v>33</v>
      </c>
      <c r="H5" s="508">
        <v>8031</v>
      </c>
      <c r="I5" s="506">
        <v>22</v>
      </c>
      <c r="J5" s="509">
        <v>4199</v>
      </c>
      <c r="K5" s="510">
        <v>15</v>
      </c>
      <c r="L5" s="510">
        <v>1976</v>
      </c>
      <c r="M5" s="510">
        <v>20</v>
      </c>
      <c r="N5" s="511">
        <v>3101</v>
      </c>
    </row>
    <row r="6" spans="1:14" ht="12">
      <c r="A6" s="440"/>
      <c r="B6" s="450"/>
      <c r="C6" s="463"/>
      <c r="D6" s="463"/>
      <c r="E6" s="513"/>
      <c r="F6" s="513"/>
      <c r="G6" s="514"/>
      <c r="H6" s="513"/>
      <c r="I6" s="513"/>
      <c r="J6" s="515"/>
      <c r="K6" s="514"/>
      <c r="L6" s="513"/>
      <c r="M6" s="514"/>
      <c r="N6" s="516"/>
    </row>
    <row r="7" spans="1:14" ht="20.25" customHeight="1">
      <c r="A7" s="440"/>
      <c r="B7" s="450" t="s">
        <v>581</v>
      </c>
      <c r="C7" s="517" t="s">
        <v>406</v>
      </c>
      <c r="D7" s="517" t="s">
        <v>406</v>
      </c>
      <c r="E7" s="518" t="s">
        <v>384</v>
      </c>
      <c r="F7" s="518" t="s">
        <v>384</v>
      </c>
      <c r="G7" s="519" t="s">
        <v>384</v>
      </c>
      <c r="H7" s="518" t="s">
        <v>384</v>
      </c>
      <c r="I7" s="518" t="s">
        <v>384</v>
      </c>
      <c r="J7" s="520" t="s">
        <v>384</v>
      </c>
      <c r="K7" s="519">
        <v>0</v>
      </c>
      <c r="L7" s="518">
        <v>0</v>
      </c>
      <c r="M7" s="519">
        <v>0</v>
      </c>
      <c r="N7" s="521">
        <v>0</v>
      </c>
    </row>
    <row r="8" spans="1:14" ht="20.25" customHeight="1">
      <c r="A8" s="440"/>
      <c r="B8" s="450" t="s">
        <v>582</v>
      </c>
      <c r="C8" s="517" t="s">
        <v>406</v>
      </c>
      <c r="D8" s="517" t="s">
        <v>406</v>
      </c>
      <c r="E8" s="518" t="s">
        <v>384</v>
      </c>
      <c r="F8" s="518" t="s">
        <v>384</v>
      </c>
      <c r="G8" s="519" t="s">
        <v>384</v>
      </c>
      <c r="H8" s="518" t="s">
        <v>384</v>
      </c>
      <c r="I8" s="518" t="s">
        <v>384</v>
      </c>
      <c r="J8" s="520" t="s">
        <v>384</v>
      </c>
      <c r="K8" s="519">
        <v>0</v>
      </c>
      <c r="L8" s="518">
        <v>0</v>
      </c>
      <c r="M8" s="519">
        <v>0</v>
      </c>
      <c r="N8" s="521">
        <v>0</v>
      </c>
    </row>
    <row r="9" spans="1:14" ht="20.25" customHeight="1">
      <c r="A9" s="440"/>
      <c r="B9" s="450" t="s">
        <v>583</v>
      </c>
      <c r="C9" s="517" t="s">
        <v>406</v>
      </c>
      <c r="D9" s="517" t="s">
        <v>406</v>
      </c>
      <c r="E9" s="513">
        <v>1</v>
      </c>
      <c r="F9" s="513">
        <v>51</v>
      </c>
      <c r="G9" s="519" t="s">
        <v>384</v>
      </c>
      <c r="H9" s="518" t="s">
        <v>384</v>
      </c>
      <c r="I9" s="518">
        <v>1</v>
      </c>
      <c r="J9" s="520">
        <v>24</v>
      </c>
      <c r="K9" s="519">
        <v>2</v>
      </c>
      <c r="L9" s="518">
        <v>172</v>
      </c>
      <c r="M9" s="519">
        <v>6</v>
      </c>
      <c r="N9" s="521">
        <v>741</v>
      </c>
    </row>
    <row r="10" spans="1:14" ht="20.25" customHeight="1">
      <c r="A10" s="440"/>
      <c r="B10" s="450" t="s">
        <v>584</v>
      </c>
      <c r="C10" s="517" t="s">
        <v>406</v>
      </c>
      <c r="D10" s="517" t="s">
        <v>406</v>
      </c>
      <c r="E10" s="518" t="s">
        <v>384</v>
      </c>
      <c r="F10" s="518" t="s">
        <v>384</v>
      </c>
      <c r="G10" s="519" t="s">
        <v>384</v>
      </c>
      <c r="H10" s="518" t="s">
        <v>384</v>
      </c>
      <c r="I10" s="518" t="s">
        <v>384</v>
      </c>
      <c r="J10" s="520" t="s">
        <v>384</v>
      </c>
      <c r="K10" s="519">
        <v>1</v>
      </c>
      <c r="L10" s="518">
        <v>261</v>
      </c>
      <c r="M10" s="519">
        <v>2</v>
      </c>
      <c r="N10" s="521">
        <v>2</v>
      </c>
    </row>
    <row r="11" spans="1:14" ht="20.25" customHeight="1">
      <c r="A11" s="440"/>
      <c r="B11" s="450" t="s">
        <v>585</v>
      </c>
      <c r="C11" s="517" t="s">
        <v>406</v>
      </c>
      <c r="D11" s="517" t="s">
        <v>406</v>
      </c>
      <c r="E11" s="518" t="s">
        <v>384</v>
      </c>
      <c r="F11" s="518" t="s">
        <v>384</v>
      </c>
      <c r="G11" s="519" t="s">
        <v>384</v>
      </c>
      <c r="H11" s="518" t="s">
        <v>384</v>
      </c>
      <c r="I11" s="518">
        <v>1</v>
      </c>
      <c r="J11" s="520">
        <v>51</v>
      </c>
      <c r="K11" s="519">
        <v>0</v>
      </c>
      <c r="L11" s="518">
        <v>0</v>
      </c>
      <c r="M11" s="519">
        <v>0</v>
      </c>
      <c r="N11" s="521">
        <v>0</v>
      </c>
    </row>
    <row r="12" spans="1:14" ht="20.25" customHeight="1">
      <c r="A12" s="440"/>
      <c r="B12" s="450" t="s">
        <v>586</v>
      </c>
      <c r="C12" s="463">
        <v>5</v>
      </c>
      <c r="D12" s="463">
        <v>712</v>
      </c>
      <c r="E12" s="518">
        <v>4</v>
      </c>
      <c r="F12" s="518">
        <v>225</v>
      </c>
      <c r="G12" s="519">
        <v>1</v>
      </c>
      <c r="H12" s="518">
        <v>14</v>
      </c>
      <c r="I12" s="518">
        <v>2</v>
      </c>
      <c r="J12" s="520">
        <v>72</v>
      </c>
      <c r="K12" s="519">
        <v>1</v>
      </c>
      <c r="L12" s="518">
        <v>48</v>
      </c>
      <c r="M12" s="519">
        <v>0</v>
      </c>
      <c r="N12" s="521">
        <v>0</v>
      </c>
    </row>
    <row r="13" spans="1:14" ht="20.25" customHeight="1">
      <c r="A13" s="440"/>
      <c r="B13" s="450" t="s">
        <v>587</v>
      </c>
      <c r="C13" s="463">
        <v>16</v>
      </c>
      <c r="D13" s="463">
        <v>3733</v>
      </c>
      <c r="E13" s="513">
        <v>16</v>
      </c>
      <c r="F13" s="513">
        <v>3151</v>
      </c>
      <c r="G13" s="514">
        <v>18</v>
      </c>
      <c r="H13" s="513">
        <v>3703</v>
      </c>
      <c r="I13" s="513">
        <v>14</v>
      </c>
      <c r="J13" s="515">
        <v>3064</v>
      </c>
      <c r="K13" s="514">
        <v>9</v>
      </c>
      <c r="L13" s="513">
        <v>1295</v>
      </c>
      <c r="M13" s="514">
        <v>10</v>
      </c>
      <c r="N13" s="516">
        <v>1845</v>
      </c>
    </row>
    <row r="14" spans="1:14" ht="20.25" customHeight="1">
      <c r="A14" s="440"/>
      <c r="B14" s="450" t="s">
        <v>588</v>
      </c>
      <c r="C14" s="463">
        <v>30</v>
      </c>
      <c r="D14" s="463">
        <v>10917</v>
      </c>
      <c r="E14" s="513">
        <v>17</v>
      </c>
      <c r="F14" s="513">
        <v>5620</v>
      </c>
      <c r="G14" s="514">
        <v>14</v>
      </c>
      <c r="H14" s="513">
        <v>4314</v>
      </c>
      <c r="I14" s="513">
        <v>4</v>
      </c>
      <c r="J14" s="515">
        <v>988</v>
      </c>
      <c r="K14" s="514">
        <v>2</v>
      </c>
      <c r="L14" s="513">
        <v>200</v>
      </c>
      <c r="M14" s="514">
        <v>2</v>
      </c>
      <c r="N14" s="516">
        <v>513</v>
      </c>
    </row>
    <row r="15" spans="1:14" ht="9" customHeight="1">
      <c r="A15" s="440"/>
      <c r="B15" s="451"/>
      <c r="C15" s="468"/>
      <c r="D15" s="468"/>
      <c r="E15" s="522"/>
      <c r="F15" s="522"/>
      <c r="G15" s="523"/>
      <c r="H15" s="522"/>
      <c r="I15" s="522"/>
      <c r="J15" s="524"/>
      <c r="K15" s="523"/>
      <c r="L15" s="522"/>
      <c r="M15" s="523"/>
      <c r="N15" s="525"/>
    </row>
    <row r="16" ht="12">
      <c r="B16" s="436" t="s">
        <v>589</v>
      </c>
    </row>
  </sheetData>
  <mergeCells count="5">
    <mergeCell ref="M3:N3"/>
    <mergeCell ref="E3:F3"/>
    <mergeCell ref="G3:H3"/>
    <mergeCell ref="I3:J3"/>
    <mergeCell ref="K3:L3"/>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00390625" defaultRowHeight="16.5" customHeight="1"/>
  <cols>
    <col min="1" max="1" width="2.625" style="526" customWidth="1"/>
    <col min="2" max="2" width="17.75390625" style="526" customWidth="1"/>
    <col min="3" max="6" width="7.625" style="526" customWidth="1"/>
    <col min="7" max="7" width="9.25390625" style="526" customWidth="1"/>
    <col min="8" max="9" width="7.625" style="526" customWidth="1"/>
    <col min="10" max="10" width="9.625" style="526" customWidth="1"/>
    <col min="11" max="12" width="7.625" style="526" customWidth="1"/>
    <col min="13" max="16384" width="9.00390625" style="526" customWidth="1"/>
  </cols>
  <sheetData>
    <row r="2" ht="16.5" customHeight="1">
      <c r="B2" s="527" t="s">
        <v>1139</v>
      </c>
    </row>
    <row r="3" spans="2:12" ht="16.5" customHeight="1">
      <c r="B3" s="528"/>
      <c r="C3" s="528"/>
      <c r="D3" s="528"/>
      <c r="E3" s="528"/>
      <c r="F3" s="528"/>
      <c r="G3" s="528"/>
      <c r="H3" s="528"/>
      <c r="I3" s="528"/>
      <c r="J3" s="529"/>
      <c r="K3" s="529"/>
      <c r="L3" s="529"/>
    </row>
    <row r="4" spans="1:12" ht="16.5" customHeight="1">
      <c r="A4" s="530"/>
      <c r="B4" s="530"/>
      <c r="C4" s="531"/>
      <c r="D4" s="531"/>
      <c r="E4" s="531"/>
      <c r="F4" s="531"/>
      <c r="G4" s="531"/>
      <c r="H4" s="531"/>
      <c r="I4" s="532" t="s">
        <v>502</v>
      </c>
      <c r="J4" s="184"/>
      <c r="K4" s="532"/>
      <c r="L4" s="532"/>
    </row>
    <row r="5" spans="1:12" ht="16.5" customHeight="1">
      <c r="A5" s="530"/>
      <c r="B5" s="533" t="s">
        <v>1140</v>
      </c>
      <c r="C5" s="534" t="s">
        <v>590</v>
      </c>
      <c r="D5" s="534" t="s">
        <v>1141</v>
      </c>
      <c r="E5" s="534" t="s">
        <v>591</v>
      </c>
      <c r="F5" s="534" t="s">
        <v>423</v>
      </c>
      <c r="G5" s="534" t="s">
        <v>592</v>
      </c>
      <c r="H5" s="534" t="s">
        <v>1142</v>
      </c>
      <c r="I5" s="529"/>
      <c r="J5" s="184"/>
      <c r="K5" s="529"/>
      <c r="L5" s="532"/>
    </row>
    <row r="6" spans="1:12" ht="16.5" customHeight="1">
      <c r="A6" s="530"/>
      <c r="B6" s="535"/>
      <c r="C6" s="536"/>
      <c r="D6" s="536"/>
      <c r="E6" s="536"/>
      <c r="F6" s="536"/>
      <c r="G6" s="536"/>
      <c r="H6" s="536" t="s">
        <v>1143</v>
      </c>
      <c r="I6" s="537" t="s">
        <v>593</v>
      </c>
      <c r="J6" s="184"/>
      <c r="K6" s="532"/>
      <c r="L6" s="532"/>
    </row>
    <row r="7" spans="1:12" ht="16.5" customHeight="1">
      <c r="A7" s="530"/>
      <c r="B7" s="538" t="s">
        <v>1144</v>
      </c>
      <c r="C7" s="539">
        <f>SUM(D7:I7)</f>
        <v>1478</v>
      </c>
      <c r="D7" s="540">
        <v>451</v>
      </c>
      <c r="E7" s="541">
        <v>14</v>
      </c>
      <c r="F7" s="540">
        <v>451</v>
      </c>
      <c r="G7" s="540">
        <v>118</v>
      </c>
      <c r="H7" s="540">
        <v>56</v>
      </c>
      <c r="I7" s="542">
        <v>388</v>
      </c>
      <c r="J7" s="543"/>
      <c r="K7" s="544"/>
      <c r="L7" s="544"/>
    </row>
    <row r="8" spans="1:12" ht="16.5" customHeight="1">
      <c r="A8" s="530"/>
      <c r="B8" s="538" t="s">
        <v>1145</v>
      </c>
      <c r="C8" s="539">
        <f>SUM(D8:I8)</f>
        <v>1432</v>
      </c>
      <c r="D8" s="540">
        <v>428</v>
      </c>
      <c r="E8" s="541">
        <v>19</v>
      </c>
      <c r="F8" s="540">
        <v>436</v>
      </c>
      <c r="G8" s="540">
        <v>118</v>
      </c>
      <c r="H8" s="540">
        <v>46</v>
      </c>
      <c r="I8" s="542">
        <v>385</v>
      </c>
      <c r="J8" s="543"/>
      <c r="K8" s="544"/>
      <c r="L8" s="544"/>
    </row>
    <row r="9" spans="1:12" s="546" customFormat="1" ht="16.5" customHeight="1">
      <c r="A9" s="545"/>
      <c r="B9" s="538" t="s">
        <v>1146</v>
      </c>
      <c r="C9" s="539">
        <f>SUM(D9:I9)</f>
        <v>1377</v>
      </c>
      <c r="D9" s="540">
        <f aca="true" t="shared" si="0" ref="D9:I9">SUM(D11:D16)</f>
        <v>453</v>
      </c>
      <c r="E9" s="540">
        <f t="shared" si="0"/>
        <v>14</v>
      </c>
      <c r="F9" s="540">
        <f t="shared" si="0"/>
        <v>384</v>
      </c>
      <c r="G9" s="540">
        <f t="shared" si="0"/>
        <v>110</v>
      </c>
      <c r="H9" s="540">
        <f t="shared" si="0"/>
        <v>42</v>
      </c>
      <c r="I9" s="540">
        <f t="shared" si="0"/>
        <v>374</v>
      </c>
      <c r="J9" s="543"/>
      <c r="K9" s="544"/>
      <c r="L9" s="544"/>
    </row>
    <row r="10" spans="1:12" ht="16.5" customHeight="1">
      <c r="A10" s="530"/>
      <c r="B10" s="538" t="s">
        <v>594</v>
      </c>
      <c r="C10" s="547"/>
      <c r="D10" s="548"/>
      <c r="E10" s="548"/>
      <c r="F10" s="548"/>
      <c r="G10" s="548"/>
      <c r="H10" s="548"/>
      <c r="I10" s="549"/>
      <c r="J10" s="550"/>
      <c r="K10" s="551"/>
      <c r="L10" s="552"/>
    </row>
    <row r="11" spans="1:12" ht="16.5" customHeight="1">
      <c r="A11" s="530"/>
      <c r="B11" s="485" t="s">
        <v>1147</v>
      </c>
      <c r="C11" s="547">
        <f aca="true" t="shared" si="1" ref="C11:C16">SUM(D11:I11)</f>
        <v>449</v>
      </c>
      <c r="D11" s="553">
        <v>111</v>
      </c>
      <c r="E11" s="553">
        <v>5</v>
      </c>
      <c r="F11" s="553">
        <v>212</v>
      </c>
      <c r="G11" s="553">
        <v>10</v>
      </c>
      <c r="H11" s="553">
        <v>22</v>
      </c>
      <c r="I11" s="554">
        <v>89</v>
      </c>
      <c r="J11" s="555"/>
      <c r="K11" s="552"/>
      <c r="L11" s="552"/>
    </row>
    <row r="12" spans="1:12" ht="16.5" customHeight="1">
      <c r="A12" s="530"/>
      <c r="B12" s="485" t="s">
        <v>1148</v>
      </c>
      <c r="C12" s="547">
        <f t="shared" si="1"/>
        <v>392</v>
      </c>
      <c r="D12" s="553">
        <v>122</v>
      </c>
      <c r="E12" s="553">
        <v>5</v>
      </c>
      <c r="F12" s="553">
        <v>115</v>
      </c>
      <c r="G12" s="553">
        <v>29</v>
      </c>
      <c r="H12" s="553">
        <v>12</v>
      </c>
      <c r="I12" s="554">
        <v>109</v>
      </c>
      <c r="J12" s="555"/>
      <c r="K12" s="552"/>
      <c r="L12" s="552"/>
    </row>
    <row r="13" spans="1:12" ht="16.5" customHeight="1">
      <c r="A13" s="530"/>
      <c r="B13" s="485" t="s">
        <v>1149</v>
      </c>
      <c r="C13" s="547">
        <f t="shared" si="1"/>
        <v>163</v>
      </c>
      <c r="D13" s="553">
        <v>51</v>
      </c>
      <c r="E13" s="553">
        <v>4</v>
      </c>
      <c r="F13" s="553">
        <v>30</v>
      </c>
      <c r="G13" s="553">
        <v>29</v>
      </c>
      <c r="H13" s="553">
        <v>2</v>
      </c>
      <c r="I13" s="554">
        <v>47</v>
      </c>
      <c r="J13" s="555"/>
      <c r="K13" s="552"/>
      <c r="L13" s="552"/>
    </row>
    <row r="14" spans="1:12" ht="16.5" customHeight="1">
      <c r="A14" s="530"/>
      <c r="B14" s="485" t="s">
        <v>1150</v>
      </c>
      <c r="C14" s="547">
        <f t="shared" si="1"/>
        <v>194</v>
      </c>
      <c r="D14" s="553">
        <v>86</v>
      </c>
      <c r="E14" s="553">
        <v>0</v>
      </c>
      <c r="F14" s="553">
        <v>16</v>
      </c>
      <c r="G14" s="553">
        <v>25</v>
      </c>
      <c r="H14" s="553">
        <v>5</v>
      </c>
      <c r="I14" s="554">
        <v>62</v>
      </c>
      <c r="J14" s="555"/>
      <c r="K14" s="552"/>
      <c r="L14" s="552"/>
    </row>
    <row r="15" spans="1:12" ht="16.5" customHeight="1">
      <c r="A15" s="530"/>
      <c r="B15" s="485" t="s">
        <v>1151</v>
      </c>
      <c r="C15" s="547">
        <f t="shared" si="1"/>
        <v>129</v>
      </c>
      <c r="D15" s="553">
        <v>60</v>
      </c>
      <c r="E15" s="553">
        <v>0</v>
      </c>
      <c r="F15" s="553">
        <v>10</v>
      </c>
      <c r="G15" s="553">
        <v>17</v>
      </c>
      <c r="H15" s="553">
        <v>1</v>
      </c>
      <c r="I15" s="554">
        <v>41</v>
      </c>
      <c r="J15" s="555"/>
      <c r="K15" s="552"/>
      <c r="L15" s="552"/>
    </row>
    <row r="16" spans="1:12" ht="16.5" customHeight="1">
      <c r="A16" s="530"/>
      <c r="B16" s="556" t="s">
        <v>595</v>
      </c>
      <c r="C16" s="557">
        <f t="shared" si="1"/>
        <v>50</v>
      </c>
      <c r="D16" s="558">
        <v>23</v>
      </c>
      <c r="E16" s="558">
        <v>0</v>
      </c>
      <c r="F16" s="558">
        <v>1</v>
      </c>
      <c r="G16" s="558">
        <v>0</v>
      </c>
      <c r="H16" s="558">
        <v>0</v>
      </c>
      <c r="I16" s="559">
        <v>26</v>
      </c>
      <c r="J16" s="555"/>
      <c r="K16" s="552"/>
      <c r="L16" s="552"/>
    </row>
    <row r="17" ht="16.5" customHeight="1">
      <c r="B17" s="526" t="s">
        <v>1152</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9.00390625" defaultRowHeight="13.5"/>
  <cols>
    <col min="1" max="1" width="2.625" style="109" customWidth="1"/>
    <col min="2" max="2" width="12.125" style="109" customWidth="1"/>
    <col min="3" max="8" width="8.625" style="109" customWidth="1"/>
    <col min="9" max="12" width="8.125" style="109" customWidth="1"/>
    <col min="13" max="16384" width="9.00390625" style="109" customWidth="1"/>
  </cols>
  <sheetData>
    <row r="2" ht="14.25">
      <c r="B2" s="110" t="s">
        <v>963</v>
      </c>
    </row>
    <row r="3" spans="2:12" ht="12">
      <c r="B3" s="111"/>
      <c r="C3" s="111"/>
      <c r="D3" s="111"/>
      <c r="E3" s="111"/>
      <c r="F3" s="111"/>
      <c r="G3" s="111"/>
      <c r="H3" s="111"/>
      <c r="I3" s="111"/>
      <c r="J3" s="111"/>
      <c r="K3" s="111"/>
      <c r="L3" s="115" t="s">
        <v>964</v>
      </c>
    </row>
    <row r="4" spans="1:12" ht="30" customHeight="1">
      <c r="A4" s="116"/>
      <c r="B4" s="117" t="s">
        <v>334</v>
      </c>
      <c r="C4" s="118" t="s">
        <v>335</v>
      </c>
      <c r="D4" s="119" t="s">
        <v>336</v>
      </c>
      <c r="E4" s="119" t="s">
        <v>337</v>
      </c>
      <c r="F4" s="119" t="s">
        <v>338</v>
      </c>
      <c r="G4" s="119" t="s">
        <v>339</v>
      </c>
      <c r="H4" s="119" t="s">
        <v>340</v>
      </c>
      <c r="I4" s="119" t="s">
        <v>341</v>
      </c>
      <c r="J4" s="119" t="s">
        <v>342</v>
      </c>
      <c r="K4" s="119" t="s">
        <v>343</v>
      </c>
      <c r="L4" s="120" t="s">
        <v>344</v>
      </c>
    </row>
    <row r="5" spans="1:12" ht="9.75" customHeight="1">
      <c r="A5" s="116"/>
      <c r="B5" s="116"/>
      <c r="C5" s="121"/>
      <c r="D5" s="121"/>
      <c r="E5" s="121"/>
      <c r="F5" s="121"/>
      <c r="G5" s="121"/>
      <c r="H5" s="121"/>
      <c r="I5" s="121"/>
      <c r="J5" s="121"/>
      <c r="K5" s="121"/>
      <c r="L5" s="122"/>
    </row>
    <row r="6" spans="1:12" ht="15" customHeight="1">
      <c r="A6" s="116"/>
      <c r="B6" s="123" t="s">
        <v>345</v>
      </c>
      <c r="C6" s="124">
        <v>5351.083333333333</v>
      </c>
      <c r="D6" s="124">
        <v>20369.083333333332</v>
      </c>
      <c r="E6" s="124">
        <v>8544.583333333334</v>
      </c>
      <c r="F6" s="124">
        <v>23003.666666666668</v>
      </c>
      <c r="G6" s="124">
        <v>1804.75</v>
      </c>
      <c r="H6" s="124">
        <v>1728.75</v>
      </c>
      <c r="I6" s="125">
        <v>1.5967950415024996</v>
      </c>
      <c r="J6" s="125">
        <v>1.1293422629884344</v>
      </c>
      <c r="K6" s="125">
        <v>33.726815442355914</v>
      </c>
      <c r="L6" s="126">
        <v>20.23211586287609</v>
      </c>
    </row>
    <row r="7" spans="1:12" ht="15" customHeight="1">
      <c r="A7" s="116"/>
      <c r="B7" s="123" t="s">
        <v>366</v>
      </c>
      <c r="C7" s="124">
        <v>6106.333333333333</v>
      </c>
      <c r="D7" s="124">
        <v>24521.833333333332</v>
      </c>
      <c r="E7" s="124">
        <v>6633</v>
      </c>
      <c r="F7" s="124">
        <v>16747.416666666668</v>
      </c>
      <c r="G7" s="124">
        <v>1912.25</v>
      </c>
      <c r="H7" s="124">
        <v>1843</v>
      </c>
      <c r="I7" s="125">
        <v>1.0862492494131777</v>
      </c>
      <c r="J7" s="125">
        <v>0.6829594035247502</v>
      </c>
      <c r="K7" s="125">
        <v>31.315846934876358</v>
      </c>
      <c r="L7" s="126">
        <v>27.78531584501734</v>
      </c>
    </row>
    <row r="8" spans="1:12" ht="15" customHeight="1">
      <c r="A8" s="116"/>
      <c r="B8" s="123" t="s">
        <v>965</v>
      </c>
      <c r="C8" s="124">
        <v>6182.666666666667</v>
      </c>
      <c r="D8" s="124">
        <v>25050.833333333332</v>
      </c>
      <c r="E8" s="124">
        <v>6998.416666666667</v>
      </c>
      <c r="F8" s="124">
        <v>16783.25</v>
      </c>
      <c r="G8" s="124">
        <v>2102.5</v>
      </c>
      <c r="H8" s="124">
        <v>2044.3333333333333</v>
      </c>
      <c r="I8" s="125">
        <v>1.1319414492128532</v>
      </c>
      <c r="J8" s="125">
        <v>0.669967732277702</v>
      </c>
      <c r="K8" s="125">
        <v>34.006361871899934</v>
      </c>
      <c r="L8" s="126">
        <v>29.21136923828008</v>
      </c>
    </row>
    <row r="9" spans="1:12" ht="15" customHeight="1">
      <c r="A9" s="116"/>
      <c r="B9" s="123" t="s">
        <v>966</v>
      </c>
      <c r="C9" s="124">
        <v>6299</v>
      </c>
      <c r="D9" s="124">
        <v>24894</v>
      </c>
      <c r="E9" s="124">
        <v>8002</v>
      </c>
      <c r="F9" s="124">
        <v>20393</v>
      </c>
      <c r="G9" s="124">
        <v>2252</v>
      </c>
      <c r="H9" s="124">
        <v>2174</v>
      </c>
      <c r="I9" s="125">
        <v>1.27</v>
      </c>
      <c r="J9" s="125">
        <v>0.82</v>
      </c>
      <c r="K9" s="125">
        <v>35.75</v>
      </c>
      <c r="L9" s="126">
        <v>27.16</v>
      </c>
    </row>
    <row r="10" spans="1:12" s="132" customFormat="1" ht="15" customHeight="1">
      <c r="A10" s="127"/>
      <c r="B10" s="128" t="s">
        <v>967</v>
      </c>
      <c r="C10" s="129">
        <v>7645</v>
      </c>
      <c r="D10" s="129">
        <v>30469</v>
      </c>
      <c r="E10" s="129">
        <v>6794</v>
      </c>
      <c r="F10" s="129">
        <v>16409</v>
      </c>
      <c r="G10" s="129">
        <v>2382</v>
      </c>
      <c r="H10" s="129">
        <v>2288</v>
      </c>
      <c r="I10" s="130">
        <v>0.89</v>
      </c>
      <c r="J10" s="130">
        <v>0.54</v>
      </c>
      <c r="K10" s="130">
        <v>31.16</v>
      </c>
      <c r="L10" s="131">
        <v>33.67</v>
      </c>
    </row>
    <row r="11" spans="1:12" ht="9.75" customHeight="1">
      <c r="A11" s="116"/>
      <c r="B11" s="133"/>
      <c r="C11" s="134"/>
      <c r="D11" s="134"/>
      <c r="E11" s="134"/>
      <c r="F11" s="134"/>
      <c r="G11" s="134"/>
      <c r="H11" s="134"/>
      <c r="I11" s="134"/>
      <c r="J11" s="134"/>
      <c r="K11" s="134"/>
      <c r="L11" s="116"/>
    </row>
    <row r="12" spans="1:12" ht="15" customHeight="1">
      <c r="A12" s="116"/>
      <c r="B12" s="135" t="s">
        <v>968</v>
      </c>
      <c r="C12" s="124">
        <v>10376</v>
      </c>
      <c r="D12" s="124">
        <v>28347</v>
      </c>
      <c r="E12" s="124">
        <v>7698</v>
      </c>
      <c r="F12" s="124">
        <v>19483</v>
      </c>
      <c r="G12" s="136">
        <v>2462</v>
      </c>
      <c r="H12" s="136">
        <v>2400</v>
      </c>
      <c r="I12" s="125">
        <v>0.74</v>
      </c>
      <c r="J12" s="125">
        <v>0.69</v>
      </c>
      <c r="K12" s="125">
        <v>23.73</v>
      </c>
      <c r="L12" s="126">
        <v>31.18</v>
      </c>
    </row>
    <row r="13" spans="1:12" ht="15" customHeight="1">
      <c r="A13" s="116"/>
      <c r="B13" s="135" t="s">
        <v>346</v>
      </c>
      <c r="C13" s="124">
        <v>7026</v>
      </c>
      <c r="D13" s="124">
        <v>29138</v>
      </c>
      <c r="E13" s="124">
        <v>7476</v>
      </c>
      <c r="F13" s="124">
        <v>19369</v>
      </c>
      <c r="G13" s="124">
        <v>2386</v>
      </c>
      <c r="H13" s="124">
        <v>2319</v>
      </c>
      <c r="I13" s="125">
        <v>1.06</v>
      </c>
      <c r="J13" s="125">
        <v>0.66</v>
      </c>
      <c r="K13" s="125">
        <v>33.96</v>
      </c>
      <c r="L13" s="126">
        <v>31.02</v>
      </c>
    </row>
    <row r="14" spans="1:12" ht="15" customHeight="1">
      <c r="A14" s="116"/>
      <c r="B14" s="135" t="s">
        <v>347</v>
      </c>
      <c r="C14" s="124">
        <v>5403</v>
      </c>
      <c r="D14" s="124">
        <v>25744</v>
      </c>
      <c r="E14" s="124">
        <v>8064</v>
      </c>
      <c r="F14" s="124">
        <v>19486</v>
      </c>
      <c r="G14" s="124">
        <v>2421</v>
      </c>
      <c r="H14" s="124">
        <v>2350</v>
      </c>
      <c r="I14" s="125">
        <v>1.49</v>
      </c>
      <c r="J14" s="125">
        <v>0.76</v>
      </c>
      <c r="K14" s="125">
        <v>44.81</v>
      </c>
      <c r="L14" s="126">
        <v>29.14</v>
      </c>
    </row>
    <row r="15" spans="1:12" ht="15" customHeight="1">
      <c r="A15" s="116"/>
      <c r="B15" s="135" t="s">
        <v>348</v>
      </c>
      <c r="C15" s="124">
        <v>5186</v>
      </c>
      <c r="D15" s="124">
        <v>23889</v>
      </c>
      <c r="E15" s="124">
        <v>8331</v>
      </c>
      <c r="F15" s="124">
        <v>20142</v>
      </c>
      <c r="G15" s="124">
        <v>2202</v>
      </c>
      <c r="H15" s="124">
        <v>2126</v>
      </c>
      <c r="I15" s="125">
        <v>1.61</v>
      </c>
      <c r="J15" s="125">
        <v>0.84</v>
      </c>
      <c r="K15" s="125">
        <v>42.46</v>
      </c>
      <c r="L15" s="126">
        <v>25.52</v>
      </c>
    </row>
    <row r="16" spans="1:12" ht="15" customHeight="1">
      <c r="A16" s="116"/>
      <c r="B16" s="135" t="s">
        <v>349</v>
      </c>
      <c r="C16" s="124">
        <v>5509</v>
      </c>
      <c r="D16" s="124">
        <v>23498</v>
      </c>
      <c r="E16" s="124">
        <v>8786</v>
      </c>
      <c r="F16" s="124">
        <v>21461</v>
      </c>
      <c r="G16" s="124">
        <v>2128</v>
      </c>
      <c r="H16" s="124">
        <v>2043</v>
      </c>
      <c r="I16" s="125">
        <v>1.59</v>
      </c>
      <c r="J16" s="125">
        <v>0.91</v>
      </c>
      <c r="K16" s="125">
        <v>38.63</v>
      </c>
      <c r="L16" s="126">
        <v>23.25</v>
      </c>
    </row>
    <row r="17" spans="1:12" ht="15" customHeight="1">
      <c r="A17" s="116"/>
      <c r="B17" s="135" t="s">
        <v>350</v>
      </c>
      <c r="C17" s="124">
        <v>5878</v>
      </c>
      <c r="D17" s="124">
        <v>23940</v>
      </c>
      <c r="E17" s="124">
        <v>8699</v>
      </c>
      <c r="F17" s="124">
        <v>22355</v>
      </c>
      <c r="G17" s="124">
        <v>2507</v>
      </c>
      <c r="H17" s="124">
        <v>2429</v>
      </c>
      <c r="I17" s="125">
        <v>1.48</v>
      </c>
      <c r="J17" s="125">
        <v>0.93</v>
      </c>
      <c r="K17" s="125">
        <v>42.65</v>
      </c>
      <c r="L17" s="126">
        <v>27.92</v>
      </c>
    </row>
    <row r="18" spans="1:12" ht="15" customHeight="1">
      <c r="A18" s="116"/>
      <c r="B18" s="135" t="s">
        <v>351</v>
      </c>
      <c r="C18" s="124">
        <v>6029</v>
      </c>
      <c r="D18" s="124">
        <v>24432</v>
      </c>
      <c r="E18" s="124">
        <v>9052</v>
      </c>
      <c r="F18" s="124">
        <v>22572</v>
      </c>
      <c r="G18" s="124">
        <v>2456</v>
      </c>
      <c r="H18" s="124">
        <v>2374</v>
      </c>
      <c r="I18" s="125">
        <v>1.5</v>
      </c>
      <c r="J18" s="125">
        <v>0.92</v>
      </c>
      <c r="K18" s="125">
        <v>40.74</v>
      </c>
      <c r="L18" s="126">
        <v>26.23</v>
      </c>
    </row>
    <row r="19" spans="1:12" ht="15" customHeight="1">
      <c r="A19" s="116"/>
      <c r="B19" s="135" t="s">
        <v>352</v>
      </c>
      <c r="C19" s="124">
        <v>5253</v>
      </c>
      <c r="D19" s="124">
        <v>23698</v>
      </c>
      <c r="E19" s="124">
        <v>7728</v>
      </c>
      <c r="F19" s="124">
        <v>21743</v>
      </c>
      <c r="G19" s="124">
        <v>2434</v>
      </c>
      <c r="H19" s="124">
        <v>2293</v>
      </c>
      <c r="I19" s="125">
        <v>1.47</v>
      </c>
      <c r="J19" s="125">
        <v>0.92</v>
      </c>
      <c r="K19" s="125">
        <v>46.34</v>
      </c>
      <c r="L19" s="126">
        <v>29.67</v>
      </c>
    </row>
    <row r="20" spans="1:12" ht="15" customHeight="1">
      <c r="A20" s="116"/>
      <c r="B20" s="135" t="s">
        <v>353</v>
      </c>
      <c r="C20" s="124">
        <v>5465</v>
      </c>
      <c r="D20" s="124">
        <v>23144</v>
      </c>
      <c r="E20" s="124">
        <v>7202</v>
      </c>
      <c r="F20" s="124">
        <v>19873</v>
      </c>
      <c r="G20" s="124">
        <v>1977</v>
      </c>
      <c r="H20" s="124">
        <v>1901</v>
      </c>
      <c r="I20" s="125">
        <v>1.32</v>
      </c>
      <c r="J20" s="125">
        <v>0.86</v>
      </c>
      <c r="K20" s="125">
        <v>36.18</v>
      </c>
      <c r="L20" s="126">
        <v>26.4</v>
      </c>
    </row>
    <row r="21" spans="1:12" ht="15" customHeight="1">
      <c r="A21" s="116"/>
      <c r="B21" s="135" t="s">
        <v>969</v>
      </c>
      <c r="C21" s="124">
        <v>6643</v>
      </c>
      <c r="D21" s="124">
        <v>23874</v>
      </c>
      <c r="E21" s="124">
        <v>7385</v>
      </c>
      <c r="F21" s="124">
        <v>18872</v>
      </c>
      <c r="G21" s="124">
        <v>1694</v>
      </c>
      <c r="H21" s="124">
        <v>1636</v>
      </c>
      <c r="I21" s="125">
        <v>1.11</v>
      </c>
      <c r="J21" s="125">
        <v>0.79</v>
      </c>
      <c r="K21" s="125">
        <v>25.5</v>
      </c>
      <c r="L21" s="126">
        <v>22.15</v>
      </c>
    </row>
    <row r="22" spans="1:12" ht="15" customHeight="1">
      <c r="A22" s="116"/>
      <c r="B22" s="135" t="s">
        <v>354</v>
      </c>
      <c r="C22" s="124">
        <v>5561</v>
      </c>
      <c r="D22" s="124">
        <v>23783</v>
      </c>
      <c r="E22" s="124">
        <v>7371</v>
      </c>
      <c r="F22" s="124">
        <v>19203</v>
      </c>
      <c r="G22" s="124">
        <v>1812</v>
      </c>
      <c r="H22" s="124">
        <v>1740</v>
      </c>
      <c r="I22" s="125">
        <v>1.33</v>
      </c>
      <c r="J22" s="125">
        <v>0.81</v>
      </c>
      <c r="K22" s="125">
        <v>32.58</v>
      </c>
      <c r="L22" s="126">
        <v>23.61</v>
      </c>
    </row>
    <row r="23" spans="1:12" ht="15" customHeight="1">
      <c r="A23" s="116"/>
      <c r="B23" s="137" t="s">
        <v>355</v>
      </c>
      <c r="C23" s="138">
        <v>7253</v>
      </c>
      <c r="D23" s="139">
        <v>25242</v>
      </c>
      <c r="E23" s="139">
        <v>8233</v>
      </c>
      <c r="F23" s="139">
        <v>20157</v>
      </c>
      <c r="G23" s="139">
        <v>2545</v>
      </c>
      <c r="H23" s="139">
        <v>2472</v>
      </c>
      <c r="I23" s="140">
        <v>1.14</v>
      </c>
      <c r="J23" s="140">
        <v>0.8</v>
      </c>
      <c r="K23" s="125">
        <v>35.09</v>
      </c>
      <c r="L23" s="141">
        <v>30.03</v>
      </c>
    </row>
    <row r="24" spans="1:12" ht="15" customHeight="1">
      <c r="A24" s="116"/>
      <c r="B24" s="135" t="s">
        <v>356</v>
      </c>
      <c r="C24" s="124">
        <v>11209</v>
      </c>
      <c r="D24" s="124">
        <v>29915</v>
      </c>
      <c r="E24" s="124">
        <v>7589</v>
      </c>
      <c r="F24" s="124">
        <v>19131</v>
      </c>
      <c r="G24" s="136">
        <v>2565</v>
      </c>
      <c r="H24" s="136">
        <v>2454</v>
      </c>
      <c r="I24" s="125">
        <v>0.68</v>
      </c>
      <c r="J24" s="125">
        <v>0.64</v>
      </c>
      <c r="K24" s="142">
        <v>22.88</v>
      </c>
      <c r="L24" s="126">
        <v>32.34</v>
      </c>
    </row>
    <row r="25" spans="1:12" ht="15" customHeight="1">
      <c r="A25" s="116"/>
      <c r="B25" s="135" t="s">
        <v>346</v>
      </c>
      <c r="C25" s="124">
        <v>8438</v>
      </c>
      <c r="D25" s="124">
        <v>32098</v>
      </c>
      <c r="E25" s="124">
        <v>6693</v>
      </c>
      <c r="F25" s="124">
        <v>18006</v>
      </c>
      <c r="G25" s="124">
        <v>2500</v>
      </c>
      <c r="H25" s="124">
        <v>2395</v>
      </c>
      <c r="I25" s="125">
        <v>0.79</v>
      </c>
      <c r="J25" s="125">
        <v>0.56</v>
      </c>
      <c r="K25" s="125">
        <v>29.63</v>
      </c>
      <c r="L25" s="126">
        <v>35.78</v>
      </c>
    </row>
    <row r="26" spans="1:12" ht="15" customHeight="1">
      <c r="A26" s="116"/>
      <c r="B26" s="135" t="s">
        <v>347</v>
      </c>
      <c r="C26" s="124">
        <v>6446</v>
      </c>
      <c r="D26" s="124">
        <v>30270</v>
      </c>
      <c r="E26" s="124">
        <v>7368</v>
      </c>
      <c r="F26" s="124">
        <v>17388</v>
      </c>
      <c r="G26" s="124">
        <v>2479</v>
      </c>
      <c r="H26" s="124">
        <v>2386</v>
      </c>
      <c r="I26" s="125">
        <v>1.14</v>
      </c>
      <c r="J26" s="125">
        <v>0.57</v>
      </c>
      <c r="K26" s="125">
        <v>38.46</v>
      </c>
      <c r="L26" s="126">
        <v>32.38</v>
      </c>
    </row>
    <row r="27" spans="1:12" ht="15" customHeight="1">
      <c r="A27" s="116"/>
      <c r="B27" s="135" t="s">
        <v>348</v>
      </c>
      <c r="C27" s="124">
        <v>6143</v>
      </c>
      <c r="D27" s="124">
        <v>28588</v>
      </c>
      <c r="E27" s="124">
        <v>7889</v>
      </c>
      <c r="F27" s="124">
        <v>17662</v>
      </c>
      <c r="G27" s="124">
        <v>2416</v>
      </c>
      <c r="H27" s="124">
        <v>2309</v>
      </c>
      <c r="I27" s="125">
        <v>1.28</v>
      </c>
      <c r="J27" s="125">
        <v>0.62</v>
      </c>
      <c r="K27" s="125">
        <v>39.33</v>
      </c>
      <c r="L27" s="126">
        <v>29.27</v>
      </c>
    </row>
    <row r="28" spans="1:12" ht="15" customHeight="1">
      <c r="A28" s="116"/>
      <c r="B28" s="135" t="s">
        <v>349</v>
      </c>
      <c r="C28" s="124">
        <v>6868</v>
      </c>
      <c r="D28" s="124">
        <v>28459</v>
      </c>
      <c r="E28" s="124">
        <v>6600</v>
      </c>
      <c r="F28" s="124">
        <v>17502</v>
      </c>
      <c r="G28" s="124">
        <v>2208</v>
      </c>
      <c r="H28" s="124">
        <v>2133</v>
      </c>
      <c r="I28" s="125">
        <v>0.96</v>
      </c>
      <c r="J28" s="125">
        <v>0.61</v>
      </c>
      <c r="K28" s="125">
        <v>32.15</v>
      </c>
      <c r="L28" s="126">
        <v>32.32</v>
      </c>
    </row>
    <row r="29" spans="1:12" ht="15" customHeight="1">
      <c r="A29" s="116"/>
      <c r="B29" s="135" t="s">
        <v>350</v>
      </c>
      <c r="C29" s="124">
        <v>6455</v>
      </c>
      <c r="D29" s="124">
        <v>28858</v>
      </c>
      <c r="E29" s="124">
        <v>7090</v>
      </c>
      <c r="F29" s="124">
        <v>17362</v>
      </c>
      <c r="G29" s="124">
        <v>2527</v>
      </c>
      <c r="H29" s="124">
        <v>2402</v>
      </c>
      <c r="I29" s="125">
        <v>1.1</v>
      </c>
      <c r="J29" s="125">
        <v>0.6</v>
      </c>
      <c r="K29" s="125">
        <v>39.15</v>
      </c>
      <c r="L29" s="126">
        <v>33.88</v>
      </c>
    </row>
    <row r="30" spans="1:12" ht="15" customHeight="1">
      <c r="A30" s="116"/>
      <c r="B30" s="135" t="s">
        <v>351</v>
      </c>
      <c r="C30" s="124">
        <v>7585</v>
      </c>
      <c r="D30" s="124">
        <v>30260</v>
      </c>
      <c r="E30" s="124">
        <v>7075</v>
      </c>
      <c r="F30" s="124">
        <v>16833</v>
      </c>
      <c r="G30" s="124">
        <v>2648</v>
      </c>
      <c r="H30" s="124">
        <v>2542</v>
      </c>
      <c r="I30" s="125">
        <v>0.93</v>
      </c>
      <c r="J30" s="125">
        <v>0.56</v>
      </c>
      <c r="K30" s="125">
        <v>34.91</v>
      </c>
      <c r="L30" s="126">
        <v>35.93</v>
      </c>
    </row>
    <row r="31" spans="1:12" ht="15" customHeight="1">
      <c r="A31" s="116"/>
      <c r="B31" s="135" t="s">
        <v>352</v>
      </c>
      <c r="C31" s="124">
        <v>6907</v>
      </c>
      <c r="D31" s="124">
        <v>29977</v>
      </c>
      <c r="E31" s="124">
        <v>6182</v>
      </c>
      <c r="F31" s="124">
        <v>15702</v>
      </c>
      <c r="G31" s="124">
        <v>2438</v>
      </c>
      <c r="H31" s="124">
        <v>2331</v>
      </c>
      <c r="I31" s="125">
        <v>0.9</v>
      </c>
      <c r="J31" s="125">
        <v>0.52</v>
      </c>
      <c r="K31" s="125">
        <v>35.3</v>
      </c>
      <c r="L31" s="126">
        <v>37.71</v>
      </c>
    </row>
    <row r="32" spans="1:12" ht="15" customHeight="1">
      <c r="A32" s="116"/>
      <c r="B32" s="135" t="s">
        <v>353</v>
      </c>
      <c r="C32" s="124">
        <v>6367</v>
      </c>
      <c r="D32" s="124">
        <v>29711</v>
      </c>
      <c r="E32" s="124">
        <v>5137</v>
      </c>
      <c r="F32" s="124">
        <v>13640</v>
      </c>
      <c r="G32" s="124">
        <v>2019</v>
      </c>
      <c r="H32" s="124">
        <v>1908</v>
      </c>
      <c r="I32" s="125">
        <v>0.81</v>
      </c>
      <c r="J32" s="125">
        <v>0.46</v>
      </c>
      <c r="K32" s="125">
        <v>31.71</v>
      </c>
      <c r="L32" s="126">
        <v>37.14</v>
      </c>
    </row>
    <row r="33" spans="1:12" ht="15" customHeight="1">
      <c r="A33" s="116"/>
      <c r="B33" s="135" t="s">
        <v>970</v>
      </c>
      <c r="C33" s="124">
        <v>9543</v>
      </c>
      <c r="D33" s="124">
        <v>32122</v>
      </c>
      <c r="E33" s="124">
        <v>6404</v>
      </c>
      <c r="F33" s="124">
        <v>13544</v>
      </c>
      <c r="G33" s="124">
        <v>1990</v>
      </c>
      <c r="H33" s="124">
        <v>1935</v>
      </c>
      <c r="I33" s="125">
        <v>0.67</v>
      </c>
      <c r="J33" s="125">
        <v>0.42</v>
      </c>
      <c r="K33" s="125">
        <v>20.85</v>
      </c>
      <c r="L33" s="126">
        <v>30.22</v>
      </c>
    </row>
    <row r="34" spans="1:12" ht="15" customHeight="1">
      <c r="A34" s="116"/>
      <c r="B34" s="135" t="s">
        <v>354</v>
      </c>
      <c r="C34" s="124">
        <v>7246</v>
      </c>
      <c r="D34" s="124">
        <v>32032</v>
      </c>
      <c r="E34" s="124">
        <v>6589</v>
      </c>
      <c r="F34" s="124">
        <v>14540</v>
      </c>
      <c r="G34" s="124">
        <v>2106</v>
      </c>
      <c r="H34" s="124">
        <v>2054</v>
      </c>
      <c r="I34" s="125">
        <v>0.91</v>
      </c>
      <c r="J34" s="125">
        <v>0.45</v>
      </c>
      <c r="K34" s="125">
        <v>29.06</v>
      </c>
      <c r="L34" s="126">
        <v>31.17</v>
      </c>
    </row>
    <row r="35" spans="1:12" ht="15" customHeight="1">
      <c r="A35" s="116"/>
      <c r="B35" s="135" t="s">
        <v>355</v>
      </c>
      <c r="C35" s="124">
        <v>8536</v>
      </c>
      <c r="D35" s="124">
        <v>33341</v>
      </c>
      <c r="E35" s="124">
        <v>6911</v>
      </c>
      <c r="F35" s="124">
        <v>15597</v>
      </c>
      <c r="G35" s="124">
        <v>2688</v>
      </c>
      <c r="H35" s="124">
        <v>2603</v>
      </c>
      <c r="I35" s="125">
        <v>0.81</v>
      </c>
      <c r="J35" s="125">
        <v>0.47</v>
      </c>
      <c r="K35" s="125">
        <v>31.49</v>
      </c>
      <c r="L35" s="126">
        <v>37.66</v>
      </c>
    </row>
    <row r="36" spans="1:12" ht="4.5" customHeight="1">
      <c r="A36" s="116"/>
      <c r="B36" s="137"/>
      <c r="C36" s="139"/>
      <c r="D36" s="139"/>
      <c r="E36" s="139"/>
      <c r="F36" s="139"/>
      <c r="G36" s="139"/>
      <c r="H36" s="139"/>
      <c r="I36" s="139"/>
      <c r="J36" s="139"/>
      <c r="K36" s="140"/>
      <c r="L36" s="141"/>
    </row>
    <row r="37" spans="1:12" ht="4.5" customHeight="1">
      <c r="A37" s="116"/>
      <c r="B37" s="143"/>
      <c r="C37" s="144"/>
      <c r="D37" s="144"/>
      <c r="E37" s="144"/>
      <c r="F37" s="144"/>
      <c r="G37" s="145"/>
      <c r="H37" s="145"/>
      <c r="I37" s="144"/>
      <c r="J37" s="144"/>
      <c r="K37" s="146"/>
      <c r="L37" s="147"/>
    </row>
    <row r="38" spans="1:12" ht="15" customHeight="1">
      <c r="A38" s="116"/>
      <c r="B38" s="123" t="s">
        <v>357</v>
      </c>
      <c r="C38" s="124">
        <v>26291</v>
      </c>
      <c r="D38" s="124">
        <v>103644</v>
      </c>
      <c r="E38" s="124">
        <v>32165</v>
      </c>
      <c r="F38" s="124">
        <v>80488</v>
      </c>
      <c r="G38" s="124">
        <v>8361</v>
      </c>
      <c r="H38" s="124">
        <v>9105</v>
      </c>
      <c r="I38" s="125">
        <v>1.22</v>
      </c>
      <c r="J38" s="125">
        <v>0.78</v>
      </c>
      <c r="K38" s="148">
        <v>31.8</v>
      </c>
      <c r="L38" s="126">
        <v>28.31</v>
      </c>
    </row>
    <row r="39" spans="1:12" ht="15" customHeight="1">
      <c r="A39" s="116"/>
      <c r="B39" s="123" t="s">
        <v>358</v>
      </c>
      <c r="C39" s="124">
        <v>12772</v>
      </c>
      <c r="D39" s="124">
        <v>54243</v>
      </c>
      <c r="E39" s="124">
        <v>9030</v>
      </c>
      <c r="F39" s="124">
        <v>22261</v>
      </c>
      <c r="G39" s="124">
        <v>3979</v>
      </c>
      <c r="H39" s="124">
        <v>3751</v>
      </c>
      <c r="I39" s="125">
        <v>0.71</v>
      </c>
      <c r="J39" s="125">
        <v>0.41</v>
      </c>
      <c r="K39" s="148">
        <v>31.15</v>
      </c>
      <c r="L39" s="126">
        <v>41.54</v>
      </c>
    </row>
    <row r="40" spans="1:12" ht="15" customHeight="1">
      <c r="A40" s="116"/>
      <c r="B40" s="123" t="s">
        <v>359</v>
      </c>
      <c r="C40" s="124">
        <v>13720</v>
      </c>
      <c r="D40" s="124">
        <v>54637</v>
      </c>
      <c r="E40" s="124">
        <v>9965</v>
      </c>
      <c r="F40" s="124">
        <v>22574</v>
      </c>
      <c r="G40" s="124">
        <v>4099</v>
      </c>
      <c r="H40" s="124">
        <v>3754</v>
      </c>
      <c r="I40" s="125">
        <v>0.73</v>
      </c>
      <c r="J40" s="125">
        <v>0.41</v>
      </c>
      <c r="K40" s="148">
        <v>29.88</v>
      </c>
      <c r="L40" s="126">
        <v>37.67</v>
      </c>
    </row>
    <row r="41" spans="1:12" ht="15" customHeight="1">
      <c r="A41" s="116"/>
      <c r="B41" s="123" t="s">
        <v>360</v>
      </c>
      <c r="C41" s="124">
        <v>11630</v>
      </c>
      <c r="D41" s="124">
        <v>49154</v>
      </c>
      <c r="E41" s="124">
        <v>10053</v>
      </c>
      <c r="F41" s="124">
        <v>24265</v>
      </c>
      <c r="G41" s="124">
        <v>3454</v>
      </c>
      <c r="H41" s="124">
        <v>3386</v>
      </c>
      <c r="I41" s="125">
        <v>0.86</v>
      </c>
      <c r="J41" s="125">
        <v>0.49</v>
      </c>
      <c r="K41" s="148">
        <v>29.7</v>
      </c>
      <c r="L41" s="126">
        <v>33.68</v>
      </c>
    </row>
    <row r="42" spans="1:12" ht="15" customHeight="1">
      <c r="A42" s="116"/>
      <c r="B42" s="123" t="s">
        <v>361</v>
      </c>
      <c r="C42" s="124">
        <v>8833</v>
      </c>
      <c r="D42" s="124">
        <v>31715</v>
      </c>
      <c r="E42" s="124">
        <v>5944</v>
      </c>
      <c r="F42" s="124">
        <v>13299</v>
      </c>
      <c r="G42" s="124">
        <v>2543</v>
      </c>
      <c r="H42" s="124">
        <v>2196</v>
      </c>
      <c r="I42" s="125">
        <v>0.67</v>
      </c>
      <c r="J42" s="125">
        <v>0.42</v>
      </c>
      <c r="K42" s="148">
        <v>28.79</v>
      </c>
      <c r="L42" s="126">
        <v>36.94</v>
      </c>
    </row>
    <row r="43" spans="1:12" ht="15" customHeight="1">
      <c r="A43" s="116"/>
      <c r="B43" s="123" t="s">
        <v>362</v>
      </c>
      <c r="C43" s="124">
        <v>4717</v>
      </c>
      <c r="D43" s="124">
        <v>19516</v>
      </c>
      <c r="E43" s="124">
        <v>4212</v>
      </c>
      <c r="F43" s="124">
        <v>9609</v>
      </c>
      <c r="G43" s="124">
        <v>1584</v>
      </c>
      <c r="H43" s="124">
        <v>1313</v>
      </c>
      <c r="I43" s="125">
        <v>0.89</v>
      </c>
      <c r="J43" s="125">
        <v>0.49</v>
      </c>
      <c r="K43" s="148">
        <v>33.58</v>
      </c>
      <c r="L43" s="126">
        <v>31.17</v>
      </c>
    </row>
    <row r="44" spans="1:12" ht="15" customHeight="1">
      <c r="A44" s="116"/>
      <c r="B44" s="123" t="s">
        <v>363</v>
      </c>
      <c r="C44" s="124">
        <v>7705</v>
      </c>
      <c r="D44" s="124">
        <v>28245</v>
      </c>
      <c r="E44" s="124">
        <v>5603</v>
      </c>
      <c r="F44" s="124">
        <v>13458</v>
      </c>
      <c r="G44" s="124">
        <v>2422</v>
      </c>
      <c r="H44" s="124">
        <v>2186</v>
      </c>
      <c r="I44" s="125">
        <v>0.73</v>
      </c>
      <c r="J44" s="125">
        <v>0.48</v>
      </c>
      <c r="K44" s="148">
        <v>31.43</v>
      </c>
      <c r="L44" s="126">
        <v>39.01</v>
      </c>
    </row>
    <row r="45" spans="1:12" ht="15" customHeight="1">
      <c r="A45" s="116"/>
      <c r="B45" s="149" t="s">
        <v>364</v>
      </c>
      <c r="C45" s="150">
        <v>6075</v>
      </c>
      <c r="D45" s="150">
        <v>24477</v>
      </c>
      <c r="E45" s="150">
        <v>4555</v>
      </c>
      <c r="F45" s="150">
        <v>10953</v>
      </c>
      <c r="G45" s="150">
        <v>2142</v>
      </c>
      <c r="H45" s="150">
        <v>1761</v>
      </c>
      <c r="I45" s="151">
        <v>0.75</v>
      </c>
      <c r="J45" s="151">
        <v>0.45</v>
      </c>
      <c r="K45" s="152">
        <v>35.26</v>
      </c>
      <c r="L45" s="153">
        <v>38.66</v>
      </c>
    </row>
    <row r="46" spans="1:12" ht="15" customHeight="1">
      <c r="A46" s="154"/>
      <c r="B46" s="155" t="s">
        <v>971</v>
      </c>
      <c r="C46" s="156">
        <f aca="true" t="shared" si="0" ref="C46:H46">SUM(C38:C45)</f>
        <v>91743</v>
      </c>
      <c r="D46" s="156">
        <f t="shared" si="0"/>
        <v>365631</v>
      </c>
      <c r="E46" s="156">
        <f t="shared" si="0"/>
        <v>81527</v>
      </c>
      <c r="F46" s="156">
        <f t="shared" si="0"/>
        <v>196907</v>
      </c>
      <c r="G46" s="156">
        <f t="shared" si="0"/>
        <v>28584</v>
      </c>
      <c r="H46" s="157">
        <f t="shared" si="0"/>
        <v>27452</v>
      </c>
      <c r="I46" s="151">
        <v>0.89</v>
      </c>
      <c r="J46" s="151">
        <v>0.54</v>
      </c>
      <c r="K46" s="151">
        <v>31.16</v>
      </c>
      <c r="L46" s="158">
        <v>33.67</v>
      </c>
    </row>
    <row r="47" spans="1:12" ht="12">
      <c r="A47" s="154"/>
      <c r="B47" s="159" t="s">
        <v>365</v>
      </c>
      <c r="C47" s="154"/>
      <c r="D47" s="154"/>
      <c r="E47" s="154"/>
      <c r="F47" s="154"/>
      <c r="G47" s="154"/>
      <c r="H47" s="154"/>
      <c r="I47" s="154"/>
      <c r="J47" s="154"/>
      <c r="K47" s="154"/>
      <c r="L47" s="154"/>
    </row>
    <row r="48" ht="12">
      <c r="B48" s="159" t="s">
        <v>972</v>
      </c>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3.5"/>
  <cols>
    <col min="1" max="1" width="12.875" style="560" customWidth="1"/>
    <col min="2" max="2" width="10.00390625" style="560" customWidth="1"/>
    <col min="3" max="3" width="9.125" style="560" bestFit="1" customWidth="1"/>
    <col min="4" max="4" width="11.375" style="560" customWidth="1"/>
    <col min="5" max="5" width="11.50390625" style="560" customWidth="1"/>
    <col min="6" max="6" width="9.75390625" style="560" customWidth="1"/>
    <col min="7" max="7" width="9.125" style="560" bestFit="1" customWidth="1"/>
    <col min="8" max="8" width="10.375" style="560" customWidth="1"/>
    <col min="9" max="10" width="11.00390625" style="560" bestFit="1" customWidth="1"/>
    <col min="11" max="11" width="9.875" style="560" bestFit="1" customWidth="1"/>
    <col min="12" max="16384" width="9.00390625" style="560" customWidth="1"/>
  </cols>
  <sheetData>
    <row r="1" spans="1:8" ht="30" customHeight="1">
      <c r="A1" s="560" t="s">
        <v>1153</v>
      </c>
      <c r="H1" s="560" t="s">
        <v>1154</v>
      </c>
    </row>
    <row r="2" spans="1:14" ht="15.75" customHeight="1">
      <c r="A2" s="1153" t="s">
        <v>1155</v>
      </c>
      <c r="B2" s="1153" t="s">
        <v>1156</v>
      </c>
      <c r="C2" s="1153" t="s">
        <v>1157</v>
      </c>
      <c r="D2" s="1153" t="s">
        <v>1158</v>
      </c>
      <c r="E2" s="1153" t="s">
        <v>1159</v>
      </c>
      <c r="F2" s="1153" t="s">
        <v>1160</v>
      </c>
      <c r="G2" s="1153" t="s">
        <v>1161</v>
      </c>
      <c r="H2" s="1153" t="s">
        <v>1162</v>
      </c>
      <c r="I2" s="1145" t="s">
        <v>1163</v>
      </c>
      <c r="J2" s="1145"/>
      <c r="K2" s="1145"/>
      <c r="L2" s="432"/>
      <c r="M2" s="432"/>
      <c r="N2" s="432"/>
    </row>
    <row r="3" spans="1:11" ht="13.5">
      <c r="A3" s="1154"/>
      <c r="B3" s="1154"/>
      <c r="C3" s="1154"/>
      <c r="D3" s="1154"/>
      <c r="E3" s="1154"/>
      <c r="F3" s="1154"/>
      <c r="G3" s="1154"/>
      <c r="H3" s="1154"/>
      <c r="I3" s="408" t="s">
        <v>1164</v>
      </c>
      <c r="J3" s="408" t="s">
        <v>1165</v>
      </c>
      <c r="K3" s="408" t="s">
        <v>1166</v>
      </c>
    </row>
    <row r="4" spans="1:11" ht="24.75" customHeight="1">
      <c r="A4" s="561" t="s">
        <v>1167</v>
      </c>
      <c r="B4" s="562">
        <v>21619</v>
      </c>
      <c r="C4" s="562">
        <v>294012</v>
      </c>
      <c r="D4" s="562">
        <v>55056</v>
      </c>
      <c r="E4" s="562">
        <v>63832</v>
      </c>
      <c r="F4" s="562">
        <v>47838</v>
      </c>
      <c r="G4" s="562">
        <v>33263</v>
      </c>
      <c r="H4" s="562">
        <v>29321</v>
      </c>
      <c r="I4" s="562">
        <v>156083</v>
      </c>
      <c r="J4" s="562">
        <v>70852</v>
      </c>
      <c r="K4" s="562">
        <v>85231</v>
      </c>
    </row>
    <row r="5" ht="12" customHeight="1"/>
    <row r="6" spans="1:11" ht="13.5">
      <c r="A6" s="1145" t="s">
        <v>1163</v>
      </c>
      <c r="B6" s="1145"/>
      <c r="C6" s="1145"/>
      <c r="D6" s="1145"/>
      <c r="E6" s="1145"/>
      <c r="F6" s="1145"/>
      <c r="G6" s="1145"/>
      <c r="H6" s="1145"/>
      <c r="I6" s="1146" t="s">
        <v>1168</v>
      </c>
      <c r="J6" s="1150"/>
      <c r="K6" s="1147"/>
    </row>
    <row r="7" spans="1:11" ht="13.5">
      <c r="A7" s="1152" t="s">
        <v>1169</v>
      </c>
      <c r="B7" s="1145"/>
      <c r="C7" s="1152" t="s">
        <v>1170</v>
      </c>
      <c r="D7" s="1145"/>
      <c r="E7" s="1152" t="s">
        <v>1171</v>
      </c>
      <c r="F7" s="1145"/>
      <c r="G7" s="1152" t="s">
        <v>1172</v>
      </c>
      <c r="H7" s="1145"/>
      <c r="I7" s="1148"/>
      <c r="J7" s="1151"/>
      <c r="K7" s="1149"/>
    </row>
    <row r="8" spans="1:11" ht="31.5" customHeight="1">
      <c r="A8" s="563"/>
      <c r="B8" s="353" t="s">
        <v>1173</v>
      </c>
      <c r="C8" s="563"/>
      <c r="D8" s="353" t="s">
        <v>1173</v>
      </c>
      <c r="E8" s="563"/>
      <c r="F8" s="353" t="s">
        <v>1173</v>
      </c>
      <c r="G8" s="563"/>
      <c r="H8" s="353" t="s">
        <v>1173</v>
      </c>
      <c r="I8" s="408" t="s">
        <v>1174</v>
      </c>
      <c r="J8" s="408" t="s">
        <v>1165</v>
      </c>
      <c r="K8" s="408" t="s">
        <v>1166</v>
      </c>
    </row>
    <row r="9" spans="1:11" ht="24" customHeight="1">
      <c r="A9" s="562">
        <v>23310</v>
      </c>
      <c r="B9" s="562">
        <v>6178</v>
      </c>
      <c r="C9" s="562">
        <v>34616</v>
      </c>
      <c r="D9" s="562">
        <v>14410</v>
      </c>
      <c r="E9" s="562">
        <v>68494</v>
      </c>
      <c r="F9" s="562">
        <v>30316</v>
      </c>
      <c r="G9" s="562">
        <v>29663</v>
      </c>
      <c r="H9" s="562">
        <v>3175</v>
      </c>
      <c r="I9" s="562">
        <v>20333765</v>
      </c>
      <c r="J9" s="562">
        <v>10952761</v>
      </c>
      <c r="K9" s="562">
        <v>9381003</v>
      </c>
    </row>
    <row r="11" spans="1:12" ht="13.5">
      <c r="A11" s="1145" t="s">
        <v>1175</v>
      </c>
      <c r="B11" s="1145"/>
      <c r="C11" s="1145" t="s">
        <v>1176</v>
      </c>
      <c r="D11" s="1145"/>
      <c r="E11" s="1145" t="s">
        <v>1177</v>
      </c>
      <c r="F11" s="1145"/>
      <c r="G11" s="1145"/>
      <c r="H11" s="1145"/>
      <c r="I11" s="1145"/>
      <c r="J11" s="1145"/>
      <c r="K11" s="1146" t="s">
        <v>1178</v>
      </c>
      <c r="L11" s="1147"/>
    </row>
    <row r="12" spans="1:12" ht="13.5">
      <c r="A12" s="1145"/>
      <c r="B12" s="1145"/>
      <c r="C12" s="1145"/>
      <c r="D12" s="1145"/>
      <c r="E12" s="1145" t="s">
        <v>1179</v>
      </c>
      <c r="F12" s="1145"/>
      <c r="G12" s="1145" t="s">
        <v>1180</v>
      </c>
      <c r="H12" s="1145"/>
      <c r="I12" s="1145" t="s">
        <v>1181</v>
      </c>
      <c r="J12" s="1145"/>
      <c r="K12" s="1148"/>
      <c r="L12" s="1149"/>
    </row>
    <row r="13" spans="1:12" ht="13.5">
      <c r="A13" s="408" t="s">
        <v>1182</v>
      </c>
      <c r="B13" s="408" t="s">
        <v>1183</v>
      </c>
      <c r="C13" s="408" t="s">
        <v>1182</v>
      </c>
      <c r="D13" s="408" t="s">
        <v>1183</v>
      </c>
      <c r="E13" s="408" t="s">
        <v>1182</v>
      </c>
      <c r="F13" s="408" t="s">
        <v>1183</v>
      </c>
      <c r="G13" s="408" t="s">
        <v>1182</v>
      </c>
      <c r="H13" s="408" t="s">
        <v>1183</v>
      </c>
      <c r="I13" s="408" t="s">
        <v>1182</v>
      </c>
      <c r="J13" s="408" t="s">
        <v>1183</v>
      </c>
      <c r="K13" s="408" t="s">
        <v>1182</v>
      </c>
      <c r="L13" s="408" t="s">
        <v>1183</v>
      </c>
    </row>
    <row r="14" spans="1:12" ht="21.75" customHeight="1">
      <c r="A14" s="562">
        <v>1298</v>
      </c>
      <c r="B14" s="562">
        <v>428512</v>
      </c>
      <c r="C14" s="562">
        <v>5884</v>
      </c>
      <c r="D14" s="562">
        <v>1636501</v>
      </c>
      <c r="E14" s="562">
        <v>9143</v>
      </c>
      <c r="F14" s="562">
        <v>615673</v>
      </c>
      <c r="G14" s="562">
        <v>2898</v>
      </c>
      <c r="H14" s="562">
        <v>347109</v>
      </c>
      <c r="I14" s="562">
        <v>83</v>
      </c>
      <c r="J14" s="562">
        <v>16907</v>
      </c>
      <c r="K14" s="562">
        <v>2675</v>
      </c>
      <c r="L14" s="562">
        <v>299043</v>
      </c>
    </row>
    <row r="16" spans="1:12" ht="13.5">
      <c r="A16" s="1161" t="s">
        <v>1184</v>
      </c>
      <c r="B16" s="1161"/>
      <c r="C16" s="1161"/>
      <c r="D16" s="1161"/>
      <c r="E16" s="1161"/>
      <c r="F16" s="1161"/>
      <c r="G16" s="1161"/>
      <c r="H16" s="1161"/>
      <c r="I16" s="1161"/>
      <c r="J16" s="1161"/>
      <c r="K16" s="1161"/>
      <c r="L16" s="1161"/>
    </row>
    <row r="17" spans="1:12" ht="13.5">
      <c r="A17" s="1161"/>
      <c r="B17" s="1161"/>
      <c r="C17" s="1161"/>
      <c r="D17" s="1161"/>
      <c r="E17" s="1161"/>
      <c r="F17" s="1161"/>
      <c r="G17" s="1161"/>
      <c r="H17" s="1161"/>
      <c r="I17" s="1161"/>
      <c r="J17" s="1161"/>
      <c r="K17" s="1161"/>
      <c r="L17" s="1161"/>
    </row>
    <row r="18" ht="13.5">
      <c r="A18" s="560" t="s">
        <v>1185</v>
      </c>
    </row>
  </sheetData>
  <mergeCells count="23">
    <mergeCell ref="H2:H3"/>
    <mergeCell ref="A2:A3"/>
    <mergeCell ref="B2:B3"/>
    <mergeCell ref="C2:C3"/>
    <mergeCell ref="D2:D3"/>
    <mergeCell ref="I2:K2"/>
    <mergeCell ref="A6:H6"/>
    <mergeCell ref="I6:K7"/>
    <mergeCell ref="A7:B7"/>
    <mergeCell ref="C7:D7"/>
    <mergeCell ref="E7:F7"/>
    <mergeCell ref="G7:H7"/>
    <mergeCell ref="E2:E3"/>
    <mergeCell ref="F2:F3"/>
    <mergeCell ref="G2:G3"/>
    <mergeCell ref="A16:L17"/>
    <mergeCell ref="A11:B12"/>
    <mergeCell ref="C11:D12"/>
    <mergeCell ref="E11:J11"/>
    <mergeCell ref="K11:L12"/>
    <mergeCell ref="E12:F12"/>
    <mergeCell ref="G12:H12"/>
    <mergeCell ref="I12:J12"/>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9.00390625" defaultRowHeight="13.5"/>
  <cols>
    <col min="1" max="1" width="2.625" style="31" customWidth="1"/>
    <col min="2" max="2" width="19.125" style="31" customWidth="1"/>
    <col min="3" max="3" width="8.625" style="31" customWidth="1"/>
    <col min="4" max="4" width="9.125" style="31" customWidth="1"/>
    <col min="5" max="5" width="8.625" style="31" customWidth="1"/>
    <col min="6" max="11" width="9.125" style="31" customWidth="1"/>
    <col min="12" max="16384" width="9.00390625" style="31" customWidth="1"/>
  </cols>
  <sheetData>
    <row r="1" ht="14.25" customHeight="1"/>
    <row r="2" ht="17.25" customHeight="1">
      <c r="B2" s="60" t="s">
        <v>1186</v>
      </c>
    </row>
    <row r="3" spans="2:11" ht="12" customHeight="1">
      <c r="B3" s="257"/>
      <c r="C3" s="257"/>
      <c r="D3" s="257"/>
      <c r="E3" s="257"/>
      <c r="F3" s="257"/>
      <c r="G3" s="176"/>
      <c r="H3" s="568"/>
      <c r="J3" s="568"/>
      <c r="K3" s="569" t="s">
        <v>598</v>
      </c>
    </row>
    <row r="4" spans="1:11" ht="14.25" customHeight="1">
      <c r="A4" s="309"/>
      <c r="B4" s="1165" t="s">
        <v>1187</v>
      </c>
      <c r="C4" s="1167" t="s">
        <v>602</v>
      </c>
      <c r="D4" s="1028" t="s">
        <v>1188</v>
      </c>
      <c r="E4" s="1028" t="s">
        <v>667</v>
      </c>
      <c r="F4" s="261" t="s">
        <v>599</v>
      </c>
      <c r="G4" s="262"/>
      <c r="H4" s="1169" t="s">
        <v>600</v>
      </c>
      <c r="I4" s="570" t="s">
        <v>601</v>
      </c>
      <c r="J4" s="261"/>
      <c r="K4" s="263"/>
    </row>
    <row r="5" spans="1:11" ht="24" customHeight="1">
      <c r="A5" s="309"/>
      <c r="B5" s="1171"/>
      <c r="C5" s="1123"/>
      <c r="D5" s="1135"/>
      <c r="E5" s="1135"/>
      <c r="F5" s="571" t="s">
        <v>603</v>
      </c>
      <c r="G5" s="571" t="s">
        <v>1189</v>
      </c>
      <c r="H5" s="1135"/>
      <c r="I5" s="572" t="s">
        <v>605</v>
      </c>
      <c r="J5" s="571" t="s">
        <v>1190</v>
      </c>
      <c r="K5" s="573" t="s">
        <v>606</v>
      </c>
    </row>
    <row r="6" spans="1:11" ht="14.25" customHeight="1">
      <c r="A6" s="309"/>
      <c r="B6" s="271" t="s">
        <v>1191</v>
      </c>
      <c r="C6" s="574">
        <v>16553</v>
      </c>
      <c r="D6" s="574">
        <v>246812</v>
      </c>
      <c r="E6" s="574">
        <v>256524</v>
      </c>
      <c r="F6" s="574">
        <v>69864570</v>
      </c>
      <c r="G6" s="574">
        <v>69148612</v>
      </c>
      <c r="H6" s="575">
        <v>99</v>
      </c>
      <c r="I6" s="574">
        <v>69148612</v>
      </c>
      <c r="J6" s="574">
        <v>48738870</v>
      </c>
      <c r="K6" s="576">
        <f>I6-J6</f>
        <v>20409742</v>
      </c>
    </row>
    <row r="7" spans="1:11" ht="14.25" customHeight="1">
      <c r="A7" s="309"/>
      <c r="B7" s="577" t="s">
        <v>1192</v>
      </c>
      <c r="C7" s="578">
        <v>16217</v>
      </c>
      <c r="D7" s="578">
        <v>236655</v>
      </c>
      <c r="E7" s="578">
        <v>254868</v>
      </c>
      <c r="F7" s="578">
        <v>69713461</v>
      </c>
      <c r="G7" s="578">
        <v>69165517</v>
      </c>
      <c r="H7" s="579">
        <v>98.6</v>
      </c>
      <c r="I7" s="578">
        <v>69165517</v>
      </c>
      <c r="J7" s="578">
        <v>48465447</v>
      </c>
      <c r="K7" s="580">
        <f>I7-J7</f>
        <v>20700070</v>
      </c>
    </row>
    <row r="8" spans="2:11" ht="12" customHeight="1">
      <c r="B8" s="32"/>
      <c r="C8" s="32"/>
      <c r="D8" s="32"/>
      <c r="E8" s="32"/>
      <c r="F8" s="32"/>
      <c r="G8" s="32"/>
      <c r="H8" s="32"/>
      <c r="I8" s="32"/>
      <c r="J8" s="32"/>
      <c r="K8" s="32"/>
    </row>
    <row r="9" spans="2:12" ht="12" customHeight="1">
      <c r="B9" s="257"/>
      <c r="C9" s="257"/>
      <c r="D9" s="257"/>
      <c r="E9" s="257"/>
      <c r="F9" s="257"/>
      <c r="G9" s="257"/>
      <c r="H9" s="257"/>
      <c r="I9" s="257"/>
      <c r="J9" s="257"/>
      <c r="K9" s="32"/>
      <c r="L9" s="32"/>
    </row>
    <row r="10" spans="1:12" ht="15.75" customHeight="1">
      <c r="A10" s="309"/>
      <c r="B10" s="1165" t="s">
        <v>1193</v>
      </c>
      <c r="C10" s="261" t="s">
        <v>1194</v>
      </c>
      <c r="D10" s="581"/>
      <c r="E10" s="581"/>
      <c r="F10" s="582"/>
      <c r="G10" s="261" t="s">
        <v>1195</v>
      </c>
      <c r="H10" s="581"/>
      <c r="I10" s="581"/>
      <c r="J10" s="582"/>
      <c r="K10" s="32"/>
      <c r="L10" s="32"/>
    </row>
    <row r="11" spans="1:12" ht="16.5" customHeight="1">
      <c r="A11" s="309"/>
      <c r="B11" s="1136"/>
      <c r="C11" s="262" t="s">
        <v>1196</v>
      </c>
      <c r="D11" s="262"/>
      <c r="E11" s="261" t="s">
        <v>1197</v>
      </c>
      <c r="F11" s="263"/>
      <c r="G11" s="262" t="s">
        <v>1198</v>
      </c>
      <c r="H11" s="262"/>
      <c r="I11" s="261" t="s">
        <v>1199</v>
      </c>
      <c r="J11" s="263"/>
      <c r="K11" s="32"/>
      <c r="L11" s="32"/>
    </row>
    <row r="12" spans="1:12" ht="18" customHeight="1">
      <c r="A12" s="309"/>
      <c r="B12" s="1171"/>
      <c r="C12" s="583" t="s">
        <v>607</v>
      </c>
      <c r="D12" s="583" t="s">
        <v>608</v>
      </c>
      <c r="E12" s="583" t="s">
        <v>607</v>
      </c>
      <c r="F12" s="584" t="s">
        <v>608</v>
      </c>
      <c r="G12" s="583" t="s">
        <v>607</v>
      </c>
      <c r="H12" s="583" t="s">
        <v>608</v>
      </c>
      <c r="I12" s="583" t="s">
        <v>607</v>
      </c>
      <c r="J12" s="584" t="s">
        <v>608</v>
      </c>
      <c r="K12" s="585"/>
      <c r="L12" s="585"/>
    </row>
    <row r="13" spans="1:12" s="593" customFormat="1" ht="15" customHeight="1">
      <c r="A13" s="586"/>
      <c r="B13" s="587" t="s">
        <v>371</v>
      </c>
      <c r="C13" s="588">
        <f aca="true" t="shared" si="0" ref="C13:J13">SUM(C14,C16:C23)</f>
        <v>2265818</v>
      </c>
      <c r="D13" s="588">
        <f t="shared" si="0"/>
        <v>29439960</v>
      </c>
      <c r="E13" s="588">
        <f t="shared" si="0"/>
        <v>1869976</v>
      </c>
      <c r="F13" s="589">
        <f t="shared" si="0"/>
        <v>19222609</v>
      </c>
      <c r="G13" s="590">
        <f t="shared" si="0"/>
        <v>2299503</v>
      </c>
      <c r="H13" s="588">
        <f>SUM(H14,H16:H23)-1</f>
        <v>29161982</v>
      </c>
      <c r="I13" s="588">
        <f t="shared" si="0"/>
        <v>1926541</v>
      </c>
      <c r="J13" s="591">
        <f t="shared" si="0"/>
        <v>19242423</v>
      </c>
      <c r="K13" s="592"/>
      <c r="L13" s="592"/>
    </row>
    <row r="14" spans="2:12" ht="15" customHeight="1">
      <c r="B14" s="594" t="s">
        <v>609</v>
      </c>
      <c r="C14" s="595">
        <f>C29</f>
        <v>2175600</v>
      </c>
      <c r="D14" s="595">
        <f aca="true" t="shared" si="1" ref="D14:J14">D29</f>
        <v>25125808</v>
      </c>
      <c r="E14" s="595">
        <f t="shared" si="1"/>
        <v>1826397</v>
      </c>
      <c r="F14" s="596">
        <f t="shared" si="1"/>
        <v>17751026</v>
      </c>
      <c r="G14" s="597">
        <f t="shared" si="1"/>
        <v>2208646</v>
      </c>
      <c r="H14" s="595">
        <f t="shared" si="1"/>
        <v>24982681</v>
      </c>
      <c r="I14" s="595">
        <f t="shared" si="1"/>
        <v>1882600</v>
      </c>
      <c r="J14" s="598">
        <f t="shared" si="1"/>
        <v>17751339</v>
      </c>
      <c r="K14" s="32"/>
      <c r="L14" s="32"/>
    </row>
    <row r="15" spans="2:12" ht="15" customHeight="1">
      <c r="B15" s="594" t="s">
        <v>610</v>
      </c>
      <c r="C15" s="599" t="s">
        <v>1200</v>
      </c>
      <c r="D15" s="599" t="s">
        <v>1201</v>
      </c>
      <c r="E15" s="599" t="s">
        <v>1202</v>
      </c>
      <c r="F15" s="600" t="s">
        <v>1203</v>
      </c>
      <c r="G15" s="601" t="s">
        <v>1204</v>
      </c>
      <c r="H15" s="602" t="s">
        <v>1205</v>
      </c>
      <c r="I15" s="601" t="s">
        <v>1206</v>
      </c>
      <c r="J15" s="600" t="s">
        <v>1207</v>
      </c>
      <c r="K15" s="32"/>
      <c r="L15" s="32"/>
    </row>
    <row r="16" spans="2:12" ht="15" customHeight="1">
      <c r="B16" s="594" t="s">
        <v>611</v>
      </c>
      <c r="C16" s="595">
        <v>65342</v>
      </c>
      <c r="D16" s="595">
        <v>340619</v>
      </c>
      <c r="E16" s="595">
        <v>33366</v>
      </c>
      <c r="F16" s="598">
        <v>171264</v>
      </c>
      <c r="G16" s="595">
        <v>66344</v>
      </c>
      <c r="H16" s="601">
        <v>353912</v>
      </c>
      <c r="I16" s="595">
        <v>33619</v>
      </c>
      <c r="J16" s="598">
        <v>170868</v>
      </c>
      <c r="K16" s="32"/>
      <c r="L16" s="32"/>
    </row>
    <row r="17" spans="2:12" ht="15" customHeight="1">
      <c r="B17" s="594" t="s">
        <v>612</v>
      </c>
      <c r="C17" s="601" t="s">
        <v>384</v>
      </c>
      <c r="D17" s="601" t="s">
        <v>384</v>
      </c>
      <c r="E17" s="601" t="s">
        <v>384</v>
      </c>
      <c r="F17" s="603" t="s">
        <v>384</v>
      </c>
      <c r="G17" s="601" t="s">
        <v>1208</v>
      </c>
      <c r="H17" s="601" t="s">
        <v>1208</v>
      </c>
      <c r="I17" s="601" t="s">
        <v>1208</v>
      </c>
      <c r="J17" s="603" t="s">
        <v>1208</v>
      </c>
      <c r="K17" s="32"/>
      <c r="L17" s="32"/>
    </row>
    <row r="18" spans="2:12" ht="15" customHeight="1">
      <c r="B18" s="594" t="s">
        <v>613</v>
      </c>
      <c r="C18" s="601">
        <v>1</v>
      </c>
      <c r="D18" s="601">
        <v>10</v>
      </c>
      <c r="E18" s="601">
        <v>1</v>
      </c>
      <c r="F18" s="598">
        <v>13</v>
      </c>
      <c r="G18" s="601">
        <v>0</v>
      </c>
      <c r="H18" s="601">
        <v>0</v>
      </c>
      <c r="I18" s="601" t="s">
        <v>1208</v>
      </c>
      <c r="J18" s="603" t="s">
        <v>1208</v>
      </c>
      <c r="K18" s="32"/>
      <c r="L18" s="32"/>
    </row>
    <row r="19" spans="2:12" ht="15" customHeight="1">
      <c r="B19" s="594" t="s">
        <v>614</v>
      </c>
      <c r="C19" s="595">
        <v>10984</v>
      </c>
      <c r="D19" s="595">
        <v>1632127</v>
      </c>
      <c r="E19" s="601" t="s">
        <v>384</v>
      </c>
      <c r="F19" s="603" t="s">
        <v>384</v>
      </c>
      <c r="G19" s="595">
        <v>10618</v>
      </c>
      <c r="H19" s="601">
        <v>1502396</v>
      </c>
      <c r="I19" s="601" t="s">
        <v>1208</v>
      </c>
      <c r="J19" s="603" t="s">
        <v>1208</v>
      </c>
      <c r="K19" s="32"/>
      <c r="L19" s="32"/>
    </row>
    <row r="20" spans="2:12" ht="15" customHeight="1">
      <c r="B20" s="594" t="s">
        <v>615</v>
      </c>
      <c r="C20" s="595">
        <v>2681</v>
      </c>
      <c r="D20" s="595">
        <v>722290</v>
      </c>
      <c r="E20" s="601" t="s">
        <v>384</v>
      </c>
      <c r="F20" s="603" t="s">
        <v>384</v>
      </c>
      <c r="G20" s="595">
        <v>2632</v>
      </c>
      <c r="H20" s="601">
        <v>730240</v>
      </c>
      <c r="I20" s="601" t="s">
        <v>1208</v>
      </c>
      <c r="J20" s="603" t="s">
        <v>1208</v>
      </c>
      <c r="K20" s="32"/>
      <c r="L20" s="32"/>
    </row>
    <row r="21" spans="2:12" ht="15" customHeight="1">
      <c r="B21" s="604" t="s">
        <v>1209</v>
      </c>
      <c r="C21" s="595">
        <v>458</v>
      </c>
      <c r="D21" s="595">
        <v>131326</v>
      </c>
      <c r="E21" s="595">
        <v>1957</v>
      </c>
      <c r="F21" s="598">
        <v>195700</v>
      </c>
      <c r="G21" s="595">
        <v>469</v>
      </c>
      <c r="H21" s="595">
        <v>128918</v>
      </c>
      <c r="I21" s="595">
        <v>1747</v>
      </c>
      <c r="J21" s="598">
        <v>174700</v>
      </c>
      <c r="K21" s="32"/>
      <c r="L21" s="32"/>
    </row>
    <row r="22" spans="2:12" ht="15" customHeight="1">
      <c r="B22" s="605" t="s">
        <v>1210</v>
      </c>
      <c r="C22" s="595">
        <v>2854</v>
      </c>
      <c r="D22" s="595">
        <v>856200</v>
      </c>
      <c r="E22" s="595">
        <v>2442</v>
      </c>
      <c r="F22" s="598">
        <v>732600</v>
      </c>
      <c r="G22" s="595">
        <v>2768</v>
      </c>
      <c r="H22" s="595">
        <v>830400</v>
      </c>
      <c r="I22" s="595">
        <v>2593</v>
      </c>
      <c r="J22" s="598">
        <v>777900</v>
      </c>
      <c r="K22" s="32"/>
      <c r="L22" s="32"/>
    </row>
    <row r="23" spans="2:12" ht="15" customHeight="1">
      <c r="B23" s="594" t="s">
        <v>616</v>
      </c>
      <c r="C23" s="595">
        <v>7898</v>
      </c>
      <c r="D23" s="595">
        <v>631580</v>
      </c>
      <c r="E23" s="595">
        <v>5813</v>
      </c>
      <c r="F23" s="598">
        <v>372006</v>
      </c>
      <c r="G23" s="595">
        <v>8026</v>
      </c>
      <c r="H23" s="595">
        <v>633436</v>
      </c>
      <c r="I23" s="595">
        <v>5982</v>
      </c>
      <c r="J23" s="598">
        <v>367616</v>
      </c>
      <c r="K23" s="32"/>
      <c r="L23" s="32"/>
    </row>
    <row r="24" spans="2:12" ht="15" customHeight="1">
      <c r="B24" s="606" t="s">
        <v>617</v>
      </c>
      <c r="C24" s="607" t="s">
        <v>384</v>
      </c>
      <c r="D24" s="607" t="s">
        <v>384</v>
      </c>
      <c r="E24" s="608">
        <v>546</v>
      </c>
      <c r="F24" s="609">
        <v>76301</v>
      </c>
      <c r="G24" s="607">
        <v>0</v>
      </c>
      <c r="H24" s="607">
        <v>0</v>
      </c>
      <c r="I24" s="608">
        <v>497</v>
      </c>
      <c r="J24" s="609">
        <v>61043</v>
      </c>
      <c r="K24" s="32"/>
      <c r="L24" s="32"/>
    </row>
    <row r="25" spans="1:10" ht="9.75" customHeight="1">
      <c r="A25" s="32"/>
      <c r="B25" s="438"/>
      <c r="C25" s="370"/>
      <c r="D25" s="257"/>
      <c r="E25" s="257"/>
      <c r="F25" s="257"/>
      <c r="G25" s="370"/>
      <c r="H25" s="257"/>
      <c r="I25" s="257"/>
      <c r="J25" s="257"/>
    </row>
    <row r="26" spans="1:10" ht="15.75" customHeight="1">
      <c r="A26" s="309"/>
      <c r="B26" s="1137" t="s">
        <v>1211</v>
      </c>
      <c r="C26" s="261" t="s">
        <v>1212</v>
      </c>
      <c r="D26" s="581"/>
      <c r="E26" s="581"/>
      <c r="F26" s="582"/>
      <c r="G26" s="261" t="s">
        <v>1195</v>
      </c>
      <c r="H26" s="581"/>
      <c r="I26" s="581"/>
      <c r="J26" s="582"/>
    </row>
    <row r="27" spans="1:10" ht="15.75" customHeight="1">
      <c r="A27" s="309"/>
      <c r="B27" s="1138"/>
      <c r="C27" s="262" t="s">
        <v>1196</v>
      </c>
      <c r="D27" s="262"/>
      <c r="E27" s="261" t="s">
        <v>1197</v>
      </c>
      <c r="F27" s="263"/>
      <c r="G27" s="262" t="s">
        <v>1196</v>
      </c>
      <c r="H27" s="262"/>
      <c r="I27" s="261" t="s">
        <v>1197</v>
      </c>
      <c r="J27" s="263"/>
    </row>
    <row r="28" spans="1:10" ht="15" customHeight="1">
      <c r="A28" s="309"/>
      <c r="B28" s="1139"/>
      <c r="C28" s="583" t="s">
        <v>607</v>
      </c>
      <c r="D28" s="583" t="s">
        <v>608</v>
      </c>
      <c r="E28" s="583" t="s">
        <v>607</v>
      </c>
      <c r="F28" s="584" t="s">
        <v>608</v>
      </c>
      <c r="G28" s="583" t="s">
        <v>607</v>
      </c>
      <c r="H28" s="583" t="s">
        <v>608</v>
      </c>
      <c r="I28" s="583" t="s">
        <v>607</v>
      </c>
      <c r="J28" s="584" t="s">
        <v>608</v>
      </c>
    </row>
    <row r="29" spans="2:10" s="593" customFormat="1" ht="15" customHeight="1">
      <c r="B29" s="587" t="s">
        <v>371</v>
      </c>
      <c r="C29" s="610">
        <f>C30+C33+C34+C35</f>
        <v>2175600</v>
      </c>
      <c r="D29" s="610">
        <f>D30+D33+D34+D35+D36</f>
        <v>25125808</v>
      </c>
      <c r="E29" s="610">
        <f>E30+E33+E34+E35</f>
        <v>1826397</v>
      </c>
      <c r="F29" s="611">
        <v>17751026</v>
      </c>
      <c r="G29" s="610">
        <f>G30+G33+G34+G35</f>
        <v>2208646</v>
      </c>
      <c r="H29" s="610">
        <f>H30+H33+H34+H35+H36</f>
        <v>24982681</v>
      </c>
      <c r="I29" s="610">
        <f>I30+I33+I34+I35</f>
        <v>1882600</v>
      </c>
      <c r="J29" s="612">
        <f>(J30+J33+J34+J35+J36)</f>
        <v>17751339</v>
      </c>
    </row>
    <row r="30" spans="2:10" ht="15" customHeight="1">
      <c r="B30" s="594" t="s">
        <v>618</v>
      </c>
      <c r="C30" s="574">
        <f>C31+C32</f>
        <v>1413783</v>
      </c>
      <c r="D30" s="574">
        <v>18730519</v>
      </c>
      <c r="E30" s="574">
        <f>E31+E32</f>
        <v>1167181</v>
      </c>
      <c r="F30" s="576">
        <v>13838284</v>
      </c>
      <c r="G30" s="574">
        <f>G31+G32</f>
        <v>1390108</v>
      </c>
      <c r="H30" s="574">
        <f>H31+H32</f>
        <v>18215391</v>
      </c>
      <c r="I30" s="574">
        <f>I31+I32</f>
        <v>1171780</v>
      </c>
      <c r="J30" s="613">
        <f>J31+J32+1</f>
        <v>13621404</v>
      </c>
    </row>
    <row r="31" spans="1:10" ht="15" customHeight="1">
      <c r="A31" s="309"/>
      <c r="B31" s="614" t="s">
        <v>619</v>
      </c>
      <c r="C31" s="615">
        <v>25449</v>
      </c>
      <c r="D31" s="574">
        <v>7016771</v>
      </c>
      <c r="E31" s="574">
        <v>25547</v>
      </c>
      <c r="F31" s="576">
        <v>6212954</v>
      </c>
      <c r="G31" s="615">
        <v>23846</v>
      </c>
      <c r="H31" s="574">
        <v>6905054</v>
      </c>
      <c r="I31" s="574">
        <v>25372</v>
      </c>
      <c r="J31" s="576">
        <v>6090502</v>
      </c>
    </row>
    <row r="32" spans="1:10" ht="15" customHeight="1">
      <c r="A32" s="309"/>
      <c r="B32" s="594" t="s">
        <v>620</v>
      </c>
      <c r="C32" s="615">
        <v>1388334</v>
      </c>
      <c r="D32" s="574">
        <v>11713748</v>
      </c>
      <c r="E32" s="574">
        <v>1141634</v>
      </c>
      <c r="F32" s="576">
        <v>7625331</v>
      </c>
      <c r="G32" s="615">
        <v>1366262</v>
      </c>
      <c r="H32" s="574">
        <v>11310337</v>
      </c>
      <c r="I32" s="574">
        <v>1146408</v>
      </c>
      <c r="J32" s="576">
        <v>7530901</v>
      </c>
    </row>
    <row r="33" spans="1:10" ht="15" customHeight="1">
      <c r="A33" s="309"/>
      <c r="B33" s="594" t="s">
        <v>621</v>
      </c>
      <c r="C33" s="615">
        <v>315134</v>
      </c>
      <c r="D33" s="574">
        <v>3576866</v>
      </c>
      <c r="E33" s="574">
        <v>226273</v>
      </c>
      <c r="F33" s="576">
        <v>1674117</v>
      </c>
      <c r="G33" s="615">
        <v>316767</v>
      </c>
      <c r="H33" s="574">
        <v>3587086</v>
      </c>
      <c r="I33" s="574">
        <v>223962</v>
      </c>
      <c r="J33" s="576">
        <v>1669059</v>
      </c>
    </row>
    <row r="34" spans="1:10" ht="15" customHeight="1">
      <c r="A34" s="309"/>
      <c r="B34" s="614" t="s">
        <v>622</v>
      </c>
      <c r="C34" s="615">
        <v>446603</v>
      </c>
      <c r="D34" s="574">
        <v>2455104</v>
      </c>
      <c r="E34" s="574">
        <v>432774</v>
      </c>
      <c r="F34" s="576">
        <v>1829706</v>
      </c>
      <c r="G34" s="615">
        <v>501722</v>
      </c>
      <c r="H34" s="574">
        <v>2844322</v>
      </c>
      <c r="I34" s="574">
        <v>486651</v>
      </c>
      <c r="J34" s="576">
        <v>2074587</v>
      </c>
    </row>
    <row r="35" spans="1:10" ht="15" customHeight="1">
      <c r="A35" s="309"/>
      <c r="B35" s="594" t="s">
        <v>623</v>
      </c>
      <c r="C35" s="615">
        <v>80</v>
      </c>
      <c r="D35" s="574">
        <v>5928</v>
      </c>
      <c r="E35" s="574">
        <v>169</v>
      </c>
      <c r="F35" s="576">
        <v>5838</v>
      </c>
      <c r="G35" s="615">
        <v>49</v>
      </c>
      <c r="H35" s="574">
        <v>3156</v>
      </c>
      <c r="I35" s="574">
        <v>207</v>
      </c>
      <c r="J35" s="576">
        <v>8726</v>
      </c>
    </row>
    <row r="36" spans="1:10" ht="15" customHeight="1">
      <c r="A36" s="309"/>
      <c r="B36" s="606" t="s">
        <v>624</v>
      </c>
      <c r="C36" s="616" t="s">
        <v>1213</v>
      </c>
      <c r="D36" s="617">
        <v>357391</v>
      </c>
      <c r="E36" s="618" t="s">
        <v>1202</v>
      </c>
      <c r="F36" s="619">
        <v>403082</v>
      </c>
      <c r="G36" s="616" t="s">
        <v>1214</v>
      </c>
      <c r="H36" s="617">
        <v>332726</v>
      </c>
      <c r="I36" s="618" t="s">
        <v>0</v>
      </c>
      <c r="J36" s="619">
        <v>377563</v>
      </c>
    </row>
    <row r="37" spans="1:10" ht="15" customHeight="1">
      <c r="A37" s="32"/>
      <c r="B37" s="1140" t="s">
        <v>1</v>
      </c>
      <c r="C37" s="1140"/>
      <c r="D37" s="1140"/>
      <c r="E37" s="1140"/>
      <c r="F37" s="1140"/>
      <c r="G37" s="1140"/>
      <c r="H37" s="1140"/>
      <c r="I37" s="1140"/>
      <c r="J37" s="1140"/>
    </row>
    <row r="38" spans="2:10" ht="12" customHeight="1">
      <c r="B38" s="1155" t="s">
        <v>2</v>
      </c>
      <c r="C38" s="1155"/>
      <c r="D38" s="1155"/>
      <c r="E38" s="1155"/>
      <c r="F38" s="1155"/>
      <c r="G38" s="1155"/>
      <c r="H38" s="1155"/>
      <c r="I38" s="1155"/>
      <c r="J38" s="1155"/>
    </row>
    <row r="39" spans="2:3" ht="12" customHeight="1">
      <c r="B39" s="1156" t="s">
        <v>3</v>
      </c>
      <c r="C39" s="1156"/>
    </row>
    <row r="40" ht="12" customHeight="1">
      <c r="B40" s="112" t="s">
        <v>4</v>
      </c>
    </row>
    <row r="41" ht="12" customHeight="1"/>
    <row r="42" ht="12" customHeight="1"/>
    <row r="43" ht="12" customHeight="1"/>
  </sheetData>
  <mergeCells count="10">
    <mergeCell ref="B38:J38"/>
    <mergeCell ref="B39:C39"/>
    <mergeCell ref="H4:H5"/>
    <mergeCell ref="B10:B12"/>
    <mergeCell ref="B26:B28"/>
    <mergeCell ref="B37:J37"/>
    <mergeCell ref="B4:B5"/>
    <mergeCell ref="C4:C5"/>
    <mergeCell ref="D4:D5"/>
    <mergeCell ref="E4:E5"/>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9.00390625" defaultRowHeight="13.5"/>
  <cols>
    <col min="1" max="1" width="2.625" style="172" customWidth="1"/>
    <col min="2" max="2" width="18.125" style="172" customWidth="1"/>
    <col min="3" max="10" width="9.625" style="172" customWidth="1"/>
    <col min="11" max="16384" width="9.00390625" style="172" customWidth="1"/>
  </cols>
  <sheetData>
    <row r="1" ht="14.25" customHeight="1">
      <c r="B1" s="287" t="s">
        <v>5</v>
      </c>
    </row>
    <row r="2" spans="1:11" ht="12" customHeight="1">
      <c r="A2" s="31"/>
      <c r="B2" s="31"/>
      <c r="C2" s="31"/>
      <c r="D2" s="31"/>
      <c r="E2" s="31"/>
      <c r="F2" s="31"/>
      <c r="G2" s="31"/>
      <c r="H2" s="31"/>
      <c r="I2" s="31"/>
      <c r="J2" s="31"/>
      <c r="K2" s="31"/>
    </row>
    <row r="3" spans="1:11" ht="12">
      <c r="A3" s="31"/>
      <c r="B3" s="257" t="s">
        <v>9</v>
      </c>
      <c r="C3" s="257"/>
      <c r="D3" s="257"/>
      <c r="E3" s="257"/>
      <c r="F3" s="257"/>
      <c r="G3" s="257"/>
      <c r="H3" s="257"/>
      <c r="J3" s="569" t="s">
        <v>626</v>
      </c>
      <c r="K3" s="31"/>
    </row>
    <row r="4" spans="1:11" ht="16.5" customHeight="1">
      <c r="A4" s="309"/>
      <c r="B4" s="309"/>
      <c r="C4" s="261" t="s">
        <v>10</v>
      </c>
      <c r="D4" s="261"/>
      <c r="E4" s="373"/>
      <c r="F4" s="263"/>
      <c r="G4" s="261" t="s">
        <v>11</v>
      </c>
      <c r="H4" s="261"/>
      <c r="I4" s="373"/>
      <c r="J4" s="263"/>
      <c r="K4" s="31"/>
    </row>
    <row r="5" spans="1:11" ht="16.5" customHeight="1">
      <c r="A5" s="309"/>
      <c r="B5" s="271" t="s">
        <v>627</v>
      </c>
      <c r="C5" s="261" t="s">
        <v>628</v>
      </c>
      <c r="D5" s="262"/>
      <c r="E5" s="261" t="s">
        <v>629</v>
      </c>
      <c r="F5" s="263"/>
      <c r="G5" s="261" t="s">
        <v>628</v>
      </c>
      <c r="H5" s="262"/>
      <c r="I5" s="261" t="s">
        <v>629</v>
      </c>
      <c r="J5" s="263"/>
      <c r="K5" s="31"/>
    </row>
    <row r="6" spans="1:11" ht="16.5" customHeight="1">
      <c r="A6" s="309"/>
      <c r="B6" s="323"/>
      <c r="C6" s="267" t="s">
        <v>630</v>
      </c>
      <c r="D6" s="267" t="s">
        <v>631</v>
      </c>
      <c r="E6" s="267" t="s">
        <v>630</v>
      </c>
      <c r="F6" s="268" t="s">
        <v>631</v>
      </c>
      <c r="G6" s="267" t="s">
        <v>630</v>
      </c>
      <c r="H6" s="267" t="s">
        <v>631</v>
      </c>
      <c r="I6" s="267" t="s">
        <v>630</v>
      </c>
      <c r="J6" s="268" t="s">
        <v>631</v>
      </c>
      <c r="K6" s="31"/>
    </row>
    <row r="7" spans="1:11" ht="12">
      <c r="A7" s="309"/>
      <c r="B7" s="620" t="s">
        <v>371</v>
      </c>
      <c r="C7" s="98">
        <v>62</v>
      </c>
      <c r="D7" s="98">
        <v>1163</v>
      </c>
      <c r="E7" s="98">
        <v>44</v>
      </c>
      <c r="F7" s="304">
        <v>320</v>
      </c>
      <c r="G7" s="621">
        <v>27</v>
      </c>
      <c r="H7" s="621">
        <v>288</v>
      </c>
      <c r="I7" s="621">
        <v>41</v>
      </c>
      <c r="J7" s="622">
        <v>243</v>
      </c>
      <c r="K7" s="31"/>
    </row>
    <row r="8" spans="1:11" ht="12">
      <c r="A8" s="309"/>
      <c r="B8" s="271"/>
      <c r="C8" s="99"/>
      <c r="D8" s="99"/>
      <c r="E8" s="99"/>
      <c r="F8" s="309"/>
      <c r="G8" s="99"/>
      <c r="H8" s="99"/>
      <c r="I8" s="99"/>
      <c r="J8" s="309"/>
      <c r="K8" s="31"/>
    </row>
    <row r="9" spans="1:11" ht="12">
      <c r="A9" s="309"/>
      <c r="B9" s="271"/>
      <c r="C9" s="99"/>
      <c r="D9" s="99"/>
      <c r="E9" s="99"/>
      <c r="F9" s="309"/>
      <c r="G9" s="99"/>
      <c r="H9" s="99"/>
      <c r="I9" s="99"/>
      <c r="J9" s="309"/>
      <c r="K9" s="31"/>
    </row>
    <row r="10" spans="1:11" ht="12">
      <c r="A10" s="309"/>
      <c r="B10" s="620" t="s">
        <v>632</v>
      </c>
      <c r="C10" s="98">
        <f>SUM(C12:C14,C16:C17)</f>
        <v>62</v>
      </c>
      <c r="D10" s="98">
        <v>1163</v>
      </c>
      <c r="E10" s="98">
        <f>SUM(E12:E14,E16:E17)</f>
        <v>44</v>
      </c>
      <c r="F10" s="304">
        <f>SUM(F12:F17)+1</f>
        <v>321</v>
      </c>
      <c r="G10" s="98">
        <f>SUM(G12:G14,G16:G17)</f>
        <v>27</v>
      </c>
      <c r="H10" s="98">
        <f>SUM(H12:H14,H16:H17)</f>
        <v>288</v>
      </c>
      <c r="I10" s="98">
        <f>SUM(I12:I14,I16:I17)</f>
        <v>41</v>
      </c>
      <c r="J10" s="304">
        <f>SUM(J12:J14,J16:J17)</f>
        <v>243</v>
      </c>
      <c r="K10" s="31"/>
    </row>
    <row r="11" spans="1:11" ht="12">
      <c r="A11" s="309"/>
      <c r="B11" s="271"/>
      <c r="C11" s="99"/>
      <c r="D11" s="99"/>
      <c r="E11" s="99"/>
      <c r="F11" s="309"/>
      <c r="G11" s="99"/>
      <c r="H11" s="99"/>
      <c r="I11" s="99"/>
      <c r="J11" s="309"/>
      <c r="K11" s="31"/>
    </row>
    <row r="12" spans="1:11" ht="12">
      <c r="A12" s="309"/>
      <c r="B12" s="440" t="s">
        <v>633</v>
      </c>
      <c r="C12" s="99">
        <v>38</v>
      </c>
      <c r="D12" s="99">
        <v>959</v>
      </c>
      <c r="E12" s="99">
        <v>30</v>
      </c>
      <c r="F12" s="309">
        <v>228</v>
      </c>
      <c r="G12" s="99">
        <v>22</v>
      </c>
      <c r="H12" s="99">
        <v>186</v>
      </c>
      <c r="I12" s="99">
        <v>25</v>
      </c>
      <c r="J12" s="309">
        <v>143</v>
      </c>
      <c r="K12" s="31"/>
    </row>
    <row r="13" spans="1:11" ht="12">
      <c r="A13" s="309"/>
      <c r="B13" s="440" t="s">
        <v>634</v>
      </c>
      <c r="C13" s="99">
        <v>1</v>
      </c>
      <c r="D13" s="99">
        <v>3</v>
      </c>
      <c r="E13" s="99">
        <v>4</v>
      </c>
      <c r="F13" s="309">
        <v>24</v>
      </c>
      <c r="G13" s="99">
        <v>2</v>
      </c>
      <c r="H13" s="99">
        <v>43</v>
      </c>
      <c r="I13" s="99">
        <v>10</v>
      </c>
      <c r="J13" s="309">
        <v>76</v>
      </c>
      <c r="K13" s="31"/>
    </row>
    <row r="14" spans="1:11" ht="12">
      <c r="A14" s="309"/>
      <c r="B14" s="440" t="s">
        <v>6</v>
      </c>
      <c r="C14" s="99">
        <v>23</v>
      </c>
      <c r="D14" s="99">
        <v>195</v>
      </c>
      <c r="E14" s="99">
        <v>10</v>
      </c>
      <c r="F14" s="309">
        <v>68</v>
      </c>
      <c r="G14" s="99">
        <v>3</v>
      </c>
      <c r="H14" s="99">
        <v>59</v>
      </c>
      <c r="I14" s="99">
        <v>6</v>
      </c>
      <c r="J14" s="309">
        <v>24</v>
      </c>
      <c r="K14" s="31"/>
    </row>
    <row r="15" spans="1:11" ht="12">
      <c r="A15" s="309"/>
      <c r="B15" s="440" t="s">
        <v>635</v>
      </c>
      <c r="C15" s="300" t="s">
        <v>384</v>
      </c>
      <c r="D15" s="300" t="s">
        <v>384</v>
      </c>
      <c r="E15" s="300" t="s">
        <v>384</v>
      </c>
      <c r="F15" s="301" t="s">
        <v>384</v>
      </c>
      <c r="G15" s="300" t="s">
        <v>384</v>
      </c>
      <c r="H15" s="300" t="s">
        <v>384</v>
      </c>
      <c r="I15" s="300" t="s">
        <v>384</v>
      </c>
      <c r="J15" s="301" t="s">
        <v>384</v>
      </c>
      <c r="K15" s="31"/>
    </row>
    <row r="16" spans="1:11" ht="12">
      <c r="A16" s="309"/>
      <c r="B16" s="440" t="s">
        <v>636</v>
      </c>
      <c r="C16" s="300" t="s">
        <v>384</v>
      </c>
      <c r="D16" s="300" t="s">
        <v>384</v>
      </c>
      <c r="E16" s="300" t="s">
        <v>384</v>
      </c>
      <c r="F16" s="301" t="s">
        <v>384</v>
      </c>
      <c r="G16" s="300" t="s">
        <v>384</v>
      </c>
      <c r="H16" s="300" t="s">
        <v>384</v>
      </c>
      <c r="I16" s="300" t="s">
        <v>384</v>
      </c>
      <c r="J16" s="301" t="s">
        <v>384</v>
      </c>
      <c r="K16" s="31"/>
    </row>
    <row r="17" spans="1:11" ht="12">
      <c r="A17" s="309"/>
      <c r="B17" s="440" t="s">
        <v>637</v>
      </c>
      <c r="C17" s="300" t="s">
        <v>384</v>
      </c>
      <c r="D17" s="300" t="s">
        <v>384</v>
      </c>
      <c r="E17" s="300" t="s">
        <v>384</v>
      </c>
      <c r="F17" s="301" t="s">
        <v>384</v>
      </c>
      <c r="G17" s="300" t="s">
        <v>384</v>
      </c>
      <c r="H17" s="300" t="s">
        <v>384</v>
      </c>
      <c r="I17" s="300" t="s">
        <v>384</v>
      </c>
      <c r="J17" s="301" t="s">
        <v>384</v>
      </c>
      <c r="K17" s="31"/>
    </row>
    <row r="18" spans="1:11" ht="12">
      <c r="A18" s="309"/>
      <c r="B18" s="271"/>
      <c r="C18" s="99"/>
      <c r="D18" s="99"/>
      <c r="E18" s="99"/>
      <c r="F18" s="309"/>
      <c r="G18" s="99"/>
      <c r="H18" s="99"/>
      <c r="I18" s="99"/>
      <c r="J18" s="309"/>
      <c r="K18" s="31"/>
    </row>
    <row r="19" spans="1:11" ht="12">
      <c r="A19" s="309"/>
      <c r="B19" s="620" t="s">
        <v>638</v>
      </c>
      <c r="C19" s="98">
        <f aca="true" t="shared" si="0" ref="C19:J19">SUM(C21:C31)</f>
        <v>0</v>
      </c>
      <c r="D19" s="98">
        <f t="shared" si="0"/>
        <v>0</v>
      </c>
      <c r="E19" s="98">
        <f t="shared" si="0"/>
        <v>0</v>
      </c>
      <c r="F19" s="304">
        <f t="shared" si="0"/>
        <v>0</v>
      </c>
      <c r="G19" s="98">
        <f t="shared" si="0"/>
        <v>0</v>
      </c>
      <c r="H19" s="98">
        <f t="shared" si="0"/>
        <v>0</v>
      </c>
      <c r="I19" s="98">
        <f t="shared" si="0"/>
        <v>0</v>
      </c>
      <c r="J19" s="304">
        <f t="shared" si="0"/>
        <v>0</v>
      </c>
      <c r="K19" s="31"/>
    </row>
    <row r="20" spans="1:11" ht="12">
      <c r="A20" s="309"/>
      <c r="B20" s="271"/>
      <c r="C20" s="99"/>
      <c r="D20" s="99"/>
      <c r="E20" s="99"/>
      <c r="F20" s="309"/>
      <c r="G20" s="99"/>
      <c r="H20" s="99"/>
      <c r="I20" s="99"/>
      <c r="J20" s="309"/>
      <c r="K20" s="31"/>
    </row>
    <row r="21" spans="1:11" ht="12">
      <c r="A21" s="309"/>
      <c r="B21" s="440" t="s">
        <v>635</v>
      </c>
      <c r="C21" s="300" t="s">
        <v>384</v>
      </c>
      <c r="D21" s="300" t="s">
        <v>384</v>
      </c>
      <c r="E21" s="300" t="s">
        <v>384</v>
      </c>
      <c r="F21" s="301" t="s">
        <v>384</v>
      </c>
      <c r="G21" s="300" t="s">
        <v>384</v>
      </c>
      <c r="H21" s="300" t="s">
        <v>384</v>
      </c>
      <c r="I21" s="300" t="s">
        <v>384</v>
      </c>
      <c r="J21" s="301" t="s">
        <v>384</v>
      </c>
      <c r="K21" s="31"/>
    </row>
    <row r="22" spans="1:11" ht="12">
      <c r="A22" s="309"/>
      <c r="B22" s="440" t="s">
        <v>639</v>
      </c>
      <c r="C22" s="300" t="s">
        <v>384</v>
      </c>
      <c r="D22" s="300" t="s">
        <v>384</v>
      </c>
      <c r="E22" s="300" t="s">
        <v>384</v>
      </c>
      <c r="F22" s="301" t="s">
        <v>384</v>
      </c>
      <c r="G22" s="300" t="s">
        <v>384</v>
      </c>
      <c r="H22" s="300" t="s">
        <v>384</v>
      </c>
      <c r="I22" s="300" t="s">
        <v>384</v>
      </c>
      <c r="J22" s="301" t="s">
        <v>384</v>
      </c>
      <c r="K22" s="31"/>
    </row>
    <row r="23" spans="1:11" ht="12">
      <c r="A23" s="309"/>
      <c r="B23" s="440" t="s">
        <v>640</v>
      </c>
      <c r="C23" s="300" t="s">
        <v>384</v>
      </c>
      <c r="D23" s="300" t="s">
        <v>384</v>
      </c>
      <c r="E23" s="300" t="s">
        <v>384</v>
      </c>
      <c r="F23" s="301" t="s">
        <v>384</v>
      </c>
      <c r="G23" s="300" t="s">
        <v>384</v>
      </c>
      <c r="H23" s="300" t="s">
        <v>384</v>
      </c>
      <c r="I23" s="300" t="s">
        <v>384</v>
      </c>
      <c r="J23" s="301" t="s">
        <v>384</v>
      </c>
      <c r="K23" s="31"/>
    </row>
    <row r="24" spans="1:11" ht="12">
      <c r="A24" s="309"/>
      <c r="B24" s="440" t="s">
        <v>641</v>
      </c>
      <c r="C24" s="300" t="s">
        <v>384</v>
      </c>
      <c r="D24" s="300" t="s">
        <v>384</v>
      </c>
      <c r="E24" s="300" t="s">
        <v>384</v>
      </c>
      <c r="F24" s="301" t="s">
        <v>384</v>
      </c>
      <c r="G24" s="300" t="s">
        <v>384</v>
      </c>
      <c r="H24" s="300" t="s">
        <v>384</v>
      </c>
      <c r="I24" s="300" t="s">
        <v>384</v>
      </c>
      <c r="J24" s="301" t="s">
        <v>384</v>
      </c>
      <c r="K24" s="31"/>
    </row>
    <row r="25" spans="1:11" ht="12">
      <c r="A25" s="309"/>
      <c r="B25" s="440" t="s">
        <v>642</v>
      </c>
      <c r="C25" s="300" t="s">
        <v>384</v>
      </c>
      <c r="D25" s="300" t="s">
        <v>384</v>
      </c>
      <c r="E25" s="300" t="s">
        <v>384</v>
      </c>
      <c r="F25" s="301" t="s">
        <v>384</v>
      </c>
      <c r="G25" s="300" t="s">
        <v>384</v>
      </c>
      <c r="H25" s="300" t="s">
        <v>384</v>
      </c>
      <c r="I25" s="300" t="s">
        <v>384</v>
      </c>
      <c r="J25" s="301" t="s">
        <v>384</v>
      </c>
      <c r="K25" s="31"/>
    </row>
    <row r="26" spans="1:11" ht="12">
      <c r="A26" s="309"/>
      <c r="B26" s="440" t="s">
        <v>643</v>
      </c>
      <c r="C26" s="300" t="s">
        <v>384</v>
      </c>
      <c r="D26" s="300" t="s">
        <v>384</v>
      </c>
      <c r="E26" s="300" t="s">
        <v>384</v>
      </c>
      <c r="F26" s="301" t="s">
        <v>384</v>
      </c>
      <c r="G26" s="300" t="s">
        <v>384</v>
      </c>
      <c r="H26" s="300" t="s">
        <v>384</v>
      </c>
      <c r="I26" s="300" t="s">
        <v>384</v>
      </c>
      <c r="J26" s="301" t="s">
        <v>384</v>
      </c>
      <c r="K26" s="31"/>
    </row>
    <row r="27" spans="1:11" ht="12">
      <c r="A27" s="309"/>
      <c r="B27" s="440" t="s">
        <v>644</v>
      </c>
      <c r="C27" s="300" t="s">
        <v>384</v>
      </c>
      <c r="D27" s="300" t="s">
        <v>384</v>
      </c>
      <c r="E27" s="300" t="s">
        <v>384</v>
      </c>
      <c r="F27" s="301" t="s">
        <v>384</v>
      </c>
      <c r="G27" s="300" t="s">
        <v>384</v>
      </c>
      <c r="H27" s="300" t="s">
        <v>384</v>
      </c>
      <c r="I27" s="300" t="s">
        <v>384</v>
      </c>
      <c r="J27" s="301" t="s">
        <v>384</v>
      </c>
      <c r="K27" s="31"/>
    </row>
    <row r="28" spans="1:11" ht="12">
      <c r="A28" s="309"/>
      <c r="B28" s="440" t="s">
        <v>645</v>
      </c>
      <c r="C28" s="300" t="s">
        <v>384</v>
      </c>
      <c r="D28" s="300" t="s">
        <v>384</v>
      </c>
      <c r="E28" s="300" t="s">
        <v>384</v>
      </c>
      <c r="F28" s="301" t="s">
        <v>384</v>
      </c>
      <c r="G28" s="300" t="s">
        <v>384</v>
      </c>
      <c r="H28" s="300" t="s">
        <v>384</v>
      </c>
      <c r="I28" s="300" t="s">
        <v>384</v>
      </c>
      <c r="J28" s="301" t="s">
        <v>384</v>
      </c>
      <c r="K28" s="31"/>
    </row>
    <row r="29" spans="1:11" ht="12">
      <c r="A29" s="309"/>
      <c r="B29" s="440" t="s">
        <v>646</v>
      </c>
      <c r="C29" s="300" t="s">
        <v>384</v>
      </c>
      <c r="D29" s="300" t="s">
        <v>384</v>
      </c>
      <c r="E29" s="300" t="s">
        <v>384</v>
      </c>
      <c r="F29" s="301" t="s">
        <v>384</v>
      </c>
      <c r="G29" s="300" t="s">
        <v>384</v>
      </c>
      <c r="H29" s="300" t="s">
        <v>384</v>
      </c>
      <c r="I29" s="300" t="s">
        <v>384</v>
      </c>
      <c r="J29" s="301" t="s">
        <v>384</v>
      </c>
      <c r="K29" s="31"/>
    </row>
    <row r="30" spans="1:11" ht="12">
      <c r="A30" s="309"/>
      <c r="B30" s="440" t="s">
        <v>637</v>
      </c>
      <c r="C30" s="300" t="s">
        <v>384</v>
      </c>
      <c r="D30" s="300" t="s">
        <v>384</v>
      </c>
      <c r="E30" s="300" t="s">
        <v>384</v>
      </c>
      <c r="F30" s="301" t="s">
        <v>384</v>
      </c>
      <c r="G30" s="300" t="s">
        <v>384</v>
      </c>
      <c r="H30" s="300" t="s">
        <v>384</v>
      </c>
      <c r="I30" s="300" t="s">
        <v>384</v>
      </c>
      <c r="J30" s="301" t="s">
        <v>384</v>
      </c>
      <c r="K30" s="31"/>
    </row>
    <row r="31" spans="1:11" ht="12">
      <c r="A31" s="309"/>
      <c r="B31" s="445" t="s">
        <v>647</v>
      </c>
      <c r="C31" s="623" t="s">
        <v>384</v>
      </c>
      <c r="D31" s="623" t="s">
        <v>384</v>
      </c>
      <c r="E31" s="623" t="s">
        <v>384</v>
      </c>
      <c r="F31" s="624" t="s">
        <v>384</v>
      </c>
      <c r="G31" s="623" t="s">
        <v>384</v>
      </c>
      <c r="H31" s="623" t="s">
        <v>384</v>
      </c>
      <c r="I31" s="623" t="s">
        <v>384</v>
      </c>
      <c r="J31" s="624" t="s">
        <v>384</v>
      </c>
      <c r="K31" s="31"/>
    </row>
    <row r="32" spans="1:11" ht="12">
      <c r="A32" s="31"/>
      <c r="B32" s="112" t="s">
        <v>7</v>
      </c>
      <c r="C32" s="31"/>
      <c r="D32" s="31"/>
      <c r="E32" s="31"/>
      <c r="F32" s="31"/>
      <c r="G32" s="31"/>
      <c r="H32" s="31"/>
      <c r="I32" s="31"/>
      <c r="J32" s="31"/>
      <c r="K32" s="31"/>
    </row>
    <row r="33" spans="1:11" ht="12">
      <c r="A33" s="31"/>
      <c r="B33" s="112" t="s">
        <v>648</v>
      </c>
      <c r="C33" s="31"/>
      <c r="D33" s="31"/>
      <c r="E33" s="31"/>
      <c r="F33" s="31"/>
      <c r="G33" s="31"/>
      <c r="H33" s="31"/>
      <c r="I33" s="31"/>
      <c r="J33" s="31"/>
      <c r="K33" s="31"/>
    </row>
    <row r="34" spans="1:11" ht="12">
      <c r="A34" s="31"/>
      <c r="B34" s="112" t="s">
        <v>649</v>
      </c>
      <c r="C34" s="31"/>
      <c r="D34" s="31"/>
      <c r="E34" s="31"/>
      <c r="F34" s="31"/>
      <c r="G34" s="31"/>
      <c r="H34" s="31"/>
      <c r="I34" s="31"/>
      <c r="J34" s="31"/>
      <c r="K34" s="31"/>
    </row>
    <row r="35" spans="1:11" ht="12">
      <c r="A35" s="31"/>
      <c r="B35" s="172" t="s">
        <v>8</v>
      </c>
      <c r="C35" s="31"/>
      <c r="D35" s="31"/>
      <c r="E35" s="31"/>
      <c r="F35" s="31"/>
      <c r="G35" s="31"/>
      <c r="H35" s="31"/>
      <c r="I35" s="31"/>
      <c r="J35" s="31"/>
      <c r="K35" s="31"/>
    </row>
    <row r="36" spans="1:11" ht="12">
      <c r="A36" s="31"/>
      <c r="B36" s="31"/>
      <c r="C36" s="31"/>
      <c r="D36" s="31"/>
      <c r="E36" s="31"/>
      <c r="F36" s="31"/>
      <c r="G36" s="31"/>
      <c r="H36" s="31"/>
      <c r="I36" s="31"/>
      <c r="J36" s="31"/>
      <c r="K36" s="31"/>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9.00390625" defaultRowHeight="13.5"/>
  <cols>
    <col min="1" max="1" width="2.625" style="264" customWidth="1"/>
    <col min="2" max="2" width="10.875" style="264" customWidth="1"/>
    <col min="3" max="3" width="7.625" style="264" customWidth="1"/>
    <col min="4" max="4" width="9.625" style="264" customWidth="1"/>
    <col min="5" max="5" width="7.625" style="264" customWidth="1"/>
    <col min="6" max="6" width="12.125" style="264" customWidth="1"/>
    <col min="7" max="7" width="10.00390625" style="264" customWidth="1"/>
    <col min="8" max="9" width="9.625" style="264" customWidth="1"/>
    <col min="10" max="10" width="8.625" style="264" customWidth="1"/>
    <col min="11" max="11" width="6.625" style="264" customWidth="1"/>
    <col min="12" max="12" width="8.625" style="264" customWidth="1"/>
    <col min="13" max="14" width="6.625" style="264" customWidth="1"/>
    <col min="15" max="16" width="9.00390625" style="264" customWidth="1"/>
    <col min="17" max="17" width="10.125" style="264" bestFit="1" customWidth="1"/>
    <col min="18" max="18" width="9.00390625" style="264" customWidth="1"/>
    <col min="19" max="19" width="13.50390625" style="264" bestFit="1" customWidth="1"/>
    <col min="20" max="20" width="9.00390625" style="264" customWidth="1"/>
    <col min="21" max="21" width="13.50390625" style="264" bestFit="1" customWidth="1"/>
    <col min="22" max="22" width="9.00390625" style="264" customWidth="1"/>
    <col min="23" max="23" width="11.75390625" style="264" bestFit="1" customWidth="1"/>
    <col min="24" max="24" width="9.00390625" style="264" customWidth="1"/>
    <col min="25" max="25" width="11.75390625" style="264" bestFit="1" customWidth="1"/>
    <col min="26" max="26" width="9.00390625" style="264" customWidth="1"/>
    <col min="27" max="27" width="12.625" style="264" bestFit="1" customWidth="1"/>
    <col min="28" max="28" width="9.00390625" style="264" customWidth="1"/>
    <col min="29" max="29" width="10.25390625" style="264" bestFit="1" customWidth="1"/>
    <col min="30" max="16384" width="9.00390625" style="264" customWidth="1"/>
  </cols>
  <sheetData>
    <row r="2" spans="2:7" ht="14.25">
      <c r="B2" s="369" t="s">
        <v>12</v>
      </c>
      <c r="G2" s="627"/>
    </row>
    <row r="3" ht="12">
      <c r="G3" s="627"/>
    </row>
    <row r="4" spans="2:10" ht="12">
      <c r="B4" s="370"/>
      <c r="C4" s="370"/>
      <c r="D4" s="370"/>
      <c r="E4" s="370"/>
      <c r="F4" s="370"/>
      <c r="G4" s="370"/>
      <c r="H4" s="176"/>
      <c r="I4" s="370"/>
      <c r="J4" s="371" t="s">
        <v>13</v>
      </c>
    </row>
    <row r="5" spans="1:10" ht="13.5" customHeight="1">
      <c r="A5" s="258"/>
      <c r="B5" s="1165" t="s">
        <v>14</v>
      </c>
      <c r="C5" s="1212" t="s">
        <v>666</v>
      </c>
      <c r="D5" s="1163" t="s">
        <v>651</v>
      </c>
      <c r="E5" s="1208" t="s">
        <v>667</v>
      </c>
      <c r="F5" s="88" t="s">
        <v>650</v>
      </c>
      <c r="G5" s="88"/>
      <c r="H5" s="88"/>
      <c r="I5" s="88"/>
      <c r="J5" s="91"/>
    </row>
    <row r="6" spans="1:10" ht="13.5" customHeight="1">
      <c r="A6" s="258"/>
      <c r="B6" s="1136"/>
      <c r="C6" s="1213"/>
      <c r="D6" s="995"/>
      <c r="E6" s="995"/>
      <c r="F6" s="1211" t="s">
        <v>668</v>
      </c>
      <c r="G6" s="1211" t="s">
        <v>652</v>
      </c>
      <c r="H6" s="1211" t="s">
        <v>653</v>
      </c>
      <c r="I6" s="1211" t="s">
        <v>654</v>
      </c>
      <c r="J6" s="1209" t="s">
        <v>600</v>
      </c>
    </row>
    <row r="7" spans="1:10" ht="12">
      <c r="A7" s="258"/>
      <c r="B7" s="1171"/>
      <c r="C7" s="1214"/>
      <c r="D7" s="996"/>
      <c r="E7" s="996"/>
      <c r="F7" s="996"/>
      <c r="G7" s="996"/>
      <c r="H7" s="996"/>
      <c r="I7" s="996"/>
      <c r="J7" s="1210"/>
    </row>
    <row r="8" spans="1:10" ht="12">
      <c r="A8" s="258"/>
      <c r="B8" s="271"/>
      <c r="C8" s="628"/>
      <c r="D8" s="628"/>
      <c r="E8" s="628"/>
      <c r="F8" s="628"/>
      <c r="G8" s="628"/>
      <c r="H8" s="628"/>
      <c r="I8" s="628"/>
      <c r="J8" s="271"/>
    </row>
    <row r="9" spans="1:10" ht="15" customHeight="1">
      <c r="A9" s="258"/>
      <c r="B9" s="271" t="s">
        <v>15</v>
      </c>
      <c r="C9" s="629">
        <v>16931</v>
      </c>
      <c r="D9" s="629">
        <v>285515</v>
      </c>
      <c r="E9" s="629">
        <v>256472</v>
      </c>
      <c r="F9" s="629">
        <v>148110997</v>
      </c>
      <c r="G9" s="629">
        <v>146429995</v>
      </c>
      <c r="H9" s="629">
        <v>62228</v>
      </c>
      <c r="I9" s="629">
        <v>1618774</v>
      </c>
      <c r="J9" s="630">
        <v>98.8</v>
      </c>
    </row>
    <row r="10" spans="1:10" ht="15" customHeight="1">
      <c r="A10" s="258"/>
      <c r="B10" s="44" t="s">
        <v>17</v>
      </c>
      <c r="C10" s="629">
        <v>16704</v>
      </c>
      <c r="D10" s="629">
        <v>280285</v>
      </c>
      <c r="E10" s="629">
        <v>259177</v>
      </c>
      <c r="F10" s="629">
        <v>147217087</v>
      </c>
      <c r="G10" s="629">
        <v>145394698</v>
      </c>
      <c r="H10" s="629">
        <v>95271</v>
      </c>
      <c r="I10" s="629">
        <v>1727118</v>
      </c>
      <c r="J10" s="630">
        <v>98.8</v>
      </c>
    </row>
    <row r="11" spans="1:10" ht="20.25" customHeight="1">
      <c r="A11" s="258"/>
      <c r="B11" s="631" t="s">
        <v>18</v>
      </c>
      <c r="C11" s="396">
        <v>16354</v>
      </c>
      <c r="D11" s="632">
        <v>266542</v>
      </c>
      <c r="E11" s="632">
        <v>257183</v>
      </c>
      <c r="F11" s="632">
        <v>142825394</v>
      </c>
      <c r="G11" s="632">
        <v>141584537</v>
      </c>
      <c r="H11" s="632">
        <v>248874</v>
      </c>
      <c r="I11" s="632">
        <v>991983</v>
      </c>
      <c r="J11" s="633">
        <v>98.4</v>
      </c>
    </row>
    <row r="12" spans="1:10" ht="26.25" customHeight="1">
      <c r="A12" s="106"/>
      <c r="B12" s="634"/>
      <c r="C12" s="500"/>
      <c r="D12" s="500"/>
      <c r="E12" s="500"/>
      <c r="F12" s="500"/>
      <c r="G12" s="500"/>
      <c r="H12" s="500"/>
      <c r="I12" s="500"/>
      <c r="J12" s="635"/>
    </row>
    <row r="13" spans="1:29" ht="13.5" customHeight="1">
      <c r="A13" s="258"/>
      <c r="B13" s="1165" t="s">
        <v>670</v>
      </c>
      <c r="C13" s="373" t="s">
        <v>655</v>
      </c>
      <c r="D13" s="373"/>
      <c r="E13" s="373"/>
      <c r="F13" s="373"/>
      <c r="G13" s="373"/>
      <c r="H13" s="373"/>
      <c r="I13" s="373"/>
      <c r="J13" s="373"/>
      <c r="K13" s="373"/>
      <c r="L13" s="373"/>
      <c r="M13" s="373"/>
      <c r="N13" s="636"/>
      <c r="Q13" s="1165" t="s">
        <v>670</v>
      </c>
      <c r="R13" s="373" t="s">
        <v>655</v>
      </c>
      <c r="S13" s="373"/>
      <c r="T13" s="373"/>
      <c r="U13" s="373"/>
      <c r="V13" s="373"/>
      <c r="W13" s="373"/>
      <c r="X13" s="373"/>
      <c r="Y13" s="373"/>
      <c r="Z13" s="373"/>
      <c r="AA13" s="373"/>
      <c r="AB13" s="373"/>
      <c r="AC13" s="636"/>
    </row>
    <row r="14" spans="1:29" ht="12">
      <c r="A14" s="258"/>
      <c r="B14" s="1136"/>
      <c r="C14" s="261" t="s">
        <v>656</v>
      </c>
      <c r="D14" s="262"/>
      <c r="E14" s="261" t="s">
        <v>657</v>
      </c>
      <c r="F14" s="262"/>
      <c r="G14" s="261" t="s">
        <v>658</v>
      </c>
      <c r="H14" s="262"/>
      <c r="I14" s="261" t="s">
        <v>659</v>
      </c>
      <c r="J14" s="262"/>
      <c r="K14" s="261" t="s">
        <v>660</v>
      </c>
      <c r="L14" s="262"/>
      <c r="M14" s="261" t="s">
        <v>661</v>
      </c>
      <c r="N14" s="263"/>
      <c r="Q14" s="1136"/>
      <c r="R14" s="261" t="s">
        <v>656</v>
      </c>
      <c r="S14" s="262"/>
      <c r="T14" s="261" t="s">
        <v>657</v>
      </c>
      <c r="U14" s="262"/>
      <c r="V14" s="261" t="s">
        <v>658</v>
      </c>
      <c r="W14" s="262"/>
      <c r="X14" s="261" t="s">
        <v>659</v>
      </c>
      <c r="Y14" s="262"/>
      <c r="Z14" s="261" t="s">
        <v>660</v>
      </c>
      <c r="AA14" s="262"/>
      <c r="AB14" s="261" t="s">
        <v>661</v>
      </c>
      <c r="AC14" s="263"/>
    </row>
    <row r="15" spans="1:29" ht="12">
      <c r="A15" s="258"/>
      <c r="B15" s="1171"/>
      <c r="C15" s="267" t="s">
        <v>662</v>
      </c>
      <c r="D15" s="267" t="s">
        <v>663</v>
      </c>
      <c r="E15" s="267" t="s">
        <v>662</v>
      </c>
      <c r="F15" s="267" t="s">
        <v>663</v>
      </c>
      <c r="G15" s="267" t="s">
        <v>662</v>
      </c>
      <c r="H15" s="267" t="s">
        <v>663</v>
      </c>
      <c r="I15" s="267" t="s">
        <v>662</v>
      </c>
      <c r="J15" s="267" t="s">
        <v>663</v>
      </c>
      <c r="K15" s="267" t="s">
        <v>662</v>
      </c>
      <c r="L15" s="267" t="s">
        <v>663</v>
      </c>
      <c r="M15" s="267" t="s">
        <v>662</v>
      </c>
      <c r="N15" s="268" t="s">
        <v>663</v>
      </c>
      <c r="Q15" s="1171"/>
      <c r="R15" s="267" t="s">
        <v>662</v>
      </c>
      <c r="S15" s="267" t="s">
        <v>663</v>
      </c>
      <c r="T15" s="267" t="s">
        <v>662</v>
      </c>
      <c r="U15" s="267" t="s">
        <v>663</v>
      </c>
      <c r="V15" s="267" t="s">
        <v>662</v>
      </c>
      <c r="W15" s="267" t="s">
        <v>663</v>
      </c>
      <c r="X15" s="267" t="s">
        <v>662</v>
      </c>
      <c r="Y15" s="267" t="s">
        <v>663</v>
      </c>
      <c r="Z15" s="267" t="s">
        <v>662</v>
      </c>
      <c r="AA15" s="267" t="s">
        <v>663</v>
      </c>
      <c r="AB15" s="267" t="s">
        <v>662</v>
      </c>
      <c r="AC15" s="268" t="s">
        <v>663</v>
      </c>
    </row>
    <row r="16" spans="1:29" ht="18.75" customHeight="1">
      <c r="A16" s="258"/>
      <c r="B16" s="271" t="s">
        <v>19</v>
      </c>
      <c r="C16" s="574">
        <f>SUM(C17:C18)</f>
        <v>195420</v>
      </c>
      <c r="D16" s="574">
        <f aca="true" t="shared" si="0" ref="D16:N16">SUM(D17:D18)</f>
        <v>156787656</v>
      </c>
      <c r="E16" s="574">
        <f t="shared" si="0"/>
        <v>137039</v>
      </c>
      <c r="F16" s="574">
        <f t="shared" si="0"/>
        <v>120632652</v>
      </c>
      <c r="G16" s="574">
        <f t="shared" si="0"/>
        <v>20699</v>
      </c>
      <c r="H16" s="574">
        <f t="shared" si="0"/>
        <v>7266913</v>
      </c>
      <c r="I16" s="574">
        <f t="shared" si="0"/>
        <v>4324</v>
      </c>
      <c r="J16" s="574">
        <f t="shared" si="0"/>
        <v>3631805</v>
      </c>
      <c r="K16" s="574">
        <f t="shared" si="0"/>
        <v>31952</v>
      </c>
      <c r="L16" s="574">
        <f t="shared" si="0"/>
        <v>24950822</v>
      </c>
      <c r="M16" s="574">
        <f t="shared" si="0"/>
        <v>1406</v>
      </c>
      <c r="N16" s="613">
        <f t="shared" si="0"/>
        <v>305464</v>
      </c>
      <c r="Q16" s="271" t="s">
        <v>625</v>
      </c>
      <c r="R16" s="637">
        <f aca="true" t="shared" si="1" ref="R16:AC16">SUM(R17:R18)</f>
        <v>176886</v>
      </c>
      <c r="S16" s="637">
        <f t="shared" si="1"/>
        <v>190936210</v>
      </c>
      <c r="T16" s="637">
        <f t="shared" si="1"/>
        <v>120163</v>
      </c>
      <c r="U16" s="637">
        <f t="shared" si="1"/>
        <v>154318121</v>
      </c>
      <c r="V16" s="637">
        <f t="shared" si="1"/>
        <v>22745</v>
      </c>
      <c r="W16" s="637">
        <f t="shared" si="1"/>
        <v>8017130</v>
      </c>
      <c r="X16" s="637">
        <f t="shared" si="1"/>
        <v>4076</v>
      </c>
      <c r="Y16" s="637">
        <f t="shared" si="1"/>
        <v>4550248</v>
      </c>
      <c r="Z16" s="637">
        <f t="shared" si="1"/>
        <v>28361</v>
      </c>
      <c r="AA16" s="637">
        <f t="shared" si="1"/>
        <v>23717912</v>
      </c>
      <c r="AB16" s="637">
        <f t="shared" si="1"/>
        <v>1541</v>
      </c>
      <c r="AC16" s="638">
        <f t="shared" si="1"/>
        <v>332810</v>
      </c>
    </row>
    <row r="17" spans="1:29" ht="18.75" customHeight="1">
      <c r="A17" s="258"/>
      <c r="B17" s="270" t="s">
        <v>664</v>
      </c>
      <c r="C17" s="574">
        <v>51362</v>
      </c>
      <c r="D17" s="574">
        <v>49946614</v>
      </c>
      <c r="E17" s="574">
        <v>20235</v>
      </c>
      <c r="F17" s="574">
        <v>33167616</v>
      </c>
      <c r="G17" s="574">
        <v>20699</v>
      </c>
      <c r="H17" s="574">
        <v>7266913</v>
      </c>
      <c r="I17" s="574">
        <v>1530</v>
      </c>
      <c r="J17" s="574">
        <v>1779472</v>
      </c>
      <c r="K17" s="574">
        <v>7492</v>
      </c>
      <c r="L17" s="574">
        <v>7427149</v>
      </c>
      <c r="M17" s="574">
        <v>1406</v>
      </c>
      <c r="N17" s="576">
        <v>305464</v>
      </c>
      <c r="Q17" s="270" t="s">
        <v>664</v>
      </c>
      <c r="R17" s="71">
        <v>56099</v>
      </c>
      <c r="S17" s="71">
        <v>54500771</v>
      </c>
      <c r="T17" s="71">
        <v>22098</v>
      </c>
      <c r="U17" s="71">
        <v>36330039</v>
      </c>
      <c r="V17" s="71">
        <v>22745</v>
      </c>
      <c r="W17" s="71">
        <v>8017130</v>
      </c>
      <c r="X17" s="71">
        <v>1658</v>
      </c>
      <c r="Y17" s="71">
        <v>1918195</v>
      </c>
      <c r="Z17" s="71">
        <v>8057</v>
      </c>
      <c r="AA17" s="71">
        <v>7902598</v>
      </c>
      <c r="AB17" s="71">
        <v>1541</v>
      </c>
      <c r="AC17" s="72">
        <v>332810</v>
      </c>
    </row>
    <row r="18" spans="1:29" ht="18.75" customHeight="1">
      <c r="A18" s="258"/>
      <c r="B18" s="270" t="s">
        <v>665</v>
      </c>
      <c r="C18" s="574">
        <v>144058</v>
      </c>
      <c r="D18" s="574">
        <v>106841042</v>
      </c>
      <c r="E18" s="574">
        <v>116804</v>
      </c>
      <c r="F18" s="574">
        <v>87465036</v>
      </c>
      <c r="G18" s="639" t="s">
        <v>20</v>
      </c>
      <c r="H18" s="639" t="s">
        <v>20</v>
      </c>
      <c r="I18" s="574">
        <v>2794</v>
      </c>
      <c r="J18" s="574">
        <v>1852333</v>
      </c>
      <c r="K18" s="574">
        <v>24460</v>
      </c>
      <c r="L18" s="574">
        <v>17523673</v>
      </c>
      <c r="M18" s="639" t="s">
        <v>20</v>
      </c>
      <c r="N18" s="640" t="s">
        <v>20</v>
      </c>
      <c r="Q18" s="270" t="s">
        <v>665</v>
      </c>
      <c r="R18" s="71">
        <v>120787</v>
      </c>
      <c r="S18" s="71">
        <v>136435439</v>
      </c>
      <c r="T18" s="71">
        <v>98065</v>
      </c>
      <c r="U18" s="71">
        <v>117988082</v>
      </c>
      <c r="V18" s="641" t="s">
        <v>384</v>
      </c>
      <c r="W18" s="641" t="s">
        <v>384</v>
      </c>
      <c r="X18" s="71">
        <v>2418</v>
      </c>
      <c r="Y18" s="71">
        <v>2632053</v>
      </c>
      <c r="Z18" s="71">
        <v>20304</v>
      </c>
      <c r="AA18" s="71">
        <v>15815314</v>
      </c>
      <c r="AB18" s="641" t="s">
        <v>384</v>
      </c>
      <c r="AC18" s="642" t="s">
        <v>384</v>
      </c>
    </row>
    <row r="19" spans="1:29" ht="12">
      <c r="A19" s="258"/>
      <c r="B19" s="258"/>
      <c r="C19" s="629"/>
      <c r="D19" s="629"/>
      <c r="E19" s="629"/>
      <c r="F19" s="629"/>
      <c r="G19" s="629"/>
      <c r="H19" s="629"/>
      <c r="I19" s="629"/>
      <c r="J19" s="629"/>
      <c r="K19" s="629"/>
      <c r="L19" s="629"/>
      <c r="M19" s="629"/>
      <c r="N19" s="643"/>
      <c r="Q19" s="258"/>
      <c r="R19" s="71"/>
      <c r="S19" s="71"/>
      <c r="T19" s="71"/>
      <c r="U19" s="71"/>
      <c r="V19" s="71"/>
      <c r="W19" s="71"/>
      <c r="X19" s="71"/>
      <c r="Y19" s="71"/>
      <c r="Z19" s="71"/>
      <c r="AA19" s="71"/>
      <c r="AB19" s="71"/>
      <c r="AC19" s="72"/>
    </row>
    <row r="20" spans="1:29" ht="20.25" customHeight="1">
      <c r="A20" s="258"/>
      <c r="B20" s="644" t="s">
        <v>18</v>
      </c>
      <c r="C20" s="645">
        <f>SUM(C21:C22)</f>
        <v>204939</v>
      </c>
      <c r="D20" s="645">
        <f aca="true" t="shared" si="2" ref="D20:N20">SUM(D21:D22)</f>
        <v>159177524</v>
      </c>
      <c r="E20" s="645">
        <f t="shared" si="2"/>
        <v>145996</v>
      </c>
      <c r="F20" s="645">
        <f t="shared" si="2"/>
        <v>122264233</v>
      </c>
      <c r="G20" s="645">
        <f t="shared" si="2"/>
        <v>19685</v>
      </c>
      <c r="H20" s="645">
        <f t="shared" si="2"/>
        <v>6896124</v>
      </c>
      <c r="I20" s="645">
        <f t="shared" si="2"/>
        <v>4455</v>
      </c>
      <c r="J20" s="645">
        <f t="shared" si="2"/>
        <v>3672330</v>
      </c>
      <c r="K20" s="645">
        <f t="shared" si="2"/>
        <v>33451</v>
      </c>
      <c r="L20" s="645">
        <f t="shared" si="2"/>
        <v>26050403</v>
      </c>
      <c r="M20" s="645">
        <f t="shared" si="2"/>
        <v>1352</v>
      </c>
      <c r="N20" s="646">
        <f t="shared" si="2"/>
        <v>294434</v>
      </c>
      <c r="Q20" s="620" t="s">
        <v>669</v>
      </c>
      <c r="R20" s="637">
        <f aca="true" t="shared" si="3" ref="R20:AC20">SUM(R21:R22)</f>
        <v>186101</v>
      </c>
      <c r="S20" s="637">
        <f t="shared" si="3"/>
        <v>152174730200</v>
      </c>
      <c r="T20" s="637">
        <f t="shared" si="3"/>
        <v>128234</v>
      </c>
      <c r="U20" s="637">
        <f t="shared" si="3"/>
        <v>116808016000</v>
      </c>
      <c r="V20" s="637">
        <f t="shared" si="3"/>
        <v>21706</v>
      </c>
      <c r="W20" s="637">
        <f t="shared" si="3"/>
        <v>7658082900</v>
      </c>
      <c r="X20" s="637">
        <f t="shared" si="3"/>
        <v>4208</v>
      </c>
      <c r="Y20" s="637">
        <f t="shared" si="3"/>
        <v>3596113800</v>
      </c>
      <c r="Z20" s="637">
        <f t="shared" si="3"/>
        <v>30477</v>
      </c>
      <c r="AA20" s="637">
        <f t="shared" si="3"/>
        <v>23791278400</v>
      </c>
      <c r="AB20" s="637">
        <f t="shared" si="3"/>
        <v>1476</v>
      </c>
      <c r="AC20" s="638">
        <f t="shared" si="3"/>
        <v>321239100</v>
      </c>
    </row>
    <row r="21" spans="1:29" ht="20.25" customHeight="1">
      <c r="A21" s="258"/>
      <c r="B21" s="495" t="s">
        <v>664</v>
      </c>
      <c r="C21" s="645">
        <f>E21+G21+I21+K21+M21</f>
        <v>48956</v>
      </c>
      <c r="D21" s="645">
        <f>F21+H21+J21+L21+N21</f>
        <v>47436350</v>
      </c>
      <c r="E21" s="645">
        <v>19291</v>
      </c>
      <c r="F21" s="645">
        <v>31432622</v>
      </c>
      <c r="G21" s="645">
        <v>19685</v>
      </c>
      <c r="H21" s="645">
        <v>6896124</v>
      </c>
      <c r="I21" s="645">
        <v>1457</v>
      </c>
      <c r="J21" s="645">
        <v>1687450</v>
      </c>
      <c r="K21" s="645">
        <v>7171</v>
      </c>
      <c r="L21" s="645">
        <v>7125720</v>
      </c>
      <c r="M21" s="645">
        <v>1352</v>
      </c>
      <c r="N21" s="611">
        <v>294434</v>
      </c>
      <c r="Q21" s="647" t="s">
        <v>664</v>
      </c>
      <c r="R21" s="71">
        <f>SUM(T21,V21,X21,Z21,AB21)</f>
        <v>53705</v>
      </c>
      <c r="S21" s="71">
        <f>SUM(U21,W21,Y21,AA21,AC21)</f>
        <v>52320091400</v>
      </c>
      <c r="T21" s="71">
        <v>21131</v>
      </c>
      <c r="U21" s="71">
        <v>34774085000</v>
      </c>
      <c r="V21" s="71">
        <v>21706</v>
      </c>
      <c r="W21" s="71">
        <v>7658082900</v>
      </c>
      <c r="X21" s="71">
        <v>1592</v>
      </c>
      <c r="Y21" s="71">
        <v>1854827600</v>
      </c>
      <c r="Z21" s="71">
        <v>7800</v>
      </c>
      <c r="AA21" s="71">
        <v>7711856800</v>
      </c>
      <c r="AB21" s="71">
        <v>1476</v>
      </c>
      <c r="AC21" s="72">
        <v>321239100</v>
      </c>
    </row>
    <row r="22" spans="1:29" ht="20.25" customHeight="1">
      <c r="A22" s="258"/>
      <c r="B22" s="495" t="s">
        <v>665</v>
      </c>
      <c r="C22" s="645">
        <f>E22+I22+K22</f>
        <v>155983</v>
      </c>
      <c r="D22" s="645">
        <f>F22+J22+L22</f>
        <v>111741174</v>
      </c>
      <c r="E22" s="645">
        <v>126705</v>
      </c>
      <c r="F22" s="645">
        <v>90831611</v>
      </c>
      <c r="G22" s="648" t="s">
        <v>21</v>
      </c>
      <c r="H22" s="648" t="s">
        <v>21</v>
      </c>
      <c r="I22" s="645">
        <v>2998</v>
      </c>
      <c r="J22" s="645">
        <v>1984880</v>
      </c>
      <c r="K22" s="645">
        <v>26280</v>
      </c>
      <c r="L22" s="645">
        <v>18924683</v>
      </c>
      <c r="M22" s="648" t="s">
        <v>21</v>
      </c>
      <c r="N22" s="649" t="s">
        <v>21</v>
      </c>
      <c r="Q22" s="647" t="s">
        <v>665</v>
      </c>
      <c r="R22" s="71">
        <f>SUM(T22,V22,X22,Z22,AB22)</f>
        <v>132396</v>
      </c>
      <c r="S22" s="71">
        <f>SUM(U22,W22,Y22,AA22,AC22)</f>
        <v>99854638800</v>
      </c>
      <c r="T22" s="71">
        <v>107103</v>
      </c>
      <c r="U22" s="71">
        <v>82033931000</v>
      </c>
      <c r="V22" s="641" t="s">
        <v>384</v>
      </c>
      <c r="W22" s="641" t="s">
        <v>384</v>
      </c>
      <c r="X22" s="71">
        <v>2616</v>
      </c>
      <c r="Y22" s="71">
        <v>1741286200</v>
      </c>
      <c r="Z22" s="71">
        <v>22677</v>
      </c>
      <c r="AA22" s="71">
        <v>16079421600</v>
      </c>
      <c r="AB22" s="641" t="s">
        <v>384</v>
      </c>
      <c r="AC22" s="642" t="s">
        <v>384</v>
      </c>
    </row>
    <row r="23" spans="1:29" ht="20.25" customHeight="1">
      <c r="A23" s="258"/>
      <c r="B23" s="268"/>
      <c r="C23" s="150"/>
      <c r="D23" s="150"/>
      <c r="E23" s="150"/>
      <c r="F23" s="150"/>
      <c r="G23" s="650"/>
      <c r="H23" s="650"/>
      <c r="I23" s="150"/>
      <c r="J23" s="150"/>
      <c r="K23" s="150"/>
      <c r="L23" s="150"/>
      <c r="M23" s="650"/>
      <c r="N23" s="651"/>
      <c r="Q23" s="652"/>
      <c r="R23" s="653"/>
      <c r="S23" s="653"/>
      <c r="T23" s="653"/>
      <c r="U23" s="653"/>
      <c r="V23" s="654"/>
      <c r="W23" s="654"/>
      <c r="X23" s="653"/>
      <c r="Y23" s="653"/>
      <c r="Z23" s="653"/>
      <c r="AA23" s="653"/>
      <c r="AB23" s="654"/>
      <c r="AC23" s="655"/>
    </row>
    <row r="24" ht="12">
      <c r="B24" s="87" t="s">
        <v>22</v>
      </c>
    </row>
    <row r="25" ht="12">
      <c r="B25" s="87" t="s">
        <v>4</v>
      </c>
    </row>
  </sheetData>
  <mergeCells count="11">
    <mergeCell ref="B13:B15"/>
    <mergeCell ref="F6:F7"/>
    <mergeCell ref="G6:G7"/>
    <mergeCell ref="H6:H7"/>
    <mergeCell ref="B5:B7"/>
    <mergeCell ref="C5:C7"/>
    <mergeCell ref="D5:D7"/>
    <mergeCell ref="E5:E7"/>
    <mergeCell ref="Q13:Q15"/>
    <mergeCell ref="J6:J7"/>
    <mergeCell ref="I6:I7"/>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30"/>
  <sheetViews>
    <sheetView workbookViewId="0" topLeftCell="A1">
      <selection activeCell="A1" sqref="A1"/>
    </sheetView>
  </sheetViews>
  <sheetFormatPr defaultColWidth="9.00390625" defaultRowHeight="13.5"/>
  <cols>
    <col min="1" max="1" width="2.625" style="172" customWidth="1"/>
    <col min="2" max="2" width="15.625" style="172" customWidth="1"/>
    <col min="3" max="3" width="10.625" style="172" customWidth="1"/>
    <col min="4" max="4" width="9.00390625" style="172" customWidth="1"/>
    <col min="5" max="5" width="9.625" style="172" customWidth="1"/>
    <col min="6" max="6" width="9.00390625" style="172" customWidth="1"/>
    <col min="7" max="7" width="10.625" style="172" customWidth="1"/>
    <col min="8" max="8" width="9.00390625" style="172" customWidth="1"/>
    <col min="9" max="9" width="9.625" style="172" customWidth="1"/>
    <col min="10" max="16384" width="9.00390625" style="172" customWidth="1"/>
  </cols>
  <sheetData>
    <row r="2" ht="14.25">
      <c r="B2" s="287" t="s">
        <v>23</v>
      </c>
    </row>
    <row r="4" spans="2:10" ht="18" customHeight="1">
      <c r="B4" s="172" t="s">
        <v>24</v>
      </c>
      <c r="F4" s="104"/>
      <c r="J4" s="656" t="s">
        <v>671</v>
      </c>
    </row>
    <row r="5" spans="2:10" ht="18" customHeight="1">
      <c r="B5" s="657" t="s">
        <v>672</v>
      </c>
      <c r="C5" s="658" t="s">
        <v>673</v>
      </c>
      <c r="D5" s="658"/>
      <c r="E5" s="658"/>
      <c r="F5" s="659"/>
      <c r="G5" s="658" t="s">
        <v>674</v>
      </c>
      <c r="H5" s="658"/>
      <c r="I5" s="658"/>
      <c r="J5" s="659"/>
    </row>
    <row r="6" spans="2:10" ht="18" customHeight="1">
      <c r="B6" s="321"/>
      <c r="C6" s="660" t="s">
        <v>25</v>
      </c>
      <c r="D6" s="660" t="s">
        <v>26</v>
      </c>
      <c r="E6" s="660" t="s">
        <v>675</v>
      </c>
      <c r="F6" s="661" t="s">
        <v>676</v>
      </c>
      <c r="G6" s="660" t="s">
        <v>25</v>
      </c>
      <c r="H6" s="660" t="s">
        <v>26</v>
      </c>
      <c r="I6" s="660" t="s">
        <v>675</v>
      </c>
      <c r="J6" s="661" t="s">
        <v>676</v>
      </c>
    </row>
    <row r="7" spans="2:10" s="201" customFormat="1" ht="26.25" customHeight="1">
      <c r="B7" s="587" t="s">
        <v>371</v>
      </c>
      <c r="C7" s="662">
        <v>27836</v>
      </c>
      <c r="D7" s="662">
        <f>SUM(D9:D16)</f>
        <v>27646</v>
      </c>
      <c r="E7" s="663">
        <f>(D7-C7)/C7*100</f>
        <v>-0.6825693346745222</v>
      </c>
      <c r="F7" s="664">
        <f>D7/$D$7*100</f>
        <v>100</v>
      </c>
      <c r="G7" s="662">
        <v>380318</v>
      </c>
      <c r="H7" s="662">
        <f>SUM(H9:H16)</f>
        <v>379788</v>
      </c>
      <c r="I7" s="663">
        <f>(H7-G7)/G7*100</f>
        <v>-0.13935706435141118</v>
      </c>
      <c r="J7" s="664">
        <f>H7/$H$7*100</f>
        <v>100</v>
      </c>
    </row>
    <row r="8" spans="2:10" ht="9.75" customHeight="1">
      <c r="B8" s="44"/>
      <c r="C8" s="45"/>
      <c r="D8" s="45"/>
      <c r="E8" s="46"/>
      <c r="F8" s="47"/>
      <c r="G8" s="45"/>
      <c r="H8" s="45"/>
      <c r="I8" s="46"/>
      <c r="J8" s="48"/>
    </row>
    <row r="9" spans="2:10" ht="18" customHeight="1">
      <c r="B9" s="44" t="s">
        <v>677</v>
      </c>
      <c r="C9" s="45">
        <v>394</v>
      </c>
      <c r="D9" s="45">
        <v>380</v>
      </c>
      <c r="E9" s="665">
        <f aca="true" t="shared" si="0" ref="E9:E16">(D9-C9)/C9*100</f>
        <v>-3.5532994923857872</v>
      </c>
      <c r="F9" s="47">
        <f aca="true" t="shared" si="1" ref="F9:F16">D9/$D$7*100</f>
        <v>1.3745207263256891</v>
      </c>
      <c r="G9" s="45">
        <v>1500</v>
      </c>
      <c r="H9" s="45">
        <v>1330</v>
      </c>
      <c r="I9" s="665">
        <f aca="true" t="shared" si="2" ref="I9:I16">(H9-G9)/G9*100</f>
        <v>-11.333333333333332</v>
      </c>
      <c r="J9" s="47">
        <f aca="true" t="shared" si="3" ref="J9:J16">H9/$H$7*100</f>
        <v>0.35019537215499175</v>
      </c>
    </row>
    <row r="10" spans="2:10" ht="18" customHeight="1">
      <c r="B10" s="44" t="s">
        <v>678</v>
      </c>
      <c r="C10" s="45">
        <v>7</v>
      </c>
      <c r="D10" s="45">
        <v>7</v>
      </c>
      <c r="E10" s="665">
        <f t="shared" si="0"/>
        <v>0</v>
      </c>
      <c r="F10" s="47">
        <f t="shared" si="1"/>
        <v>0.025320118642841644</v>
      </c>
      <c r="G10" s="45">
        <v>27</v>
      </c>
      <c r="H10" s="45">
        <v>27</v>
      </c>
      <c r="I10" s="665">
        <f t="shared" si="2"/>
        <v>0</v>
      </c>
      <c r="J10" s="47">
        <f t="shared" si="3"/>
        <v>0.007109229359537427</v>
      </c>
    </row>
    <row r="11" spans="2:10" ht="18" customHeight="1">
      <c r="B11" s="44" t="s">
        <v>510</v>
      </c>
      <c r="C11" s="45">
        <v>123</v>
      </c>
      <c r="D11" s="45">
        <v>109</v>
      </c>
      <c r="E11" s="665">
        <f t="shared" si="0"/>
        <v>-11.38211382113821</v>
      </c>
      <c r="F11" s="47">
        <f t="shared" si="1"/>
        <v>0.3942704188671055</v>
      </c>
      <c r="G11" s="45">
        <v>1140</v>
      </c>
      <c r="H11" s="45">
        <v>1022</v>
      </c>
      <c r="I11" s="665">
        <f t="shared" si="2"/>
        <v>-10.350877192982457</v>
      </c>
      <c r="J11" s="47">
        <f t="shared" si="3"/>
        <v>0.26909749649804626</v>
      </c>
    </row>
    <row r="12" spans="2:10" ht="18" customHeight="1">
      <c r="B12" s="44" t="s">
        <v>27</v>
      </c>
      <c r="C12" s="45">
        <v>7587</v>
      </c>
      <c r="D12" s="45">
        <v>7554</v>
      </c>
      <c r="E12" s="665">
        <f t="shared" si="0"/>
        <v>-0.4349545274812179</v>
      </c>
      <c r="F12" s="47">
        <f t="shared" si="1"/>
        <v>27.324025175432247</v>
      </c>
      <c r="G12" s="45">
        <v>54164</v>
      </c>
      <c r="H12" s="45">
        <v>55220</v>
      </c>
      <c r="I12" s="665">
        <f t="shared" si="2"/>
        <v>1.949634443541836</v>
      </c>
      <c r="J12" s="47">
        <f t="shared" si="3"/>
        <v>14.539690564209506</v>
      </c>
    </row>
    <row r="13" spans="2:10" ht="18" customHeight="1">
      <c r="B13" s="44" t="s">
        <v>424</v>
      </c>
      <c r="C13" s="45">
        <v>5679</v>
      </c>
      <c r="D13" s="45">
        <v>5509</v>
      </c>
      <c r="E13" s="665">
        <f t="shared" si="0"/>
        <v>-2.993484768445149</v>
      </c>
      <c r="F13" s="47">
        <f t="shared" si="1"/>
        <v>19.926933371916373</v>
      </c>
      <c r="G13" s="45">
        <v>132556</v>
      </c>
      <c r="H13" s="45">
        <v>130082</v>
      </c>
      <c r="I13" s="665">
        <f t="shared" si="2"/>
        <v>-1.866381001237213</v>
      </c>
      <c r="J13" s="47">
        <f t="shared" si="3"/>
        <v>34.25121383508694</v>
      </c>
    </row>
    <row r="14" spans="2:10" ht="18" customHeight="1">
      <c r="B14" s="44" t="s">
        <v>592</v>
      </c>
      <c r="C14" s="45">
        <v>613</v>
      </c>
      <c r="D14" s="45">
        <v>599</v>
      </c>
      <c r="E14" s="665">
        <f t="shared" si="0"/>
        <v>-2.2838499184339316</v>
      </c>
      <c r="F14" s="47">
        <f t="shared" si="1"/>
        <v>2.16667872386602</v>
      </c>
      <c r="G14" s="45">
        <v>20076</v>
      </c>
      <c r="H14" s="45">
        <v>20226</v>
      </c>
      <c r="I14" s="665">
        <f t="shared" si="2"/>
        <v>0.7471607890017932</v>
      </c>
      <c r="J14" s="47">
        <f t="shared" si="3"/>
        <v>5.325602704666814</v>
      </c>
    </row>
    <row r="15" spans="2:10" ht="18" customHeight="1">
      <c r="B15" s="44" t="s">
        <v>679</v>
      </c>
      <c r="C15" s="45">
        <v>49</v>
      </c>
      <c r="D15" s="45">
        <v>51</v>
      </c>
      <c r="E15" s="665">
        <f t="shared" si="0"/>
        <v>4.081632653061225</v>
      </c>
      <c r="F15" s="47">
        <f t="shared" si="1"/>
        <v>0.18447515011213195</v>
      </c>
      <c r="G15" s="45">
        <v>1741</v>
      </c>
      <c r="H15" s="45">
        <v>1654</v>
      </c>
      <c r="I15" s="665">
        <f t="shared" si="2"/>
        <v>-4.997128087306145</v>
      </c>
      <c r="J15" s="47">
        <f t="shared" si="3"/>
        <v>0.4355061244694408</v>
      </c>
    </row>
    <row r="16" spans="2:10" ht="18" customHeight="1">
      <c r="B16" s="49" t="s">
        <v>680</v>
      </c>
      <c r="C16" s="50">
        <v>13384</v>
      </c>
      <c r="D16" s="50">
        <v>13437</v>
      </c>
      <c r="E16" s="665">
        <f t="shared" si="0"/>
        <v>0.3959952181709504</v>
      </c>
      <c r="F16" s="51">
        <f t="shared" si="1"/>
        <v>48.60377631483759</v>
      </c>
      <c r="G16" s="50">
        <v>169114</v>
      </c>
      <c r="H16" s="50">
        <v>170227</v>
      </c>
      <c r="I16" s="665">
        <f t="shared" si="2"/>
        <v>0.6581359319748809</v>
      </c>
      <c r="J16" s="51">
        <f t="shared" si="3"/>
        <v>44.82158467355472</v>
      </c>
    </row>
    <row r="17" ht="12">
      <c r="B17" s="172" t="s">
        <v>28</v>
      </c>
    </row>
    <row r="21" ht="12">
      <c r="E21" s="666"/>
    </row>
    <row r="22" ht="12">
      <c r="E22" s="666"/>
    </row>
    <row r="23" ht="12">
      <c r="E23" s="666"/>
    </row>
    <row r="24" ht="12">
      <c r="E24" s="666"/>
    </row>
    <row r="25" ht="12">
      <c r="E25" s="666"/>
    </row>
    <row r="26" ht="12">
      <c r="E26" s="666"/>
    </row>
    <row r="27" ht="12">
      <c r="E27" s="666"/>
    </row>
    <row r="28" ht="12">
      <c r="E28" s="666"/>
    </row>
    <row r="29" ht="12">
      <c r="E29" s="666"/>
    </row>
    <row r="30" ht="12">
      <c r="E30" s="666"/>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G14"/>
  <sheetViews>
    <sheetView workbookViewId="0" topLeftCell="A1">
      <selection activeCell="A1" sqref="A1"/>
    </sheetView>
  </sheetViews>
  <sheetFormatPr defaultColWidth="9.00390625" defaultRowHeight="13.5"/>
  <cols>
    <col min="1" max="1" width="2.625" style="109" customWidth="1"/>
    <col min="2" max="2" width="18.125" style="109" customWidth="1"/>
    <col min="3" max="7" width="14.125" style="109" customWidth="1"/>
    <col min="8" max="16384" width="9.00390625" style="109" customWidth="1"/>
  </cols>
  <sheetData>
    <row r="2" spans="2:7" ht="15" customHeight="1">
      <c r="B2" s="109" t="s">
        <v>681</v>
      </c>
      <c r="G2" s="668" t="s">
        <v>682</v>
      </c>
    </row>
    <row r="3" spans="2:7" ht="19.5" customHeight="1">
      <c r="B3" s="117" t="s">
        <v>683</v>
      </c>
      <c r="C3" s="669" t="s">
        <v>684</v>
      </c>
      <c r="D3" s="669" t="s">
        <v>470</v>
      </c>
      <c r="E3" s="669" t="s">
        <v>685</v>
      </c>
      <c r="F3" s="669" t="s">
        <v>652</v>
      </c>
      <c r="G3" s="670" t="s">
        <v>29</v>
      </c>
    </row>
    <row r="4" spans="2:7" ht="17.25" customHeight="1">
      <c r="B4" s="671" t="s">
        <v>1191</v>
      </c>
      <c r="C4" s="45">
        <v>27836</v>
      </c>
      <c r="D4" s="45">
        <v>380318</v>
      </c>
      <c r="E4" s="45">
        <v>11370073</v>
      </c>
      <c r="F4" s="45">
        <v>11076838</v>
      </c>
      <c r="G4" s="48">
        <v>7069232</v>
      </c>
    </row>
    <row r="5" spans="2:7" s="132" customFormat="1" ht="19.5" customHeight="1">
      <c r="B5" s="672" t="s">
        <v>31</v>
      </c>
      <c r="C5" s="662">
        <v>27646</v>
      </c>
      <c r="D5" s="662">
        <v>379788</v>
      </c>
      <c r="E5" s="662">
        <v>10787113</v>
      </c>
      <c r="F5" s="662">
        <v>10482610</v>
      </c>
      <c r="G5" s="667">
        <v>7157211</v>
      </c>
    </row>
    <row r="6" spans="2:7" ht="9.75" customHeight="1">
      <c r="B6" s="673"/>
      <c r="C6" s="45"/>
      <c r="D6" s="45"/>
      <c r="E6" s="45"/>
      <c r="F6" s="45"/>
      <c r="G6" s="48"/>
    </row>
    <row r="7" spans="2:7" ht="17.25" customHeight="1">
      <c r="B7" s="44" t="s">
        <v>677</v>
      </c>
      <c r="C7" s="45">
        <v>380</v>
      </c>
      <c r="D7" s="45">
        <v>1330</v>
      </c>
      <c r="E7" s="45">
        <v>101870</v>
      </c>
      <c r="F7" s="45">
        <v>100020</v>
      </c>
      <c r="G7" s="48">
        <v>260435</v>
      </c>
    </row>
    <row r="8" spans="2:7" ht="17.25" customHeight="1">
      <c r="B8" s="44" t="s">
        <v>678</v>
      </c>
      <c r="C8" s="45">
        <v>7</v>
      </c>
      <c r="D8" s="45">
        <v>27</v>
      </c>
      <c r="E8" s="45">
        <v>1630</v>
      </c>
      <c r="F8" s="45">
        <v>1630</v>
      </c>
      <c r="G8" s="48">
        <v>24432</v>
      </c>
    </row>
    <row r="9" spans="2:7" ht="17.25" customHeight="1">
      <c r="B9" s="44" t="s">
        <v>510</v>
      </c>
      <c r="C9" s="45">
        <v>109</v>
      </c>
      <c r="D9" s="45">
        <v>1022</v>
      </c>
      <c r="E9" s="45">
        <v>191015</v>
      </c>
      <c r="F9" s="45">
        <v>144859</v>
      </c>
      <c r="G9" s="48">
        <v>546019</v>
      </c>
    </row>
    <row r="10" spans="2:7" ht="17.25" customHeight="1">
      <c r="B10" s="44" t="s">
        <v>27</v>
      </c>
      <c r="C10" s="45">
        <v>7554</v>
      </c>
      <c r="D10" s="45">
        <v>55220</v>
      </c>
      <c r="E10" s="45">
        <v>3574479</v>
      </c>
      <c r="F10" s="45">
        <v>3535165</v>
      </c>
      <c r="G10" s="48">
        <v>2755947</v>
      </c>
    </row>
    <row r="11" spans="2:7" ht="17.25" customHeight="1">
      <c r="B11" s="44" t="s">
        <v>424</v>
      </c>
      <c r="C11" s="45">
        <v>5509</v>
      </c>
      <c r="D11" s="45">
        <v>130082</v>
      </c>
      <c r="E11" s="45">
        <v>2976315</v>
      </c>
      <c r="F11" s="45">
        <v>2898900</v>
      </c>
      <c r="G11" s="48">
        <v>1826030</v>
      </c>
    </row>
    <row r="12" spans="2:7" ht="17.25" customHeight="1">
      <c r="B12" s="44" t="s">
        <v>592</v>
      </c>
      <c r="C12" s="45">
        <v>599</v>
      </c>
      <c r="D12" s="45">
        <v>20226</v>
      </c>
      <c r="E12" s="45">
        <v>895915</v>
      </c>
      <c r="F12" s="45">
        <v>789014</v>
      </c>
      <c r="G12" s="48">
        <v>518012</v>
      </c>
    </row>
    <row r="13" spans="2:7" ht="17.25" customHeight="1">
      <c r="B13" s="44" t="s">
        <v>679</v>
      </c>
      <c r="C13" s="45">
        <v>51</v>
      </c>
      <c r="D13" s="45">
        <v>1654</v>
      </c>
      <c r="E13" s="45">
        <v>43450</v>
      </c>
      <c r="F13" s="45">
        <v>43450</v>
      </c>
      <c r="G13" s="48">
        <v>14290</v>
      </c>
    </row>
    <row r="14" spans="2:7" ht="17.25" customHeight="1">
      <c r="B14" s="49" t="s">
        <v>680</v>
      </c>
      <c r="C14" s="50">
        <v>13437</v>
      </c>
      <c r="D14" s="50">
        <v>170227</v>
      </c>
      <c r="E14" s="50">
        <v>3002438</v>
      </c>
      <c r="F14" s="50">
        <v>2969572</v>
      </c>
      <c r="G14" s="674">
        <v>1212046</v>
      </c>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9.00390625" defaultRowHeight="13.5"/>
  <cols>
    <col min="1" max="1" width="11.625" style="687" customWidth="1"/>
    <col min="2" max="2" width="4.625" style="687" customWidth="1"/>
    <col min="3" max="3" width="6.625" style="687" customWidth="1"/>
    <col min="4" max="4" width="4.625" style="687" customWidth="1"/>
    <col min="5" max="5" width="6.625" style="687" customWidth="1"/>
    <col min="6" max="6" width="4.125" style="687" customWidth="1"/>
    <col min="7" max="7" width="5.625" style="687" customWidth="1"/>
    <col min="8" max="8" width="3.50390625" style="687" customWidth="1"/>
    <col min="9" max="9" width="5.625" style="687" customWidth="1"/>
    <col min="10" max="10" width="3.50390625" style="687" customWidth="1"/>
    <col min="11" max="11" width="5.125" style="687" customWidth="1"/>
    <col min="12" max="12" width="3.50390625" style="687" customWidth="1"/>
    <col min="13" max="13" width="5.125" style="687" customWidth="1"/>
    <col min="14" max="14" width="3.50390625" style="687" customWidth="1"/>
    <col min="15" max="15" width="5.125" style="687" customWidth="1"/>
    <col min="16" max="16" width="4.625" style="687" customWidth="1"/>
    <col min="17" max="17" width="6.625" style="687" customWidth="1"/>
    <col min="18" max="18" width="4.625" style="687" customWidth="1"/>
    <col min="19" max="19" width="6.625" style="687" customWidth="1"/>
    <col min="20" max="16384" width="9.00390625" style="687" customWidth="1"/>
  </cols>
  <sheetData>
    <row r="2" spans="1:19" ht="15" customHeight="1">
      <c r="A2" s="109" t="s">
        <v>32</v>
      </c>
      <c r="Q2" s="688"/>
      <c r="R2" s="689"/>
      <c r="S2" s="690" t="s">
        <v>682</v>
      </c>
    </row>
    <row r="3" spans="1:19" ht="15" customHeight="1">
      <c r="A3" s="691" t="s">
        <v>686</v>
      </c>
      <c r="B3" s="692" t="s">
        <v>687</v>
      </c>
      <c r="C3" s="693"/>
      <c r="D3" s="692" t="s">
        <v>688</v>
      </c>
      <c r="E3" s="693"/>
      <c r="F3" s="692" t="s">
        <v>689</v>
      </c>
      <c r="G3" s="694"/>
      <c r="H3" s="692" t="s">
        <v>690</v>
      </c>
      <c r="I3" s="693"/>
      <c r="J3" s="692" t="s">
        <v>691</v>
      </c>
      <c r="K3" s="693"/>
      <c r="L3" s="694" t="s">
        <v>692</v>
      </c>
      <c r="M3" s="694"/>
      <c r="N3" s="692" t="s">
        <v>33</v>
      </c>
      <c r="O3" s="694"/>
      <c r="P3" s="692" t="s">
        <v>693</v>
      </c>
      <c r="Q3" s="693"/>
      <c r="R3" s="695" t="s">
        <v>694</v>
      </c>
      <c r="S3" s="696"/>
    </row>
    <row r="4" spans="1:19" ht="15" customHeight="1">
      <c r="A4" s="697"/>
      <c r="B4" s="698" t="s">
        <v>607</v>
      </c>
      <c r="C4" s="698" t="s">
        <v>608</v>
      </c>
      <c r="D4" s="698" t="s">
        <v>607</v>
      </c>
      <c r="E4" s="698" t="s">
        <v>608</v>
      </c>
      <c r="F4" s="698" t="s">
        <v>607</v>
      </c>
      <c r="G4" s="698" t="s">
        <v>608</v>
      </c>
      <c r="H4" s="699" t="s">
        <v>607</v>
      </c>
      <c r="I4" s="698" t="s">
        <v>608</v>
      </c>
      <c r="J4" s="699" t="s">
        <v>607</v>
      </c>
      <c r="K4" s="699" t="s">
        <v>608</v>
      </c>
      <c r="L4" s="699" t="s">
        <v>607</v>
      </c>
      <c r="M4" s="699" t="s">
        <v>608</v>
      </c>
      <c r="N4" s="699" t="s">
        <v>607</v>
      </c>
      <c r="O4" s="699" t="s">
        <v>608</v>
      </c>
      <c r="P4" s="699" t="s">
        <v>607</v>
      </c>
      <c r="Q4" s="698" t="s">
        <v>608</v>
      </c>
      <c r="R4" s="699" t="s">
        <v>607</v>
      </c>
      <c r="S4" s="700" t="s">
        <v>608</v>
      </c>
    </row>
    <row r="5" spans="1:19" ht="15" customHeight="1">
      <c r="A5" s="701" t="s">
        <v>1191</v>
      </c>
      <c r="B5" s="702">
        <v>62079</v>
      </c>
      <c r="C5" s="702">
        <v>7069233</v>
      </c>
      <c r="D5" s="702">
        <v>26479</v>
      </c>
      <c r="E5" s="702">
        <v>1797208</v>
      </c>
      <c r="F5" s="703">
        <v>5140</v>
      </c>
      <c r="G5" s="703">
        <v>828372</v>
      </c>
      <c r="H5" s="703">
        <v>136</v>
      </c>
      <c r="I5" s="702">
        <v>221357</v>
      </c>
      <c r="J5" s="703">
        <v>8</v>
      </c>
      <c r="K5" s="703">
        <v>65051</v>
      </c>
      <c r="L5" s="703">
        <v>33</v>
      </c>
      <c r="M5" s="703">
        <v>19788</v>
      </c>
      <c r="N5" s="704">
        <v>418</v>
      </c>
      <c r="O5" s="704">
        <v>62969</v>
      </c>
      <c r="P5" s="703">
        <v>14801</v>
      </c>
      <c r="Q5" s="702">
        <v>3154670</v>
      </c>
      <c r="R5" s="705">
        <v>15064</v>
      </c>
      <c r="S5" s="706">
        <v>919818</v>
      </c>
    </row>
    <row r="6" spans="1:19" s="709" customFormat="1" ht="15" customHeight="1">
      <c r="A6" s="707" t="s">
        <v>34</v>
      </c>
      <c r="B6" s="675">
        <v>61503</v>
      </c>
      <c r="C6" s="675">
        <v>7157211</v>
      </c>
      <c r="D6" s="675">
        <v>25664</v>
      </c>
      <c r="E6" s="675">
        <v>1739329</v>
      </c>
      <c r="F6" s="676">
        <v>5251</v>
      </c>
      <c r="G6" s="676">
        <v>856456</v>
      </c>
      <c r="H6" s="676">
        <v>150</v>
      </c>
      <c r="I6" s="675">
        <v>312297</v>
      </c>
      <c r="J6" s="676">
        <v>5</v>
      </c>
      <c r="K6" s="676">
        <v>21711</v>
      </c>
      <c r="L6" s="676">
        <v>36</v>
      </c>
      <c r="M6" s="676">
        <v>23660</v>
      </c>
      <c r="N6" s="676">
        <v>404</v>
      </c>
      <c r="O6" s="676">
        <v>62257</v>
      </c>
      <c r="P6" s="676">
        <v>14817</v>
      </c>
      <c r="Q6" s="675">
        <v>3221919</v>
      </c>
      <c r="R6" s="708">
        <v>15176</v>
      </c>
      <c r="S6" s="677">
        <v>919582</v>
      </c>
    </row>
    <row r="7" spans="1:19" ht="15" customHeight="1">
      <c r="A7" s="710"/>
      <c r="B7" s="702"/>
      <c r="C7" s="702"/>
      <c r="D7" s="702"/>
      <c r="E7" s="702"/>
      <c r="F7" s="703"/>
      <c r="G7" s="703"/>
      <c r="H7" s="703"/>
      <c r="I7" s="702"/>
      <c r="J7" s="703"/>
      <c r="K7" s="703"/>
      <c r="L7" s="703"/>
      <c r="M7" s="703"/>
      <c r="N7" s="703"/>
      <c r="O7" s="703"/>
      <c r="P7" s="703"/>
      <c r="Q7" s="702"/>
      <c r="R7" s="705"/>
      <c r="S7" s="706"/>
    </row>
    <row r="8" spans="1:19" ht="15" customHeight="1">
      <c r="A8" s="678" t="s">
        <v>677</v>
      </c>
      <c r="B8" s="711">
        <v>1885</v>
      </c>
      <c r="C8" s="712">
        <v>260435</v>
      </c>
      <c r="D8" s="713">
        <v>450</v>
      </c>
      <c r="E8" s="713">
        <v>30267</v>
      </c>
      <c r="F8" s="704">
        <v>165</v>
      </c>
      <c r="G8" s="704">
        <v>23118</v>
      </c>
      <c r="H8" s="704">
        <v>6</v>
      </c>
      <c r="I8" s="713">
        <v>6380</v>
      </c>
      <c r="J8" s="704">
        <v>0</v>
      </c>
      <c r="K8" s="704">
        <v>0</v>
      </c>
      <c r="L8" s="704">
        <v>1</v>
      </c>
      <c r="M8" s="704">
        <v>524</v>
      </c>
      <c r="N8" s="704">
        <v>8</v>
      </c>
      <c r="O8" s="704">
        <v>1058</v>
      </c>
      <c r="P8" s="704">
        <v>698</v>
      </c>
      <c r="Q8" s="713">
        <v>168040</v>
      </c>
      <c r="R8" s="714">
        <v>557</v>
      </c>
      <c r="S8" s="715">
        <v>31047</v>
      </c>
    </row>
    <row r="9" spans="1:19" ht="15" customHeight="1">
      <c r="A9" s="678" t="s">
        <v>678</v>
      </c>
      <c r="B9" s="711">
        <v>146</v>
      </c>
      <c r="C9" s="712">
        <v>24432</v>
      </c>
      <c r="D9" s="713">
        <v>6</v>
      </c>
      <c r="E9" s="713">
        <v>129</v>
      </c>
      <c r="F9" s="704">
        <v>0</v>
      </c>
      <c r="G9" s="704">
        <v>0</v>
      </c>
      <c r="H9" s="704">
        <v>0</v>
      </c>
      <c r="I9" s="713">
        <v>0</v>
      </c>
      <c r="J9" s="704">
        <v>0</v>
      </c>
      <c r="K9" s="704">
        <v>0</v>
      </c>
      <c r="L9" s="704">
        <v>0</v>
      </c>
      <c r="M9" s="704">
        <v>0</v>
      </c>
      <c r="N9" s="704">
        <v>0</v>
      </c>
      <c r="O9" s="704">
        <v>0</v>
      </c>
      <c r="P9" s="704">
        <v>80</v>
      </c>
      <c r="Q9" s="713">
        <v>22060</v>
      </c>
      <c r="R9" s="714">
        <v>60</v>
      </c>
      <c r="S9" s="715">
        <v>2243</v>
      </c>
    </row>
    <row r="10" spans="1:19" ht="15" customHeight="1">
      <c r="A10" s="678" t="s">
        <v>510</v>
      </c>
      <c r="B10" s="711">
        <v>4094</v>
      </c>
      <c r="C10" s="712">
        <v>546019</v>
      </c>
      <c r="D10" s="713">
        <v>1018</v>
      </c>
      <c r="E10" s="713">
        <v>64443</v>
      </c>
      <c r="F10" s="704">
        <v>503</v>
      </c>
      <c r="G10" s="704">
        <v>93933</v>
      </c>
      <c r="H10" s="704">
        <v>3</v>
      </c>
      <c r="I10" s="713">
        <v>5809</v>
      </c>
      <c r="J10" s="704">
        <v>1</v>
      </c>
      <c r="K10" s="704">
        <v>990</v>
      </c>
      <c r="L10" s="704">
        <v>7</v>
      </c>
      <c r="M10" s="704">
        <v>4783</v>
      </c>
      <c r="N10" s="704">
        <v>12</v>
      </c>
      <c r="O10" s="704">
        <v>2115</v>
      </c>
      <c r="P10" s="704">
        <v>1230</v>
      </c>
      <c r="Q10" s="713">
        <v>280601</v>
      </c>
      <c r="R10" s="714">
        <v>1320</v>
      </c>
      <c r="S10" s="715">
        <v>93345</v>
      </c>
    </row>
    <row r="11" spans="1:19" ht="15" customHeight="1">
      <c r="A11" s="678" t="s">
        <v>35</v>
      </c>
      <c r="B11" s="711">
        <v>19599</v>
      </c>
      <c r="C11" s="712">
        <v>2755948</v>
      </c>
      <c r="D11" s="713">
        <v>6553</v>
      </c>
      <c r="E11" s="713">
        <v>532894</v>
      </c>
      <c r="F11" s="704">
        <v>2142</v>
      </c>
      <c r="G11" s="704">
        <v>419969</v>
      </c>
      <c r="H11" s="704">
        <v>47</v>
      </c>
      <c r="I11" s="713">
        <v>126996</v>
      </c>
      <c r="J11" s="704">
        <v>2</v>
      </c>
      <c r="K11" s="704">
        <v>16342</v>
      </c>
      <c r="L11" s="704">
        <v>9</v>
      </c>
      <c r="M11" s="704">
        <v>6911</v>
      </c>
      <c r="N11" s="704">
        <v>239</v>
      </c>
      <c r="O11" s="704">
        <v>38801</v>
      </c>
      <c r="P11" s="704">
        <v>5388</v>
      </c>
      <c r="Q11" s="713">
        <v>1277863</v>
      </c>
      <c r="R11" s="714">
        <v>5219</v>
      </c>
      <c r="S11" s="715">
        <v>336174</v>
      </c>
    </row>
    <row r="12" spans="1:19" ht="15" customHeight="1">
      <c r="A12" s="678" t="s">
        <v>424</v>
      </c>
      <c r="B12" s="711">
        <v>18797</v>
      </c>
      <c r="C12" s="712">
        <v>1826030</v>
      </c>
      <c r="D12" s="713">
        <v>8290</v>
      </c>
      <c r="E12" s="713">
        <v>480687</v>
      </c>
      <c r="F12" s="704">
        <v>1200</v>
      </c>
      <c r="G12" s="704">
        <v>165945</v>
      </c>
      <c r="H12" s="704">
        <v>58</v>
      </c>
      <c r="I12" s="713">
        <v>98315</v>
      </c>
      <c r="J12" s="704">
        <v>1</v>
      </c>
      <c r="K12" s="704">
        <v>49</v>
      </c>
      <c r="L12" s="704">
        <v>11</v>
      </c>
      <c r="M12" s="704">
        <v>6860</v>
      </c>
      <c r="N12" s="704">
        <v>69</v>
      </c>
      <c r="O12" s="704">
        <v>9283</v>
      </c>
      <c r="P12" s="704">
        <v>4565</v>
      </c>
      <c r="Q12" s="713">
        <v>811585</v>
      </c>
      <c r="R12" s="714">
        <v>4603</v>
      </c>
      <c r="S12" s="715">
        <v>253304</v>
      </c>
    </row>
    <row r="13" spans="1:19" ht="15" customHeight="1">
      <c r="A13" s="678" t="s">
        <v>592</v>
      </c>
      <c r="B13" s="711">
        <v>3698</v>
      </c>
      <c r="C13" s="712">
        <v>518012</v>
      </c>
      <c r="D13" s="713">
        <v>1320</v>
      </c>
      <c r="E13" s="713">
        <v>145993</v>
      </c>
      <c r="F13" s="704">
        <v>309</v>
      </c>
      <c r="G13" s="704">
        <v>50547</v>
      </c>
      <c r="H13" s="704">
        <v>5</v>
      </c>
      <c r="I13" s="713">
        <v>5922</v>
      </c>
      <c r="J13" s="704">
        <v>0</v>
      </c>
      <c r="K13" s="704">
        <v>0</v>
      </c>
      <c r="L13" s="704">
        <v>5</v>
      </c>
      <c r="M13" s="704">
        <v>3251</v>
      </c>
      <c r="N13" s="704">
        <v>28</v>
      </c>
      <c r="O13" s="704">
        <v>4583</v>
      </c>
      <c r="P13" s="704">
        <v>933</v>
      </c>
      <c r="Q13" s="713">
        <v>234439</v>
      </c>
      <c r="R13" s="714">
        <v>1098</v>
      </c>
      <c r="S13" s="715">
        <v>73278</v>
      </c>
    </row>
    <row r="14" spans="1:19" ht="15" customHeight="1">
      <c r="A14" s="678" t="s">
        <v>679</v>
      </c>
      <c r="B14" s="711">
        <v>69</v>
      </c>
      <c r="C14" s="712">
        <v>14290</v>
      </c>
      <c r="D14" s="713">
        <v>27</v>
      </c>
      <c r="E14" s="713">
        <v>2745</v>
      </c>
      <c r="F14" s="704">
        <v>2</v>
      </c>
      <c r="G14" s="704">
        <v>382</v>
      </c>
      <c r="H14" s="704">
        <v>4</v>
      </c>
      <c r="I14" s="704">
        <v>5233</v>
      </c>
      <c r="J14" s="704">
        <v>0</v>
      </c>
      <c r="K14" s="704">
        <v>0</v>
      </c>
      <c r="L14" s="704">
        <v>0</v>
      </c>
      <c r="M14" s="704">
        <v>0</v>
      </c>
      <c r="N14" s="704">
        <v>0</v>
      </c>
      <c r="O14" s="704">
        <v>0</v>
      </c>
      <c r="P14" s="704">
        <v>14</v>
      </c>
      <c r="Q14" s="713">
        <v>3475</v>
      </c>
      <c r="R14" s="714">
        <v>22</v>
      </c>
      <c r="S14" s="715">
        <v>2454</v>
      </c>
    </row>
    <row r="15" spans="1:19" ht="15" customHeight="1">
      <c r="A15" s="678" t="s">
        <v>680</v>
      </c>
      <c r="B15" s="716">
        <v>13215</v>
      </c>
      <c r="C15" s="717">
        <v>1212046</v>
      </c>
      <c r="D15" s="713">
        <v>8000</v>
      </c>
      <c r="E15" s="713">
        <v>482172</v>
      </c>
      <c r="F15" s="704">
        <v>930</v>
      </c>
      <c r="G15" s="704">
        <v>102562</v>
      </c>
      <c r="H15" s="704">
        <v>27</v>
      </c>
      <c r="I15" s="713">
        <v>63641</v>
      </c>
      <c r="J15" s="704">
        <v>1</v>
      </c>
      <c r="K15" s="704">
        <v>4330</v>
      </c>
      <c r="L15" s="704">
        <v>3</v>
      </c>
      <c r="M15" s="704">
        <v>1330</v>
      </c>
      <c r="N15" s="704">
        <v>48</v>
      </c>
      <c r="O15" s="704">
        <v>6418</v>
      </c>
      <c r="P15" s="704">
        <v>1909</v>
      </c>
      <c r="Q15" s="713">
        <v>423856</v>
      </c>
      <c r="R15" s="714">
        <v>2297</v>
      </c>
      <c r="S15" s="715">
        <v>127736</v>
      </c>
    </row>
    <row r="16" spans="1:19" ht="15" customHeight="1">
      <c r="A16" s="718" t="s">
        <v>695</v>
      </c>
      <c r="B16" s="711">
        <v>57754</v>
      </c>
      <c r="C16" s="712">
        <v>6753972</v>
      </c>
      <c r="D16" s="679">
        <v>24164</v>
      </c>
      <c r="E16" s="679">
        <v>1614833</v>
      </c>
      <c r="F16" s="680">
        <v>5009</v>
      </c>
      <c r="G16" s="680">
        <v>822312</v>
      </c>
      <c r="H16" s="680">
        <v>144</v>
      </c>
      <c r="I16" s="679">
        <v>290521</v>
      </c>
      <c r="J16" s="680">
        <v>4</v>
      </c>
      <c r="K16" s="680">
        <v>21662</v>
      </c>
      <c r="L16" s="680">
        <v>33</v>
      </c>
      <c r="M16" s="680">
        <v>21877</v>
      </c>
      <c r="N16" s="680">
        <v>384</v>
      </c>
      <c r="O16" s="680">
        <v>59878</v>
      </c>
      <c r="P16" s="680">
        <v>13814</v>
      </c>
      <c r="Q16" s="679">
        <v>3004573</v>
      </c>
      <c r="R16" s="681">
        <v>14202</v>
      </c>
      <c r="S16" s="682">
        <v>918315</v>
      </c>
    </row>
    <row r="17" spans="1:19" ht="15" customHeight="1">
      <c r="A17" s="719" t="s">
        <v>696</v>
      </c>
      <c r="B17" s="720">
        <v>3749</v>
      </c>
      <c r="C17" s="721">
        <v>403240</v>
      </c>
      <c r="D17" s="683">
        <v>1500</v>
      </c>
      <c r="E17" s="683">
        <v>124496</v>
      </c>
      <c r="F17" s="684">
        <v>242</v>
      </c>
      <c r="G17" s="684">
        <v>34144</v>
      </c>
      <c r="H17" s="684">
        <v>6</v>
      </c>
      <c r="I17" s="683">
        <v>21776</v>
      </c>
      <c r="J17" s="684">
        <v>1</v>
      </c>
      <c r="K17" s="684">
        <v>49</v>
      </c>
      <c r="L17" s="684">
        <v>3</v>
      </c>
      <c r="M17" s="684">
        <v>1783</v>
      </c>
      <c r="N17" s="684">
        <v>20</v>
      </c>
      <c r="O17" s="684">
        <v>2379</v>
      </c>
      <c r="P17" s="684">
        <v>1003</v>
      </c>
      <c r="Q17" s="683">
        <v>217345</v>
      </c>
      <c r="R17" s="685">
        <v>974</v>
      </c>
      <c r="S17" s="686">
        <v>1267</v>
      </c>
    </row>
    <row r="18" ht="14.25" customHeight="1"/>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9.00390625" defaultRowHeight="15" customHeight="1"/>
  <cols>
    <col min="1" max="1" width="2.625" style="109" customWidth="1"/>
    <col min="2" max="2" width="18.625" style="109" customWidth="1"/>
    <col min="3" max="3" width="13.125" style="109" customWidth="1"/>
    <col min="4" max="4" width="6.125" style="109" customWidth="1"/>
    <col min="5" max="5" width="13.125" style="109" customWidth="1"/>
    <col min="6" max="6" width="6.125" style="109" customWidth="1"/>
    <col min="7" max="7" width="13.125" style="109" customWidth="1"/>
    <col min="8" max="8" width="6.125" style="109" customWidth="1"/>
    <col min="9" max="9" width="13.125" style="109" customWidth="1"/>
    <col min="10" max="10" width="6.125" style="109" customWidth="1"/>
    <col min="11" max="16384" width="9.00390625" style="109" customWidth="1"/>
  </cols>
  <sheetData>
    <row r="2" spans="2:10" ht="15" customHeight="1">
      <c r="B2" s="111" t="s">
        <v>36</v>
      </c>
      <c r="C2" s="111"/>
      <c r="D2" s="111"/>
      <c r="E2" s="111"/>
      <c r="F2" s="111"/>
      <c r="G2" s="111"/>
      <c r="H2" s="111"/>
      <c r="I2" s="115"/>
      <c r="J2" s="115" t="s">
        <v>697</v>
      </c>
    </row>
    <row r="3" spans="1:10" ht="15" customHeight="1">
      <c r="A3" s="116"/>
      <c r="B3" s="191" t="s">
        <v>698</v>
      </c>
      <c r="C3" s="722" t="s">
        <v>656</v>
      </c>
      <c r="D3" s="722"/>
      <c r="E3" s="722" t="s">
        <v>699</v>
      </c>
      <c r="F3" s="722"/>
      <c r="G3" s="722" t="s">
        <v>700</v>
      </c>
      <c r="H3" s="722"/>
      <c r="I3" s="723" t="s">
        <v>701</v>
      </c>
      <c r="J3" s="723"/>
    </row>
    <row r="4" spans="1:10" ht="15" customHeight="1">
      <c r="A4" s="116"/>
      <c r="B4" s="305" t="s">
        <v>1191</v>
      </c>
      <c r="C4" s="724">
        <v>160</v>
      </c>
      <c r="D4" s="725">
        <v>2068</v>
      </c>
      <c r="E4" s="724">
        <v>5</v>
      </c>
      <c r="F4" s="725">
        <v>130</v>
      </c>
      <c r="G4" s="724">
        <v>41</v>
      </c>
      <c r="H4" s="725">
        <v>829</v>
      </c>
      <c r="I4" s="726">
        <v>114</v>
      </c>
      <c r="J4" s="727">
        <v>1109</v>
      </c>
    </row>
    <row r="5" spans="1:10" s="132" customFormat="1" ht="15" customHeight="1">
      <c r="A5" s="127"/>
      <c r="B5" s="198" t="s">
        <v>37</v>
      </c>
      <c r="C5" s="728">
        <f>SUM(C7:C12)</f>
        <v>157</v>
      </c>
      <c r="D5" s="496">
        <f>SUM(D7:D12)</f>
        <v>2075</v>
      </c>
      <c r="E5" s="729">
        <f aca="true" t="shared" si="0" ref="E5:J5">SUM(E7:E12)</f>
        <v>4</v>
      </c>
      <c r="F5" s="496">
        <f t="shared" si="0"/>
        <v>125</v>
      </c>
      <c r="G5" s="729">
        <f t="shared" si="0"/>
        <v>41</v>
      </c>
      <c r="H5" s="496">
        <f t="shared" si="0"/>
        <v>826</v>
      </c>
      <c r="I5" s="728">
        <f t="shared" si="0"/>
        <v>112</v>
      </c>
      <c r="J5" s="497">
        <f t="shared" si="0"/>
        <v>1124</v>
      </c>
    </row>
    <row r="6" spans="1:10" ht="15" customHeight="1">
      <c r="A6" s="116"/>
      <c r="B6" s="116"/>
      <c r="C6" s="730"/>
      <c r="D6" s="124"/>
      <c r="E6" s="724"/>
      <c r="F6" s="284"/>
      <c r="G6" s="724"/>
      <c r="H6" s="284"/>
      <c r="I6" s="724"/>
      <c r="J6" s="280"/>
    </row>
    <row r="7" spans="1:10" ht="15" customHeight="1">
      <c r="A7" s="116"/>
      <c r="B7" s="305" t="s">
        <v>702</v>
      </c>
      <c r="C7" s="724">
        <f aca="true" t="shared" si="1" ref="C7:D12">E7+G7+I7</f>
        <v>59</v>
      </c>
      <c r="D7" s="284">
        <f t="shared" si="1"/>
        <v>736</v>
      </c>
      <c r="E7" s="724">
        <v>0</v>
      </c>
      <c r="F7" s="284">
        <v>36</v>
      </c>
      <c r="G7" s="724">
        <v>18</v>
      </c>
      <c r="H7" s="284">
        <v>315</v>
      </c>
      <c r="I7" s="724">
        <v>41</v>
      </c>
      <c r="J7" s="280">
        <v>385</v>
      </c>
    </row>
    <row r="8" spans="1:10" ht="15" customHeight="1">
      <c r="A8" s="116"/>
      <c r="B8" s="305" t="s">
        <v>703</v>
      </c>
      <c r="C8" s="724">
        <f t="shared" si="1"/>
        <v>28</v>
      </c>
      <c r="D8" s="284">
        <f t="shared" si="1"/>
        <v>490</v>
      </c>
      <c r="E8" s="724">
        <v>2</v>
      </c>
      <c r="F8" s="284">
        <v>48</v>
      </c>
      <c r="G8" s="724">
        <v>3</v>
      </c>
      <c r="H8" s="284">
        <v>177</v>
      </c>
      <c r="I8" s="724">
        <v>23</v>
      </c>
      <c r="J8" s="280">
        <v>265</v>
      </c>
    </row>
    <row r="9" spans="1:10" ht="15" customHeight="1">
      <c r="A9" s="116"/>
      <c r="B9" s="305" t="s">
        <v>704</v>
      </c>
      <c r="C9" s="724">
        <f t="shared" si="1"/>
        <v>20</v>
      </c>
      <c r="D9" s="284">
        <f t="shared" si="1"/>
        <v>301</v>
      </c>
      <c r="E9" s="724">
        <v>1</v>
      </c>
      <c r="F9" s="284">
        <v>19</v>
      </c>
      <c r="G9" s="724">
        <v>6</v>
      </c>
      <c r="H9" s="284">
        <v>109</v>
      </c>
      <c r="I9" s="724">
        <v>13</v>
      </c>
      <c r="J9" s="280">
        <v>173</v>
      </c>
    </row>
    <row r="10" spans="1:10" ht="15" customHeight="1">
      <c r="A10" s="116"/>
      <c r="B10" s="305" t="s">
        <v>705</v>
      </c>
      <c r="C10" s="724">
        <f t="shared" si="1"/>
        <v>31</v>
      </c>
      <c r="D10" s="284">
        <f t="shared" si="1"/>
        <v>245</v>
      </c>
      <c r="E10" s="724">
        <v>1</v>
      </c>
      <c r="F10" s="284">
        <v>4</v>
      </c>
      <c r="G10" s="724">
        <v>10</v>
      </c>
      <c r="H10" s="284">
        <v>109</v>
      </c>
      <c r="I10" s="724">
        <v>20</v>
      </c>
      <c r="J10" s="280">
        <v>132</v>
      </c>
    </row>
    <row r="11" spans="1:10" ht="15" customHeight="1">
      <c r="A11" s="116"/>
      <c r="B11" s="305" t="s">
        <v>706</v>
      </c>
      <c r="C11" s="724">
        <f t="shared" si="1"/>
        <v>7</v>
      </c>
      <c r="D11" s="284">
        <f t="shared" si="1"/>
        <v>156</v>
      </c>
      <c r="E11" s="724">
        <v>0</v>
      </c>
      <c r="F11" s="284">
        <v>10</v>
      </c>
      <c r="G11" s="724">
        <v>1</v>
      </c>
      <c r="H11" s="284">
        <v>54</v>
      </c>
      <c r="I11" s="724">
        <v>6</v>
      </c>
      <c r="J11" s="280">
        <v>92</v>
      </c>
    </row>
    <row r="12" spans="1:10" ht="15" customHeight="1">
      <c r="A12" s="116"/>
      <c r="B12" s="731" t="s">
        <v>707</v>
      </c>
      <c r="C12" s="732">
        <f t="shared" si="1"/>
        <v>12</v>
      </c>
      <c r="D12" s="650">
        <f t="shared" si="1"/>
        <v>147</v>
      </c>
      <c r="E12" s="733">
        <v>0</v>
      </c>
      <c r="F12" s="650">
        <v>8</v>
      </c>
      <c r="G12" s="733">
        <v>3</v>
      </c>
      <c r="H12" s="650">
        <v>62</v>
      </c>
      <c r="I12" s="733">
        <v>9</v>
      </c>
      <c r="J12" s="651">
        <v>77</v>
      </c>
    </row>
    <row r="13" ht="15" customHeight="1">
      <c r="B13" s="109" t="s">
        <v>708</v>
      </c>
    </row>
    <row r="15" spans="3:4" ht="15" customHeight="1">
      <c r="C15" s="264"/>
      <c r="D15" s="264"/>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AD73"/>
  <sheetViews>
    <sheetView workbookViewId="0" topLeftCell="A1">
      <selection activeCell="A1" sqref="A1"/>
    </sheetView>
  </sheetViews>
  <sheetFormatPr defaultColWidth="9.00390625" defaultRowHeight="13.5"/>
  <cols>
    <col min="1" max="1" width="9.625" style="87" customWidth="1"/>
    <col min="2" max="2" width="6.625" style="87" customWidth="1"/>
    <col min="3" max="3" width="10.625" style="87" customWidth="1"/>
    <col min="4" max="4" width="6.625" style="87" customWidth="1"/>
    <col min="5" max="5" width="10.625" style="87" customWidth="1"/>
    <col min="6" max="6" width="6.625" style="87" customWidth="1"/>
    <col min="7" max="7" width="10.625" style="87" customWidth="1"/>
    <col min="8" max="8" width="6.625" style="87" customWidth="1"/>
    <col min="9" max="9" width="10.625" style="87" customWidth="1"/>
    <col min="10" max="10" width="6.625" style="87" customWidth="1"/>
    <col min="11" max="11" width="10.625" style="87" customWidth="1"/>
    <col min="12" max="12" width="1.37890625" style="387" customWidth="1"/>
    <col min="13" max="13" width="6.625" style="87" customWidth="1"/>
    <col min="14" max="14" width="10.625" style="87" customWidth="1"/>
    <col min="15" max="15" width="6.625" style="87" customWidth="1"/>
    <col min="16" max="16" width="10.625" style="87" customWidth="1"/>
    <col min="17" max="17" width="6.625" style="87" customWidth="1"/>
    <col min="18" max="18" width="10.625" style="87" customWidth="1"/>
    <col min="19" max="19" width="6.625" style="87" customWidth="1"/>
    <col min="20" max="20" width="10.625" style="87" customWidth="1"/>
    <col min="21" max="21" width="6.625" style="87" customWidth="1"/>
    <col min="22" max="22" width="10.625" style="87" customWidth="1"/>
    <col min="23" max="23" width="6.625" style="87" customWidth="1"/>
    <col min="24" max="24" width="10.625" style="387" customWidth="1"/>
    <col min="25" max="16384" width="9.00390625" style="87" customWidth="1"/>
  </cols>
  <sheetData>
    <row r="2" ht="14.25">
      <c r="A2" s="369" t="s">
        <v>38</v>
      </c>
    </row>
    <row r="4" spans="1:24" ht="12" thickBot="1">
      <c r="A4" s="387" t="s">
        <v>39</v>
      </c>
      <c r="B4" s="387"/>
      <c r="C4" s="387"/>
      <c r="D4" s="387"/>
      <c r="E4" s="387"/>
      <c r="F4" s="387"/>
      <c r="G4" s="387"/>
      <c r="H4" s="387"/>
      <c r="I4" s="387"/>
      <c r="J4" s="387"/>
      <c r="K4" s="387"/>
      <c r="M4" s="387"/>
      <c r="N4" s="387"/>
      <c r="O4" s="387"/>
      <c r="P4" s="387"/>
      <c r="Q4" s="387"/>
      <c r="R4" s="387"/>
      <c r="S4" s="387"/>
      <c r="T4" s="387"/>
      <c r="U4" s="387"/>
      <c r="V4" s="387"/>
      <c r="X4" s="391" t="s">
        <v>1236</v>
      </c>
    </row>
    <row r="5" spans="1:24" ht="13.5" customHeight="1" thickTop="1">
      <c r="A5" s="734" t="s">
        <v>709</v>
      </c>
      <c r="B5" s="1204" t="s">
        <v>40</v>
      </c>
      <c r="C5" s="1218"/>
      <c r="D5" s="1176" t="s">
        <v>41</v>
      </c>
      <c r="E5" s="1176"/>
      <c r="F5" s="1176"/>
      <c r="G5" s="1176"/>
      <c r="H5" s="1176"/>
      <c r="I5" s="1176"/>
      <c r="J5" s="1176"/>
      <c r="K5" s="1220"/>
      <c r="L5" s="388"/>
      <c r="M5" s="1175" t="s">
        <v>42</v>
      </c>
      <c r="N5" s="1176"/>
      <c r="O5" s="1176"/>
      <c r="P5" s="1176"/>
      <c r="Q5" s="1220" t="s">
        <v>43</v>
      </c>
      <c r="R5" s="1162"/>
      <c r="S5" s="1162"/>
      <c r="T5" s="1175"/>
      <c r="U5" s="1202" t="s">
        <v>44</v>
      </c>
      <c r="V5" s="1202"/>
      <c r="W5" s="1202" t="s">
        <v>45</v>
      </c>
      <c r="X5" s="1204"/>
    </row>
    <row r="6" spans="1:24" ht="13.5" customHeight="1">
      <c r="A6" s="81" t="s">
        <v>710</v>
      </c>
      <c r="B6" s="1205"/>
      <c r="C6" s="1219"/>
      <c r="D6" s="1178" t="s">
        <v>46</v>
      </c>
      <c r="E6" s="1178"/>
      <c r="F6" s="1178" t="s">
        <v>47</v>
      </c>
      <c r="G6" s="1178"/>
      <c r="H6" s="1178" t="s">
        <v>48</v>
      </c>
      <c r="I6" s="1178"/>
      <c r="J6" s="1178" t="s">
        <v>49</v>
      </c>
      <c r="K6" s="1217"/>
      <c r="L6" s="388"/>
      <c r="M6" s="1177" t="s">
        <v>50</v>
      </c>
      <c r="N6" s="1217"/>
      <c r="O6" s="1178" t="s">
        <v>51</v>
      </c>
      <c r="P6" s="1178"/>
      <c r="Q6" s="1178" t="s">
        <v>52</v>
      </c>
      <c r="R6" s="1217"/>
      <c r="S6" s="1178" t="s">
        <v>53</v>
      </c>
      <c r="T6" s="1178"/>
      <c r="U6" s="1203"/>
      <c r="V6" s="1203"/>
      <c r="W6" s="1203"/>
      <c r="X6" s="1205"/>
    </row>
    <row r="7" spans="1:24" ht="13.5" customHeight="1">
      <c r="A7" s="75"/>
      <c r="B7" s="735" t="s">
        <v>54</v>
      </c>
      <c r="C7" s="1215" t="s">
        <v>55</v>
      </c>
      <c r="D7" s="735" t="s">
        <v>54</v>
      </c>
      <c r="E7" s="1215" t="s">
        <v>55</v>
      </c>
      <c r="F7" s="735" t="s">
        <v>54</v>
      </c>
      <c r="G7" s="1215" t="s">
        <v>55</v>
      </c>
      <c r="H7" s="735" t="s">
        <v>54</v>
      </c>
      <c r="I7" s="1215" t="s">
        <v>55</v>
      </c>
      <c r="J7" s="735" t="s">
        <v>54</v>
      </c>
      <c r="K7" s="1216" t="s">
        <v>55</v>
      </c>
      <c r="L7" s="388"/>
      <c r="M7" s="102" t="s">
        <v>54</v>
      </c>
      <c r="N7" s="1215" t="s">
        <v>55</v>
      </c>
      <c r="O7" s="735" t="s">
        <v>54</v>
      </c>
      <c r="P7" s="1215" t="s">
        <v>55</v>
      </c>
      <c r="Q7" s="735" t="s">
        <v>54</v>
      </c>
      <c r="R7" s="1215" t="s">
        <v>55</v>
      </c>
      <c r="S7" s="735" t="s">
        <v>54</v>
      </c>
      <c r="T7" s="1215" t="s">
        <v>55</v>
      </c>
      <c r="U7" s="735" t="s">
        <v>54</v>
      </c>
      <c r="V7" s="1215" t="s">
        <v>55</v>
      </c>
      <c r="W7" s="735" t="s">
        <v>54</v>
      </c>
      <c r="X7" s="1216" t="s">
        <v>55</v>
      </c>
    </row>
    <row r="8" spans="1:24" ht="13.5" customHeight="1">
      <c r="A8" s="83" t="s">
        <v>712</v>
      </c>
      <c r="B8" s="395" t="s">
        <v>56</v>
      </c>
      <c r="C8" s="1203"/>
      <c r="D8" s="395" t="s">
        <v>56</v>
      </c>
      <c r="E8" s="1203"/>
      <c r="F8" s="395" t="s">
        <v>56</v>
      </c>
      <c r="G8" s="1203"/>
      <c r="H8" s="395" t="s">
        <v>56</v>
      </c>
      <c r="I8" s="1203"/>
      <c r="J8" s="395" t="s">
        <v>56</v>
      </c>
      <c r="K8" s="1205"/>
      <c r="L8" s="388"/>
      <c r="M8" s="103" t="s">
        <v>56</v>
      </c>
      <c r="N8" s="1203"/>
      <c r="O8" s="395" t="s">
        <v>56</v>
      </c>
      <c r="P8" s="1203"/>
      <c r="Q8" s="395" t="s">
        <v>56</v>
      </c>
      <c r="R8" s="1203"/>
      <c r="S8" s="395" t="s">
        <v>56</v>
      </c>
      <c r="T8" s="1203"/>
      <c r="U8" s="395" t="s">
        <v>56</v>
      </c>
      <c r="V8" s="1203"/>
      <c r="W8" s="395" t="s">
        <v>56</v>
      </c>
      <c r="X8" s="1205"/>
    </row>
    <row r="9" spans="1:24" s="396" customFormat="1" ht="15" customHeight="1">
      <c r="A9" s="736" t="s">
        <v>371</v>
      </c>
      <c r="B9" s="737">
        <v>290655</v>
      </c>
      <c r="C9" s="737">
        <v>167674764.2</v>
      </c>
      <c r="D9" s="737">
        <v>169806</v>
      </c>
      <c r="E9" s="737">
        <v>110370672.5</v>
      </c>
      <c r="F9" s="737">
        <v>68175</v>
      </c>
      <c r="G9" s="737">
        <v>29444760.8</v>
      </c>
      <c r="H9" s="737">
        <v>23880</v>
      </c>
      <c r="I9" s="737">
        <v>4580546.9</v>
      </c>
      <c r="J9" s="737">
        <v>2958</v>
      </c>
      <c r="K9" s="738">
        <v>1229936.4</v>
      </c>
      <c r="L9" s="739"/>
      <c r="M9" s="737">
        <v>16513</v>
      </c>
      <c r="N9" s="737">
        <v>15279249.3</v>
      </c>
      <c r="O9" s="737">
        <v>3112</v>
      </c>
      <c r="P9" s="737">
        <v>2820832.6</v>
      </c>
      <c r="Q9" s="737">
        <v>3596</v>
      </c>
      <c r="R9" s="737">
        <v>2792091.9</v>
      </c>
      <c r="S9" s="737">
        <v>17</v>
      </c>
      <c r="T9" s="737">
        <v>15985.4</v>
      </c>
      <c r="U9" s="737">
        <v>809</v>
      </c>
      <c r="V9" s="737">
        <v>403619.4</v>
      </c>
      <c r="W9" s="737">
        <v>1789</v>
      </c>
      <c r="X9" s="737">
        <v>737068</v>
      </c>
    </row>
    <row r="10" spans="1:24" s="396" customFormat="1" ht="11.25">
      <c r="A10" s="740"/>
      <c r="B10" s="741"/>
      <c r="C10" s="741"/>
      <c r="D10" s="741"/>
      <c r="E10" s="741"/>
      <c r="F10" s="741"/>
      <c r="G10" s="741"/>
      <c r="H10" s="741"/>
      <c r="I10" s="741"/>
      <c r="J10" s="741"/>
      <c r="K10" s="742"/>
      <c r="L10" s="739"/>
      <c r="M10" s="743"/>
      <c r="N10" s="741"/>
      <c r="O10" s="741"/>
      <c r="P10" s="741"/>
      <c r="Q10" s="741"/>
      <c r="R10" s="741"/>
      <c r="S10" s="741"/>
      <c r="T10" s="741"/>
      <c r="U10" s="741"/>
      <c r="V10" s="741"/>
      <c r="W10" s="741"/>
      <c r="X10" s="742"/>
    </row>
    <row r="11" spans="1:24" s="396" customFormat="1" ht="15" customHeight="1">
      <c r="A11" s="740" t="s">
        <v>713</v>
      </c>
      <c r="B11" s="741">
        <v>192863</v>
      </c>
      <c r="C11" s="741">
        <v>111634581</v>
      </c>
      <c r="D11" s="741">
        <v>115045</v>
      </c>
      <c r="E11" s="741">
        <v>75123413</v>
      </c>
      <c r="F11" s="741">
        <v>41028</v>
      </c>
      <c r="G11" s="741">
        <v>17714517.200000003</v>
      </c>
      <c r="H11" s="741">
        <v>17743</v>
      </c>
      <c r="I11" s="741">
        <v>3375791.9</v>
      </c>
      <c r="J11" s="741">
        <v>1875</v>
      </c>
      <c r="K11" s="742">
        <v>779625</v>
      </c>
      <c r="L11" s="739"/>
      <c r="M11" s="743">
        <v>10992</v>
      </c>
      <c r="N11" s="741">
        <v>10168401.1</v>
      </c>
      <c r="O11" s="741">
        <v>1914</v>
      </c>
      <c r="P11" s="741">
        <v>1738399.4</v>
      </c>
      <c r="Q11" s="741">
        <v>2536</v>
      </c>
      <c r="R11" s="741">
        <v>1975692.2</v>
      </c>
      <c r="S11" s="741">
        <v>15</v>
      </c>
      <c r="T11" s="741">
        <v>14145.6</v>
      </c>
      <c r="U11" s="741">
        <v>454</v>
      </c>
      <c r="V11" s="741">
        <v>225063.6</v>
      </c>
      <c r="W11" s="741">
        <v>1261</v>
      </c>
      <c r="X11" s="742">
        <v>519532</v>
      </c>
    </row>
    <row r="12" spans="1:24" s="396" customFormat="1" ht="15" customHeight="1">
      <c r="A12" s="740" t="s">
        <v>714</v>
      </c>
      <c r="B12" s="741">
        <v>97786</v>
      </c>
      <c r="C12" s="741">
        <v>56036900.8</v>
      </c>
      <c r="D12" s="741">
        <v>54756</v>
      </c>
      <c r="E12" s="741">
        <v>35244983.400000006</v>
      </c>
      <c r="F12" s="741">
        <v>27147</v>
      </c>
      <c r="G12" s="741">
        <v>11730243.599999996</v>
      </c>
      <c r="H12" s="741">
        <v>6137</v>
      </c>
      <c r="I12" s="741">
        <v>1204755</v>
      </c>
      <c r="J12" s="741">
        <v>1083</v>
      </c>
      <c r="K12" s="742">
        <v>450311.4</v>
      </c>
      <c r="L12" s="739"/>
      <c r="M12" s="743">
        <v>5520</v>
      </c>
      <c r="N12" s="741">
        <v>5109842.9</v>
      </c>
      <c r="O12" s="741">
        <v>1198</v>
      </c>
      <c r="P12" s="741">
        <v>1082433.2</v>
      </c>
      <c r="Q12" s="741">
        <v>1060</v>
      </c>
      <c r="R12" s="741">
        <v>816399.7</v>
      </c>
      <c r="S12" s="741">
        <v>2</v>
      </c>
      <c r="T12" s="741">
        <v>1839.8</v>
      </c>
      <c r="U12" s="741">
        <v>355</v>
      </c>
      <c r="V12" s="741">
        <v>178555.8</v>
      </c>
      <c r="W12" s="741">
        <v>528</v>
      </c>
      <c r="X12" s="742">
        <v>217536</v>
      </c>
    </row>
    <row r="13" spans="1:24" s="396" customFormat="1" ht="11.25">
      <c r="A13" s="740"/>
      <c r="B13" s="741"/>
      <c r="C13" s="741"/>
      <c r="D13" s="741"/>
      <c r="E13" s="741"/>
      <c r="F13" s="744"/>
      <c r="G13" s="741"/>
      <c r="H13" s="741"/>
      <c r="I13" s="741"/>
      <c r="J13" s="741"/>
      <c r="K13" s="742"/>
      <c r="L13" s="739"/>
      <c r="M13" s="743"/>
      <c r="N13" s="741"/>
      <c r="O13" s="741"/>
      <c r="P13" s="741"/>
      <c r="Q13" s="741"/>
      <c r="R13" s="741"/>
      <c r="S13" s="741"/>
      <c r="T13" s="741"/>
      <c r="U13" s="741"/>
      <c r="V13" s="741"/>
      <c r="W13" s="741"/>
      <c r="X13" s="742"/>
    </row>
    <row r="14" spans="1:24" s="396" customFormat="1" ht="15" customHeight="1">
      <c r="A14" s="740" t="s">
        <v>357</v>
      </c>
      <c r="B14" s="741">
        <v>74804</v>
      </c>
      <c r="C14" s="741">
        <v>44013722.39999998</v>
      </c>
      <c r="D14" s="741">
        <v>44609</v>
      </c>
      <c r="E14" s="741">
        <v>29866515.4</v>
      </c>
      <c r="F14" s="741">
        <v>15414</v>
      </c>
      <c r="G14" s="741">
        <v>6699346.3</v>
      </c>
      <c r="H14" s="741">
        <v>7387</v>
      </c>
      <c r="I14" s="741">
        <v>1413656.9</v>
      </c>
      <c r="J14" s="741">
        <v>722</v>
      </c>
      <c r="K14" s="742">
        <v>300207.6</v>
      </c>
      <c r="L14" s="739"/>
      <c r="M14" s="743">
        <v>4383</v>
      </c>
      <c r="N14" s="741">
        <v>4079066.8</v>
      </c>
      <c r="O14" s="741">
        <v>668</v>
      </c>
      <c r="P14" s="741">
        <v>608626.4</v>
      </c>
      <c r="Q14" s="741">
        <v>947</v>
      </c>
      <c r="R14" s="741">
        <v>754149.9</v>
      </c>
      <c r="S14" s="741">
        <v>2</v>
      </c>
      <c r="T14" s="741">
        <v>1839.8</v>
      </c>
      <c r="U14" s="741">
        <v>153</v>
      </c>
      <c r="V14" s="741">
        <v>76485.3</v>
      </c>
      <c r="W14" s="741">
        <v>519</v>
      </c>
      <c r="X14" s="742">
        <v>213828</v>
      </c>
    </row>
    <row r="15" spans="1:24" ht="11.25">
      <c r="A15" s="81"/>
      <c r="B15" s="745"/>
      <c r="C15" s="745"/>
      <c r="D15" s="745"/>
      <c r="E15" s="745"/>
      <c r="F15" s="746"/>
      <c r="G15" s="745"/>
      <c r="H15" s="745"/>
      <c r="I15" s="745"/>
      <c r="J15" s="745"/>
      <c r="K15" s="747"/>
      <c r="L15" s="748"/>
      <c r="M15" s="598"/>
      <c r="N15" s="745"/>
      <c r="O15" s="745"/>
      <c r="P15" s="745"/>
      <c r="Q15" s="745"/>
      <c r="R15" s="745"/>
      <c r="S15" s="745"/>
      <c r="T15" s="745"/>
      <c r="U15" s="745"/>
      <c r="V15" s="745"/>
      <c r="W15" s="749"/>
      <c r="X15" s="750"/>
    </row>
    <row r="16" spans="1:25" ht="11.25">
      <c r="A16" s="81" t="s">
        <v>715</v>
      </c>
      <c r="B16" s="745">
        <v>45929</v>
      </c>
      <c r="C16" s="745">
        <v>27075547.7</v>
      </c>
      <c r="D16" s="745">
        <v>27948</v>
      </c>
      <c r="E16" s="745">
        <v>18682173.9</v>
      </c>
      <c r="F16" s="745">
        <v>8588</v>
      </c>
      <c r="G16" s="745">
        <v>3747062.8</v>
      </c>
      <c r="H16" s="745">
        <v>4791</v>
      </c>
      <c r="I16" s="745">
        <v>918025.5</v>
      </c>
      <c r="J16" s="745">
        <v>481</v>
      </c>
      <c r="K16" s="747">
        <v>199999.8</v>
      </c>
      <c r="L16" s="748"/>
      <c r="M16" s="598">
        <v>2738</v>
      </c>
      <c r="N16" s="745">
        <v>2542948.1</v>
      </c>
      <c r="O16" s="745">
        <v>331</v>
      </c>
      <c r="P16" s="745">
        <v>302820.7</v>
      </c>
      <c r="Q16" s="745">
        <v>617</v>
      </c>
      <c r="R16" s="745">
        <v>495299.7</v>
      </c>
      <c r="S16" s="745">
        <v>2</v>
      </c>
      <c r="T16" s="745">
        <v>1839.8</v>
      </c>
      <c r="U16" s="745">
        <v>82</v>
      </c>
      <c r="V16" s="745">
        <v>40765.4</v>
      </c>
      <c r="W16" s="745">
        <v>351</v>
      </c>
      <c r="X16" s="747">
        <v>144612</v>
      </c>
      <c r="Y16" s="387"/>
    </row>
    <row r="17" spans="1:25" ht="11.25">
      <c r="A17" s="81" t="s">
        <v>716</v>
      </c>
      <c r="B17" s="745">
        <v>9417</v>
      </c>
      <c r="C17" s="745">
        <v>5637484.800000001</v>
      </c>
      <c r="D17" s="745">
        <v>5317</v>
      </c>
      <c r="E17" s="745">
        <v>3641945.6</v>
      </c>
      <c r="F17" s="745">
        <v>2106</v>
      </c>
      <c r="G17" s="745">
        <v>938441.9</v>
      </c>
      <c r="H17" s="745">
        <v>964</v>
      </c>
      <c r="I17" s="745">
        <v>192091.2</v>
      </c>
      <c r="J17" s="745">
        <v>81</v>
      </c>
      <c r="K17" s="747">
        <v>33679.8</v>
      </c>
      <c r="L17" s="748"/>
      <c r="M17" s="598">
        <v>611</v>
      </c>
      <c r="N17" s="745">
        <v>571178</v>
      </c>
      <c r="O17" s="745">
        <v>146</v>
      </c>
      <c r="P17" s="745">
        <v>135512.2</v>
      </c>
      <c r="Q17" s="745">
        <v>119</v>
      </c>
      <c r="R17" s="745">
        <v>93324.4</v>
      </c>
      <c r="S17" s="745">
        <v>0</v>
      </c>
      <c r="T17" s="745">
        <v>0</v>
      </c>
      <c r="U17" s="745">
        <v>15</v>
      </c>
      <c r="V17" s="745">
        <v>7415.7</v>
      </c>
      <c r="W17" s="745">
        <v>58</v>
      </c>
      <c r="X17" s="747">
        <v>23896</v>
      </c>
      <c r="Y17" s="387"/>
    </row>
    <row r="18" spans="1:25" ht="11.25">
      <c r="A18" s="81" t="s">
        <v>717</v>
      </c>
      <c r="B18" s="745">
        <v>12624</v>
      </c>
      <c r="C18" s="745">
        <v>7311557.899999999</v>
      </c>
      <c r="D18" s="745">
        <v>7533</v>
      </c>
      <c r="E18" s="745">
        <v>4928854.5</v>
      </c>
      <c r="F18" s="745">
        <v>2884</v>
      </c>
      <c r="G18" s="745">
        <v>1225149.8</v>
      </c>
      <c r="H18" s="745">
        <v>1056</v>
      </c>
      <c r="I18" s="745">
        <v>196813.2</v>
      </c>
      <c r="J18" s="745">
        <v>82</v>
      </c>
      <c r="K18" s="747">
        <v>34095.6</v>
      </c>
      <c r="L18" s="748"/>
      <c r="M18" s="598">
        <v>703</v>
      </c>
      <c r="N18" s="745">
        <v>659059.5</v>
      </c>
      <c r="O18" s="745">
        <v>121</v>
      </c>
      <c r="P18" s="745">
        <v>107564.3</v>
      </c>
      <c r="Q18" s="745">
        <v>149</v>
      </c>
      <c r="R18" s="745">
        <v>117657.6</v>
      </c>
      <c r="S18" s="745">
        <v>0</v>
      </c>
      <c r="T18" s="745">
        <v>0</v>
      </c>
      <c r="U18" s="745">
        <v>31</v>
      </c>
      <c r="V18" s="745">
        <v>15583.4</v>
      </c>
      <c r="W18" s="745">
        <v>65</v>
      </c>
      <c r="X18" s="747">
        <v>26780</v>
      </c>
      <c r="Y18" s="387"/>
    </row>
    <row r="19" spans="1:25" ht="11.25">
      <c r="A19" s="81" t="s">
        <v>718</v>
      </c>
      <c r="B19" s="745">
        <v>3773</v>
      </c>
      <c r="C19" s="745">
        <v>2211174.1</v>
      </c>
      <c r="D19" s="745">
        <v>2085</v>
      </c>
      <c r="E19" s="745">
        <v>1435902.9</v>
      </c>
      <c r="F19" s="745">
        <v>973</v>
      </c>
      <c r="G19" s="745">
        <v>420109.6</v>
      </c>
      <c r="H19" s="745">
        <v>345</v>
      </c>
      <c r="I19" s="745">
        <v>63270.9</v>
      </c>
      <c r="J19" s="745">
        <v>49</v>
      </c>
      <c r="K19" s="747">
        <v>20374.2</v>
      </c>
      <c r="L19" s="748"/>
      <c r="M19" s="598">
        <v>212</v>
      </c>
      <c r="N19" s="745">
        <v>195228.4</v>
      </c>
      <c r="O19" s="745">
        <v>43</v>
      </c>
      <c r="P19" s="745">
        <v>38602.6</v>
      </c>
      <c r="Q19" s="745">
        <v>27</v>
      </c>
      <c r="R19" s="745">
        <v>19984.8</v>
      </c>
      <c r="S19" s="745">
        <v>0</v>
      </c>
      <c r="T19" s="745">
        <v>0</v>
      </c>
      <c r="U19" s="745">
        <v>16</v>
      </c>
      <c r="V19" s="745">
        <v>8224.7</v>
      </c>
      <c r="W19" s="745">
        <v>23</v>
      </c>
      <c r="X19" s="747">
        <v>9476</v>
      </c>
      <c r="Y19" s="387"/>
    </row>
    <row r="20" spans="1:25" ht="11.25">
      <c r="A20" s="81" t="s">
        <v>719</v>
      </c>
      <c r="B20" s="745">
        <v>3061</v>
      </c>
      <c r="C20" s="745">
        <v>1777957.9</v>
      </c>
      <c r="D20" s="745">
        <v>1726</v>
      </c>
      <c r="E20" s="745">
        <v>1177638.5</v>
      </c>
      <c r="F20" s="745">
        <v>863</v>
      </c>
      <c r="G20" s="745">
        <v>368582.2</v>
      </c>
      <c r="H20" s="745">
        <v>231</v>
      </c>
      <c r="I20" s="745">
        <v>43456.1</v>
      </c>
      <c r="J20" s="745">
        <v>29</v>
      </c>
      <c r="K20" s="747">
        <v>12058.2</v>
      </c>
      <c r="L20" s="748"/>
      <c r="M20" s="598">
        <v>119</v>
      </c>
      <c r="N20" s="745">
        <v>110652.8</v>
      </c>
      <c r="O20" s="745">
        <v>27</v>
      </c>
      <c r="P20" s="745">
        <v>24126.6</v>
      </c>
      <c r="Q20" s="745">
        <v>35</v>
      </c>
      <c r="R20" s="745">
        <v>27883.4</v>
      </c>
      <c r="S20" s="745">
        <v>0</v>
      </c>
      <c r="T20" s="745">
        <v>0</v>
      </c>
      <c r="U20" s="745">
        <v>9</v>
      </c>
      <c r="V20" s="745">
        <v>4496.1</v>
      </c>
      <c r="W20" s="745">
        <v>22</v>
      </c>
      <c r="X20" s="747">
        <v>9064</v>
      </c>
      <c r="Y20" s="387"/>
    </row>
    <row r="21" spans="1:24" ht="11.25">
      <c r="A21" s="81"/>
      <c r="B21" s="745"/>
      <c r="C21" s="745"/>
      <c r="D21" s="745"/>
      <c r="E21" s="745"/>
      <c r="F21" s="746"/>
      <c r="G21" s="745"/>
      <c r="H21" s="745"/>
      <c r="I21" s="745"/>
      <c r="J21" s="745"/>
      <c r="K21" s="747"/>
      <c r="L21" s="748"/>
      <c r="M21" s="598"/>
      <c r="N21" s="745"/>
      <c r="O21" s="745"/>
      <c r="P21" s="745"/>
      <c r="Q21" s="745"/>
      <c r="R21" s="745"/>
      <c r="S21" s="745"/>
      <c r="T21" s="745"/>
      <c r="U21" s="745"/>
      <c r="V21" s="745"/>
      <c r="W21" s="745"/>
      <c r="X21" s="747"/>
    </row>
    <row r="22" spans="1:24" s="396" customFormat="1" ht="15" customHeight="1">
      <c r="A22" s="740" t="s">
        <v>364</v>
      </c>
      <c r="B22" s="741">
        <v>43400</v>
      </c>
      <c r="C22" s="741">
        <v>25128852.899999995</v>
      </c>
      <c r="D22" s="741">
        <v>24824</v>
      </c>
      <c r="E22" s="741">
        <v>16574872.7</v>
      </c>
      <c r="F22" s="741">
        <v>11443</v>
      </c>
      <c r="G22" s="741">
        <v>4914916.7</v>
      </c>
      <c r="H22" s="741">
        <v>3403</v>
      </c>
      <c r="I22" s="741">
        <v>650179.3</v>
      </c>
      <c r="J22" s="741">
        <v>389</v>
      </c>
      <c r="K22" s="742">
        <v>161746.2</v>
      </c>
      <c r="L22" s="739"/>
      <c r="M22" s="743">
        <v>1974</v>
      </c>
      <c r="N22" s="741">
        <v>1837413.4</v>
      </c>
      <c r="O22" s="741">
        <v>529</v>
      </c>
      <c r="P22" s="741">
        <v>475385.5</v>
      </c>
      <c r="Q22" s="741">
        <v>463</v>
      </c>
      <c r="R22" s="741">
        <v>348469.5</v>
      </c>
      <c r="S22" s="741">
        <v>2</v>
      </c>
      <c r="T22" s="741">
        <v>2071.2</v>
      </c>
      <c r="U22" s="741">
        <v>131</v>
      </c>
      <c r="V22" s="741">
        <v>64094.4</v>
      </c>
      <c r="W22" s="741">
        <v>242</v>
      </c>
      <c r="X22" s="742">
        <v>99704</v>
      </c>
    </row>
    <row r="23" spans="1:24" ht="11.25">
      <c r="A23" s="81"/>
      <c r="B23" s="745"/>
      <c r="C23" s="745"/>
      <c r="D23" s="745"/>
      <c r="E23" s="745"/>
      <c r="F23" s="746"/>
      <c r="G23" s="745"/>
      <c r="H23" s="745"/>
      <c r="I23" s="745"/>
      <c r="J23" s="745"/>
      <c r="K23" s="747"/>
      <c r="L23" s="748"/>
      <c r="M23" s="598"/>
      <c r="N23" s="745"/>
      <c r="O23" s="745"/>
      <c r="P23" s="745"/>
      <c r="Q23" s="745"/>
      <c r="R23" s="745"/>
      <c r="S23" s="745"/>
      <c r="T23" s="745"/>
      <c r="U23" s="745"/>
      <c r="V23" s="745"/>
      <c r="W23" s="745"/>
      <c r="X23" s="747"/>
    </row>
    <row r="24" spans="1:24" ht="11.25">
      <c r="A24" s="81" t="s">
        <v>720</v>
      </c>
      <c r="B24" s="745">
        <v>10232</v>
      </c>
      <c r="C24" s="745">
        <v>5992669.2</v>
      </c>
      <c r="D24" s="745">
        <v>5988</v>
      </c>
      <c r="E24" s="745">
        <v>4052785.9</v>
      </c>
      <c r="F24" s="745">
        <v>2384</v>
      </c>
      <c r="G24" s="745">
        <v>1037087.9</v>
      </c>
      <c r="H24" s="745">
        <v>953</v>
      </c>
      <c r="I24" s="745">
        <v>183375.9</v>
      </c>
      <c r="J24" s="745">
        <v>92</v>
      </c>
      <c r="K24" s="747">
        <v>38253.6</v>
      </c>
      <c r="L24" s="748"/>
      <c r="M24" s="598">
        <v>461</v>
      </c>
      <c r="N24" s="745">
        <v>427079.9</v>
      </c>
      <c r="O24" s="745">
        <v>116</v>
      </c>
      <c r="P24" s="745">
        <v>102769.2</v>
      </c>
      <c r="Q24" s="745">
        <v>142</v>
      </c>
      <c r="R24" s="745">
        <v>108744.3</v>
      </c>
      <c r="S24" s="745">
        <v>2</v>
      </c>
      <c r="T24" s="745">
        <v>2071.2</v>
      </c>
      <c r="U24" s="745">
        <v>25</v>
      </c>
      <c r="V24" s="745">
        <v>12073.3</v>
      </c>
      <c r="W24" s="745">
        <v>69</v>
      </c>
      <c r="X24" s="747">
        <v>28428</v>
      </c>
    </row>
    <row r="25" spans="1:24" ht="11.25">
      <c r="A25" s="81" t="s">
        <v>721</v>
      </c>
      <c r="B25" s="745">
        <v>8625</v>
      </c>
      <c r="C25" s="745">
        <v>4936703.9</v>
      </c>
      <c r="D25" s="745">
        <v>4979</v>
      </c>
      <c r="E25" s="745">
        <v>3254267.1</v>
      </c>
      <c r="F25" s="745">
        <v>2375</v>
      </c>
      <c r="G25" s="745">
        <v>984152.7</v>
      </c>
      <c r="H25" s="745">
        <v>536</v>
      </c>
      <c r="I25" s="745">
        <v>100681.3</v>
      </c>
      <c r="J25" s="745">
        <v>59</v>
      </c>
      <c r="K25" s="747">
        <v>24532.2</v>
      </c>
      <c r="L25" s="748"/>
      <c r="M25" s="598">
        <v>364</v>
      </c>
      <c r="N25" s="745">
        <v>342196.4</v>
      </c>
      <c r="O25" s="745">
        <v>128</v>
      </c>
      <c r="P25" s="745">
        <v>117014.6</v>
      </c>
      <c r="Q25" s="745">
        <v>111</v>
      </c>
      <c r="R25" s="745">
        <v>81631.7</v>
      </c>
      <c r="S25" s="745">
        <v>0</v>
      </c>
      <c r="T25" s="745">
        <v>0</v>
      </c>
      <c r="U25" s="745">
        <v>31</v>
      </c>
      <c r="V25" s="745">
        <v>14923.9</v>
      </c>
      <c r="W25" s="745">
        <v>42</v>
      </c>
      <c r="X25" s="747">
        <v>17304</v>
      </c>
    </row>
    <row r="26" spans="1:24" ht="11.25">
      <c r="A26" s="81" t="s">
        <v>722</v>
      </c>
      <c r="B26" s="745">
        <v>10023</v>
      </c>
      <c r="C26" s="745">
        <v>5652114.2</v>
      </c>
      <c r="D26" s="745">
        <v>6137</v>
      </c>
      <c r="E26" s="745">
        <v>3888871.1</v>
      </c>
      <c r="F26" s="745">
        <v>2414</v>
      </c>
      <c r="G26" s="745">
        <v>1015951.5</v>
      </c>
      <c r="H26" s="745">
        <v>680</v>
      </c>
      <c r="I26" s="745">
        <v>117401</v>
      </c>
      <c r="J26" s="745">
        <v>88</v>
      </c>
      <c r="K26" s="747">
        <v>36590.4</v>
      </c>
      <c r="L26" s="748"/>
      <c r="M26" s="598">
        <v>422</v>
      </c>
      <c r="N26" s="745">
        <v>396369</v>
      </c>
      <c r="O26" s="745">
        <v>87</v>
      </c>
      <c r="P26" s="745">
        <v>78210.5</v>
      </c>
      <c r="Q26" s="745">
        <v>102</v>
      </c>
      <c r="R26" s="745">
        <v>78132.4</v>
      </c>
      <c r="S26" s="745">
        <v>0</v>
      </c>
      <c r="T26" s="745">
        <v>0</v>
      </c>
      <c r="U26" s="745">
        <v>37</v>
      </c>
      <c r="V26" s="745">
        <v>17516.3</v>
      </c>
      <c r="W26" s="745">
        <v>56</v>
      </c>
      <c r="X26" s="747">
        <v>23072</v>
      </c>
    </row>
    <row r="27" spans="1:24" ht="11.25">
      <c r="A27" s="81" t="s">
        <v>723</v>
      </c>
      <c r="B27" s="745">
        <v>5958</v>
      </c>
      <c r="C27" s="745">
        <v>3406239.8</v>
      </c>
      <c r="D27" s="745">
        <v>3235</v>
      </c>
      <c r="E27" s="745">
        <v>2169280.5</v>
      </c>
      <c r="F27" s="745">
        <v>1595</v>
      </c>
      <c r="G27" s="745">
        <v>671988.6</v>
      </c>
      <c r="H27" s="745">
        <v>572</v>
      </c>
      <c r="I27" s="745">
        <v>111286</v>
      </c>
      <c r="J27" s="745">
        <v>58</v>
      </c>
      <c r="K27" s="747">
        <v>24116.4</v>
      </c>
      <c r="L27" s="748"/>
      <c r="M27" s="598">
        <v>326</v>
      </c>
      <c r="N27" s="745">
        <v>299408.4</v>
      </c>
      <c r="O27" s="745">
        <v>89</v>
      </c>
      <c r="P27" s="745">
        <v>80251.4</v>
      </c>
      <c r="Q27" s="745">
        <v>44</v>
      </c>
      <c r="R27" s="745">
        <v>32907.7</v>
      </c>
      <c r="S27" s="745">
        <v>0</v>
      </c>
      <c r="T27" s="745">
        <v>0</v>
      </c>
      <c r="U27" s="745">
        <v>15</v>
      </c>
      <c r="V27" s="745">
        <v>7112.8</v>
      </c>
      <c r="W27" s="745">
        <v>24</v>
      </c>
      <c r="X27" s="747">
        <v>9888</v>
      </c>
    </row>
    <row r="28" spans="1:24" ht="11.25">
      <c r="A28" s="81" t="s">
        <v>724</v>
      </c>
      <c r="B28" s="745">
        <v>2416</v>
      </c>
      <c r="C28" s="745">
        <v>1444307.3</v>
      </c>
      <c r="D28" s="745">
        <v>1328</v>
      </c>
      <c r="E28" s="745">
        <v>966034.1</v>
      </c>
      <c r="F28" s="745">
        <v>682</v>
      </c>
      <c r="G28" s="745">
        <v>297116.8</v>
      </c>
      <c r="H28" s="745">
        <v>222</v>
      </c>
      <c r="I28" s="745">
        <v>41484</v>
      </c>
      <c r="J28" s="745">
        <v>35</v>
      </c>
      <c r="K28" s="747">
        <v>14553</v>
      </c>
      <c r="L28" s="748"/>
      <c r="M28" s="598">
        <v>89</v>
      </c>
      <c r="N28" s="745">
        <v>82383.6</v>
      </c>
      <c r="O28" s="745">
        <v>28</v>
      </c>
      <c r="P28" s="745">
        <v>24156.7</v>
      </c>
      <c r="Q28" s="745">
        <v>11</v>
      </c>
      <c r="R28" s="745">
        <v>9661.8</v>
      </c>
      <c r="S28" s="745">
        <v>0</v>
      </c>
      <c r="T28" s="745">
        <v>0</v>
      </c>
      <c r="U28" s="745">
        <v>3</v>
      </c>
      <c r="V28" s="745">
        <v>1501.3</v>
      </c>
      <c r="W28" s="745">
        <v>18</v>
      </c>
      <c r="X28" s="747">
        <v>7416</v>
      </c>
    </row>
    <row r="29" spans="1:24" ht="11.25">
      <c r="A29" s="81" t="s">
        <v>725</v>
      </c>
      <c r="B29" s="745">
        <v>3082</v>
      </c>
      <c r="C29" s="745">
        <v>1896627.6</v>
      </c>
      <c r="D29" s="745">
        <v>1552</v>
      </c>
      <c r="E29" s="745">
        <v>1117207.4</v>
      </c>
      <c r="F29" s="745">
        <v>1056</v>
      </c>
      <c r="G29" s="745">
        <v>500848.1</v>
      </c>
      <c r="H29" s="745">
        <v>173</v>
      </c>
      <c r="I29" s="745">
        <v>40939.4</v>
      </c>
      <c r="J29" s="745">
        <v>35</v>
      </c>
      <c r="K29" s="747">
        <v>14553</v>
      </c>
      <c r="L29" s="748"/>
      <c r="M29" s="598">
        <v>158</v>
      </c>
      <c r="N29" s="745">
        <v>146209.4</v>
      </c>
      <c r="O29" s="745">
        <v>50</v>
      </c>
      <c r="P29" s="745">
        <v>44232</v>
      </c>
      <c r="Q29" s="745">
        <v>28</v>
      </c>
      <c r="R29" s="745">
        <v>18409.4</v>
      </c>
      <c r="S29" s="745">
        <v>0</v>
      </c>
      <c r="T29" s="745">
        <v>0</v>
      </c>
      <c r="U29" s="745">
        <v>13</v>
      </c>
      <c r="V29" s="745">
        <v>7224.9</v>
      </c>
      <c r="W29" s="745">
        <v>17</v>
      </c>
      <c r="X29" s="747">
        <v>7004</v>
      </c>
    </row>
    <row r="30" spans="1:24" ht="11.25">
      <c r="A30" s="81" t="s">
        <v>726</v>
      </c>
      <c r="B30" s="745">
        <v>3064</v>
      </c>
      <c r="C30" s="745">
        <v>1800190.9</v>
      </c>
      <c r="D30" s="745">
        <v>1605</v>
      </c>
      <c r="E30" s="745">
        <v>1126426.6</v>
      </c>
      <c r="F30" s="745">
        <v>937</v>
      </c>
      <c r="G30" s="745">
        <v>407771.1</v>
      </c>
      <c r="H30" s="745">
        <v>267</v>
      </c>
      <c r="I30" s="745">
        <v>55011.7</v>
      </c>
      <c r="J30" s="745">
        <v>22</v>
      </c>
      <c r="K30" s="747">
        <v>9147.6</v>
      </c>
      <c r="L30" s="748"/>
      <c r="M30" s="598">
        <v>154</v>
      </c>
      <c r="N30" s="745">
        <v>143766.7</v>
      </c>
      <c r="O30" s="745">
        <v>31</v>
      </c>
      <c r="P30" s="745">
        <v>28751.1</v>
      </c>
      <c r="Q30" s="745">
        <v>25</v>
      </c>
      <c r="R30" s="745">
        <v>18982.2</v>
      </c>
      <c r="S30" s="745">
        <v>0</v>
      </c>
      <c r="T30" s="745">
        <v>0</v>
      </c>
      <c r="U30" s="745">
        <v>7</v>
      </c>
      <c r="V30" s="745">
        <v>3741.9</v>
      </c>
      <c r="W30" s="745">
        <v>16</v>
      </c>
      <c r="X30" s="747">
        <v>6592</v>
      </c>
    </row>
    <row r="31" spans="1:24" ht="11.25">
      <c r="A31" s="81"/>
      <c r="B31" s="745"/>
      <c r="C31" s="745"/>
      <c r="D31" s="745"/>
      <c r="E31" s="745"/>
      <c r="F31" s="746"/>
      <c r="G31" s="745"/>
      <c r="H31" s="745"/>
      <c r="I31" s="745"/>
      <c r="J31" s="745"/>
      <c r="K31" s="747"/>
      <c r="L31" s="748"/>
      <c r="M31" s="598"/>
      <c r="N31" s="745"/>
      <c r="O31" s="745"/>
      <c r="P31" s="745"/>
      <c r="Q31" s="745"/>
      <c r="R31" s="745"/>
      <c r="S31" s="745"/>
      <c r="T31" s="745"/>
      <c r="U31" s="745"/>
      <c r="V31" s="745"/>
      <c r="W31" s="745"/>
      <c r="X31" s="747"/>
    </row>
    <row r="32" spans="1:24" s="396" customFormat="1" ht="15" customHeight="1">
      <c r="A32" s="740" t="s">
        <v>361</v>
      </c>
      <c r="B32" s="741">
        <v>35390</v>
      </c>
      <c r="C32" s="741">
        <v>19301432.2</v>
      </c>
      <c r="D32" s="741">
        <v>20644</v>
      </c>
      <c r="E32" s="741">
        <v>12024203</v>
      </c>
      <c r="F32" s="741">
        <v>9156</v>
      </c>
      <c r="G32" s="741">
        <v>3813826.8</v>
      </c>
      <c r="H32" s="741">
        <v>1831</v>
      </c>
      <c r="I32" s="741">
        <v>343616.3</v>
      </c>
      <c r="J32" s="741">
        <v>322</v>
      </c>
      <c r="K32" s="742">
        <v>133887.6</v>
      </c>
      <c r="L32" s="739"/>
      <c r="M32" s="743">
        <v>2169</v>
      </c>
      <c r="N32" s="741">
        <v>2016937.5</v>
      </c>
      <c r="O32" s="741">
        <v>589</v>
      </c>
      <c r="P32" s="741">
        <v>532717.3</v>
      </c>
      <c r="Q32" s="741">
        <v>403</v>
      </c>
      <c r="R32" s="741">
        <v>309973.4</v>
      </c>
      <c r="S32" s="741">
        <v>3</v>
      </c>
      <c r="T32" s="741">
        <v>3106.8</v>
      </c>
      <c r="U32" s="741">
        <v>119</v>
      </c>
      <c r="V32" s="741">
        <v>59715.5</v>
      </c>
      <c r="W32" s="741">
        <v>154</v>
      </c>
      <c r="X32" s="742">
        <v>63448</v>
      </c>
    </row>
    <row r="33" spans="1:24" ht="11.25">
      <c r="A33" s="81"/>
      <c r="B33" s="745"/>
      <c r="C33" s="745"/>
      <c r="D33" s="745"/>
      <c r="E33" s="745"/>
      <c r="F33" s="746"/>
      <c r="G33" s="745"/>
      <c r="H33" s="745"/>
      <c r="I33" s="745"/>
      <c r="J33" s="745"/>
      <c r="K33" s="747"/>
      <c r="L33" s="748"/>
      <c r="M33" s="598"/>
      <c r="N33" s="745"/>
      <c r="O33" s="745"/>
      <c r="P33" s="745"/>
      <c r="Q33" s="745"/>
      <c r="R33" s="745"/>
      <c r="S33" s="745"/>
      <c r="T33" s="745"/>
      <c r="U33" s="745"/>
      <c r="V33" s="745"/>
      <c r="W33" s="749"/>
      <c r="X33" s="750"/>
    </row>
    <row r="34" spans="1:25" ht="11.25">
      <c r="A34" s="81" t="s">
        <v>727</v>
      </c>
      <c r="B34" s="745">
        <v>9506</v>
      </c>
      <c r="C34" s="745">
        <v>5173575</v>
      </c>
      <c r="D34" s="745">
        <v>5813</v>
      </c>
      <c r="E34" s="745">
        <v>3418069.2</v>
      </c>
      <c r="F34" s="745">
        <v>1964</v>
      </c>
      <c r="G34" s="745">
        <v>806089</v>
      </c>
      <c r="H34" s="745">
        <v>713</v>
      </c>
      <c r="I34" s="745">
        <v>124597.6</v>
      </c>
      <c r="J34" s="745">
        <v>100</v>
      </c>
      <c r="K34" s="747">
        <v>41580</v>
      </c>
      <c r="L34" s="748"/>
      <c r="M34" s="598">
        <v>543</v>
      </c>
      <c r="N34" s="745">
        <v>498117.9</v>
      </c>
      <c r="O34" s="745">
        <v>151</v>
      </c>
      <c r="P34" s="745">
        <v>138819.7</v>
      </c>
      <c r="Q34" s="745">
        <v>142</v>
      </c>
      <c r="R34" s="745">
        <v>109222.7</v>
      </c>
      <c r="S34" s="745">
        <v>2</v>
      </c>
      <c r="T34" s="745">
        <v>2071.2</v>
      </c>
      <c r="U34" s="745">
        <v>29</v>
      </c>
      <c r="V34" s="745">
        <v>14819.7</v>
      </c>
      <c r="W34" s="745">
        <v>49</v>
      </c>
      <c r="X34" s="747">
        <v>20188</v>
      </c>
      <c r="Y34" s="751"/>
    </row>
    <row r="35" spans="1:25" ht="11.25">
      <c r="A35" s="81" t="s">
        <v>728</v>
      </c>
      <c r="B35" s="745">
        <v>6886</v>
      </c>
      <c r="C35" s="745">
        <v>3825330.4</v>
      </c>
      <c r="D35" s="745">
        <v>3968</v>
      </c>
      <c r="E35" s="745">
        <v>2369383.9</v>
      </c>
      <c r="F35" s="745">
        <v>1960</v>
      </c>
      <c r="G35" s="745">
        <v>826848.6</v>
      </c>
      <c r="H35" s="745">
        <v>284</v>
      </c>
      <c r="I35" s="745">
        <v>62133.8</v>
      </c>
      <c r="J35" s="745">
        <v>39</v>
      </c>
      <c r="K35" s="747">
        <v>16216.2</v>
      </c>
      <c r="L35" s="748"/>
      <c r="M35" s="598">
        <v>384</v>
      </c>
      <c r="N35" s="745">
        <v>356837.1</v>
      </c>
      <c r="O35" s="745">
        <v>150</v>
      </c>
      <c r="P35" s="745">
        <v>130685</v>
      </c>
      <c r="Q35" s="745">
        <v>51</v>
      </c>
      <c r="R35" s="745">
        <v>40498.2</v>
      </c>
      <c r="S35" s="745">
        <v>0</v>
      </c>
      <c r="T35" s="745">
        <v>0</v>
      </c>
      <c r="U35" s="745">
        <v>22</v>
      </c>
      <c r="V35" s="745">
        <v>11191.6</v>
      </c>
      <c r="W35" s="745">
        <v>28</v>
      </c>
      <c r="X35" s="747">
        <v>11536</v>
      </c>
      <c r="Y35" s="751"/>
    </row>
    <row r="36" spans="1:25" ht="11.25">
      <c r="A36" s="81" t="s">
        <v>729</v>
      </c>
      <c r="B36" s="745">
        <v>2835</v>
      </c>
      <c r="C36" s="745">
        <v>1656905.8</v>
      </c>
      <c r="D36" s="745">
        <v>1576</v>
      </c>
      <c r="E36" s="745">
        <v>1007313.6</v>
      </c>
      <c r="F36" s="745">
        <v>825</v>
      </c>
      <c r="G36" s="745">
        <v>367672.6</v>
      </c>
      <c r="H36" s="745">
        <v>140</v>
      </c>
      <c r="I36" s="745">
        <v>30312.4</v>
      </c>
      <c r="J36" s="745">
        <v>14</v>
      </c>
      <c r="K36" s="747">
        <v>5821.2</v>
      </c>
      <c r="L36" s="748"/>
      <c r="M36" s="598">
        <v>203</v>
      </c>
      <c r="N36" s="745">
        <v>187395.6</v>
      </c>
      <c r="O36" s="745">
        <v>34</v>
      </c>
      <c r="P36" s="745">
        <v>30560.4</v>
      </c>
      <c r="Q36" s="745">
        <v>23</v>
      </c>
      <c r="R36" s="745">
        <v>18398</v>
      </c>
      <c r="S36" s="745">
        <v>0</v>
      </c>
      <c r="T36" s="745">
        <v>0</v>
      </c>
      <c r="U36" s="745">
        <v>12</v>
      </c>
      <c r="V36" s="745">
        <v>6136</v>
      </c>
      <c r="W36" s="745">
        <v>8</v>
      </c>
      <c r="X36" s="747">
        <v>3296</v>
      </c>
      <c r="Y36" s="751"/>
    </row>
    <row r="37" spans="1:25" ht="11.25">
      <c r="A37" s="81" t="s">
        <v>730</v>
      </c>
      <c r="B37" s="745">
        <v>2133</v>
      </c>
      <c r="C37" s="745">
        <v>1125493.2</v>
      </c>
      <c r="D37" s="745">
        <v>1191</v>
      </c>
      <c r="E37" s="745">
        <v>667035</v>
      </c>
      <c r="F37" s="745">
        <v>640</v>
      </c>
      <c r="G37" s="745">
        <v>260716.9</v>
      </c>
      <c r="H37" s="745">
        <v>73</v>
      </c>
      <c r="I37" s="745">
        <v>14128.5</v>
      </c>
      <c r="J37" s="745">
        <v>31</v>
      </c>
      <c r="K37" s="747">
        <v>12889.8</v>
      </c>
      <c r="L37" s="748"/>
      <c r="M37" s="598">
        <v>114</v>
      </c>
      <c r="N37" s="745">
        <v>104359.1</v>
      </c>
      <c r="O37" s="745">
        <v>42</v>
      </c>
      <c r="P37" s="745">
        <v>37798.4</v>
      </c>
      <c r="Q37" s="745">
        <v>27</v>
      </c>
      <c r="R37" s="745">
        <v>21284.8</v>
      </c>
      <c r="S37" s="745">
        <v>1</v>
      </c>
      <c r="T37" s="745">
        <v>1035.6</v>
      </c>
      <c r="U37" s="745">
        <v>5</v>
      </c>
      <c r="V37" s="745">
        <v>2537.1</v>
      </c>
      <c r="W37" s="745">
        <v>9</v>
      </c>
      <c r="X37" s="747">
        <v>3708</v>
      </c>
      <c r="Y37" s="751"/>
    </row>
    <row r="38" spans="1:25" ht="11.25">
      <c r="A38" s="81" t="s">
        <v>731</v>
      </c>
      <c r="B38" s="745">
        <v>3448</v>
      </c>
      <c r="C38" s="745">
        <v>1823202.9</v>
      </c>
      <c r="D38" s="745">
        <v>2000</v>
      </c>
      <c r="E38" s="745">
        <v>1123401.8</v>
      </c>
      <c r="F38" s="745">
        <v>928</v>
      </c>
      <c r="G38" s="745">
        <v>376764.6</v>
      </c>
      <c r="H38" s="745">
        <v>155</v>
      </c>
      <c r="I38" s="745">
        <v>25672.8</v>
      </c>
      <c r="J38" s="745">
        <v>47</v>
      </c>
      <c r="K38" s="747">
        <v>19542.6</v>
      </c>
      <c r="L38" s="748"/>
      <c r="M38" s="598">
        <v>234</v>
      </c>
      <c r="N38" s="745">
        <v>219978.6</v>
      </c>
      <c r="O38" s="745">
        <v>29</v>
      </c>
      <c r="P38" s="745">
        <v>25735</v>
      </c>
      <c r="Q38" s="745">
        <v>24</v>
      </c>
      <c r="R38" s="745">
        <v>18145</v>
      </c>
      <c r="S38" s="745">
        <v>0</v>
      </c>
      <c r="T38" s="745">
        <v>0</v>
      </c>
      <c r="U38" s="745">
        <v>15</v>
      </c>
      <c r="V38" s="745">
        <v>7370.5</v>
      </c>
      <c r="W38" s="745">
        <v>16</v>
      </c>
      <c r="X38" s="747">
        <v>6592</v>
      </c>
      <c r="Y38" s="751"/>
    </row>
    <row r="39" spans="1:25" ht="11.25">
      <c r="A39" s="81" t="s">
        <v>732</v>
      </c>
      <c r="B39" s="745">
        <v>2133</v>
      </c>
      <c r="C39" s="745">
        <v>1192759</v>
      </c>
      <c r="D39" s="745">
        <v>1196</v>
      </c>
      <c r="E39" s="745">
        <v>720803.6</v>
      </c>
      <c r="F39" s="745">
        <v>555</v>
      </c>
      <c r="G39" s="745">
        <v>228958.5</v>
      </c>
      <c r="H39" s="745">
        <v>136</v>
      </c>
      <c r="I39" s="745">
        <v>27235.6</v>
      </c>
      <c r="J39" s="745">
        <v>17</v>
      </c>
      <c r="K39" s="747">
        <v>7068.6</v>
      </c>
      <c r="L39" s="748"/>
      <c r="M39" s="598">
        <v>157</v>
      </c>
      <c r="N39" s="745">
        <v>153989.1</v>
      </c>
      <c r="O39" s="745">
        <v>28</v>
      </c>
      <c r="P39" s="745">
        <v>26137.4</v>
      </c>
      <c r="Q39" s="745">
        <v>30</v>
      </c>
      <c r="R39" s="745">
        <v>22210.3</v>
      </c>
      <c r="S39" s="745">
        <v>0</v>
      </c>
      <c r="T39" s="745">
        <v>0</v>
      </c>
      <c r="U39" s="745">
        <v>6</v>
      </c>
      <c r="V39" s="745">
        <v>3059.9</v>
      </c>
      <c r="W39" s="745">
        <v>8</v>
      </c>
      <c r="X39" s="747">
        <v>3296</v>
      </c>
      <c r="Y39" s="751"/>
    </row>
    <row r="40" spans="1:25" ht="11.25">
      <c r="A40" s="81" t="s">
        <v>733</v>
      </c>
      <c r="B40" s="745">
        <v>3154</v>
      </c>
      <c r="C40" s="745">
        <v>1677511.5</v>
      </c>
      <c r="D40" s="745">
        <v>1933</v>
      </c>
      <c r="E40" s="745">
        <v>1079083.5</v>
      </c>
      <c r="F40" s="745">
        <v>742</v>
      </c>
      <c r="G40" s="745">
        <v>305601.3</v>
      </c>
      <c r="H40" s="745">
        <v>150</v>
      </c>
      <c r="I40" s="745">
        <v>22746.8</v>
      </c>
      <c r="J40" s="745">
        <v>31</v>
      </c>
      <c r="K40" s="747">
        <v>12889.8</v>
      </c>
      <c r="L40" s="748"/>
      <c r="M40" s="598">
        <v>170</v>
      </c>
      <c r="N40" s="745">
        <v>158264.6</v>
      </c>
      <c r="O40" s="745">
        <v>56</v>
      </c>
      <c r="P40" s="745">
        <v>51470.4</v>
      </c>
      <c r="Q40" s="745">
        <v>45</v>
      </c>
      <c r="R40" s="745">
        <v>35243.2</v>
      </c>
      <c r="S40" s="745">
        <v>0</v>
      </c>
      <c r="T40" s="745">
        <v>0</v>
      </c>
      <c r="U40" s="745">
        <v>10</v>
      </c>
      <c r="V40" s="745">
        <v>5207.9</v>
      </c>
      <c r="W40" s="745">
        <v>17</v>
      </c>
      <c r="X40" s="747">
        <v>7004</v>
      </c>
      <c r="Y40" s="751"/>
    </row>
    <row r="41" spans="1:25" ht="11.25">
      <c r="A41" s="81" t="s">
        <v>734</v>
      </c>
      <c r="B41" s="745">
        <v>1442</v>
      </c>
      <c r="C41" s="745">
        <v>762465.8</v>
      </c>
      <c r="D41" s="745">
        <v>801</v>
      </c>
      <c r="E41" s="745">
        <v>449950</v>
      </c>
      <c r="F41" s="745">
        <v>437</v>
      </c>
      <c r="G41" s="745">
        <v>184391.5</v>
      </c>
      <c r="H41" s="745">
        <v>61</v>
      </c>
      <c r="I41" s="745">
        <v>12961.7</v>
      </c>
      <c r="J41" s="745">
        <v>18</v>
      </c>
      <c r="K41" s="747">
        <v>7484.4</v>
      </c>
      <c r="L41" s="748"/>
      <c r="M41" s="598">
        <v>78</v>
      </c>
      <c r="N41" s="745">
        <v>72702.7</v>
      </c>
      <c r="O41" s="745">
        <v>20</v>
      </c>
      <c r="P41" s="745">
        <v>18095</v>
      </c>
      <c r="Q41" s="745">
        <v>15</v>
      </c>
      <c r="R41" s="745">
        <v>11600.8</v>
      </c>
      <c r="S41" s="745">
        <v>0</v>
      </c>
      <c r="T41" s="745">
        <v>0</v>
      </c>
      <c r="U41" s="745">
        <v>5</v>
      </c>
      <c r="V41" s="745">
        <v>2395.7</v>
      </c>
      <c r="W41" s="745">
        <v>7</v>
      </c>
      <c r="X41" s="747">
        <v>2884</v>
      </c>
      <c r="Y41" s="751"/>
    </row>
    <row r="42" spans="1:25" ht="11.25">
      <c r="A42" s="81" t="s">
        <v>735</v>
      </c>
      <c r="B42" s="745">
        <v>1820</v>
      </c>
      <c r="C42" s="745">
        <v>946121.3</v>
      </c>
      <c r="D42" s="745">
        <v>1065</v>
      </c>
      <c r="E42" s="745">
        <v>570372.5</v>
      </c>
      <c r="F42" s="745">
        <v>495</v>
      </c>
      <c r="G42" s="745">
        <v>201936.3</v>
      </c>
      <c r="H42" s="745">
        <v>62</v>
      </c>
      <c r="I42" s="745">
        <v>12213.7</v>
      </c>
      <c r="J42" s="745">
        <v>17</v>
      </c>
      <c r="K42" s="747">
        <v>7068.6</v>
      </c>
      <c r="L42" s="748"/>
      <c r="M42" s="598">
        <v>103</v>
      </c>
      <c r="N42" s="745">
        <v>95110.7</v>
      </c>
      <c r="O42" s="745">
        <v>35</v>
      </c>
      <c r="P42" s="745">
        <v>31998.2</v>
      </c>
      <c r="Q42" s="745">
        <v>30</v>
      </c>
      <c r="R42" s="745">
        <v>21593.2</v>
      </c>
      <c r="S42" s="745">
        <v>0</v>
      </c>
      <c r="T42" s="745">
        <v>0</v>
      </c>
      <c r="U42" s="745">
        <v>9</v>
      </c>
      <c r="V42" s="745">
        <v>4180.1</v>
      </c>
      <c r="W42" s="745">
        <v>4</v>
      </c>
      <c r="X42" s="747">
        <v>1648</v>
      </c>
      <c r="Y42" s="751"/>
    </row>
    <row r="43" spans="1:25" ht="11.25">
      <c r="A43" s="81" t="s">
        <v>736</v>
      </c>
      <c r="B43" s="745">
        <v>2028</v>
      </c>
      <c r="C43" s="745">
        <v>1115791.2</v>
      </c>
      <c r="D43" s="745">
        <v>1096</v>
      </c>
      <c r="E43" s="745">
        <v>616513.8</v>
      </c>
      <c r="F43" s="745">
        <v>610</v>
      </c>
      <c r="G43" s="745">
        <v>254847.5</v>
      </c>
      <c r="H43" s="745">
        <v>57</v>
      </c>
      <c r="I43" s="745">
        <v>11613.4</v>
      </c>
      <c r="J43" s="745">
        <v>8</v>
      </c>
      <c r="K43" s="747">
        <v>3326.4</v>
      </c>
      <c r="L43" s="748"/>
      <c r="M43" s="598">
        <v>183</v>
      </c>
      <c r="N43" s="745">
        <v>170182.1</v>
      </c>
      <c r="O43" s="745">
        <v>44</v>
      </c>
      <c r="P43" s="745">
        <v>41417.8</v>
      </c>
      <c r="Q43" s="745">
        <v>16</v>
      </c>
      <c r="R43" s="745">
        <v>11777.2</v>
      </c>
      <c r="S43" s="745">
        <v>0</v>
      </c>
      <c r="T43" s="745">
        <v>0</v>
      </c>
      <c r="U43" s="745">
        <v>6</v>
      </c>
      <c r="V43" s="745">
        <v>2817</v>
      </c>
      <c r="W43" s="745">
        <v>8</v>
      </c>
      <c r="X43" s="747">
        <v>3296</v>
      </c>
      <c r="Y43" s="751"/>
    </row>
    <row r="44" spans="1:24" ht="11.25">
      <c r="A44" s="81"/>
      <c r="B44" s="745"/>
      <c r="C44" s="745"/>
      <c r="D44" s="745"/>
      <c r="E44" s="745"/>
      <c r="F44" s="746"/>
      <c r="G44" s="745"/>
      <c r="H44" s="745"/>
      <c r="I44" s="745"/>
      <c r="J44" s="745"/>
      <c r="K44" s="747"/>
      <c r="L44" s="748"/>
      <c r="M44" s="598"/>
      <c r="N44" s="745"/>
      <c r="O44" s="745"/>
      <c r="P44" s="745"/>
      <c r="Q44" s="745"/>
      <c r="R44" s="745"/>
      <c r="S44" s="745"/>
      <c r="T44" s="745"/>
      <c r="U44" s="745"/>
      <c r="V44" s="745"/>
      <c r="W44" s="745"/>
      <c r="X44" s="747"/>
    </row>
    <row r="45" spans="1:24" s="396" customFormat="1" ht="15" customHeight="1">
      <c r="A45" s="740" t="s">
        <v>358</v>
      </c>
      <c r="B45" s="741">
        <v>59603</v>
      </c>
      <c r="C45" s="741">
        <v>33847836.599999994</v>
      </c>
      <c r="D45" s="741">
        <v>33857</v>
      </c>
      <c r="E45" s="741">
        <v>21863484.200000003</v>
      </c>
      <c r="F45" s="741">
        <v>14018</v>
      </c>
      <c r="G45" s="741">
        <v>5888766.799999999</v>
      </c>
      <c r="H45" s="741">
        <v>5329</v>
      </c>
      <c r="I45" s="741">
        <v>991273.7</v>
      </c>
      <c r="J45" s="741">
        <v>739</v>
      </c>
      <c r="K45" s="742">
        <v>307276.2</v>
      </c>
      <c r="L45" s="739"/>
      <c r="M45" s="743">
        <v>3603</v>
      </c>
      <c r="N45" s="741">
        <v>3335899.5</v>
      </c>
      <c r="O45" s="741">
        <v>644</v>
      </c>
      <c r="P45" s="741">
        <v>583725.1</v>
      </c>
      <c r="Q45" s="741">
        <v>788</v>
      </c>
      <c r="R45" s="741">
        <v>605834</v>
      </c>
      <c r="S45" s="741">
        <v>2</v>
      </c>
      <c r="T45" s="741">
        <v>1839.8</v>
      </c>
      <c r="U45" s="741">
        <v>139</v>
      </c>
      <c r="V45" s="741">
        <v>70329.3</v>
      </c>
      <c r="W45" s="741">
        <v>484</v>
      </c>
      <c r="X45" s="742">
        <v>199408</v>
      </c>
    </row>
    <row r="46" spans="1:24" ht="11.25">
      <c r="A46" s="81"/>
      <c r="B46" s="745"/>
      <c r="C46" s="745"/>
      <c r="D46" s="745"/>
      <c r="E46" s="745"/>
      <c r="F46" s="746"/>
      <c r="G46" s="745"/>
      <c r="H46" s="745"/>
      <c r="I46" s="745"/>
      <c r="J46" s="745"/>
      <c r="K46" s="747"/>
      <c r="L46" s="748"/>
      <c r="M46" s="598"/>
      <c r="N46" s="745"/>
      <c r="O46" s="745"/>
      <c r="P46" s="745"/>
      <c r="Q46" s="745"/>
      <c r="R46" s="745"/>
      <c r="S46" s="745"/>
      <c r="T46" s="745"/>
      <c r="U46" s="745"/>
      <c r="V46" s="745"/>
      <c r="W46" s="745"/>
      <c r="X46" s="747"/>
    </row>
    <row r="47" spans="1:30" ht="11.25">
      <c r="A47" s="81" t="s">
        <v>737</v>
      </c>
      <c r="B47" s="745">
        <v>19040</v>
      </c>
      <c r="C47" s="745">
        <v>10976532.8</v>
      </c>
      <c r="D47" s="745">
        <v>11112</v>
      </c>
      <c r="E47" s="745">
        <v>7353222.1</v>
      </c>
      <c r="F47" s="745">
        <v>3522</v>
      </c>
      <c r="G47" s="745">
        <v>1496924</v>
      </c>
      <c r="H47" s="745">
        <v>2258</v>
      </c>
      <c r="I47" s="745">
        <v>408892.9</v>
      </c>
      <c r="J47" s="745">
        <v>218</v>
      </c>
      <c r="K47" s="747">
        <v>90644.4</v>
      </c>
      <c r="L47" s="748"/>
      <c r="M47" s="598">
        <v>1284</v>
      </c>
      <c r="N47" s="745">
        <v>1187141.9</v>
      </c>
      <c r="O47" s="745">
        <v>165</v>
      </c>
      <c r="P47" s="745">
        <v>149213.5</v>
      </c>
      <c r="Q47" s="745">
        <v>275</v>
      </c>
      <c r="R47" s="745">
        <v>202632.4</v>
      </c>
      <c r="S47" s="745">
        <v>0</v>
      </c>
      <c r="T47" s="745">
        <v>0</v>
      </c>
      <c r="U47" s="745">
        <v>32</v>
      </c>
      <c r="V47" s="745">
        <v>16173.6</v>
      </c>
      <c r="W47" s="745">
        <v>174</v>
      </c>
      <c r="X47" s="747">
        <v>71688</v>
      </c>
      <c r="Y47" s="751"/>
      <c r="Z47" s="751"/>
      <c r="AA47" s="751"/>
      <c r="AB47" s="751"/>
      <c r="AC47" s="751"/>
      <c r="AD47" s="751"/>
    </row>
    <row r="48" spans="1:30" ht="11.25">
      <c r="A48" s="81" t="s">
        <v>738</v>
      </c>
      <c r="B48" s="745">
        <v>8058</v>
      </c>
      <c r="C48" s="745">
        <v>4575695.8</v>
      </c>
      <c r="D48" s="745">
        <v>4542</v>
      </c>
      <c r="E48" s="745">
        <v>2960276.8</v>
      </c>
      <c r="F48" s="745">
        <v>1991</v>
      </c>
      <c r="G48" s="745">
        <v>838723.6</v>
      </c>
      <c r="H48" s="745">
        <v>743</v>
      </c>
      <c r="I48" s="745">
        <v>145898.6</v>
      </c>
      <c r="J48" s="745">
        <v>94</v>
      </c>
      <c r="K48" s="747">
        <v>39085.2</v>
      </c>
      <c r="L48" s="748"/>
      <c r="M48" s="598">
        <v>433</v>
      </c>
      <c r="N48" s="745">
        <v>401791</v>
      </c>
      <c r="O48" s="745">
        <v>95</v>
      </c>
      <c r="P48" s="745">
        <v>87087.6</v>
      </c>
      <c r="Q48" s="745">
        <v>94</v>
      </c>
      <c r="R48" s="745">
        <v>74621.3</v>
      </c>
      <c r="S48" s="745">
        <v>1</v>
      </c>
      <c r="T48" s="745">
        <v>804.2</v>
      </c>
      <c r="U48" s="745">
        <v>7</v>
      </c>
      <c r="V48" s="745">
        <v>3511.5</v>
      </c>
      <c r="W48" s="745">
        <v>58</v>
      </c>
      <c r="X48" s="747">
        <v>23896</v>
      </c>
      <c r="Y48" s="751"/>
      <c r="Z48" s="751"/>
      <c r="AA48" s="751"/>
      <c r="AB48" s="751"/>
      <c r="AC48" s="751"/>
      <c r="AD48" s="751"/>
    </row>
    <row r="49" spans="1:30" ht="11.25">
      <c r="A49" s="81" t="s">
        <v>739</v>
      </c>
      <c r="B49" s="745">
        <v>9040</v>
      </c>
      <c r="C49" s="745">
        <v>5048171</v>
      </c>
      <c r="D49" s="745">
        <v>5175</v>
      </c>
      <c r="E49" s="745">
        <v>3308829.5</v>
      </c>
      <c r="F49" s="745">
        <v>2255</v>
      </c>
      <c r="G49" s="745">
        <v>964940.6</v>
      </c>
      <c r="H49" s="745">
        <v>792</v>
      </c>
      <c r="I49" s="745">
        <v>140996</v>
      </c>
      <c r="J49" s="745">
        <v>110</v>
      </c>
      <c r="K49" s="747">
        <v>45738</v>
      </c>
      <c r="L49" s="748"/>
      <c r="M49" s="598">
        <v>376</v>
      </c>
      <c r="N49" s="745">
        <v>346610.1</v>
      </c>
      <c r="O49" s="745">
        <v>102</v>
      </c>
      <c r="P49" s="745">
        <v>93491.1</v>
      </c>
      <c r="Q49" s="745">
        <v>127</v>
      </c>
      <c r="R49" s="745">
        <v>101355.8</v>
      </c>
      <c r="S49" s="745">
        <v>1</v>
      </c>
      <c r="T49" s="745">
        <v>1035.6</v>
      </c>
      <c r="U49" s="745">
        <v>29</v>
      </c>
      <c r="V49" s="745">
        <v>15098.3</v>
      </c>
      <c r="W49" s="745">
        <v>73</v>
      </c>
      <c r="X49" s="747">
        <v>30076</v>
      </c>
      <c r="Y49" s="751"/>
      <c r="Z49" s="751"/>
      <c r="AA49" s="751"/>
      <c r="AB49" s="751"/>
      <c r="AC49" s="751"/>
      <c r="AD49" s="751"/>
    </row>
    <row r="50" spans="1:30" ht="11.25">
      <c r="A50" s="81" t="s">
        <v>740</v>
      </c>
      <c r="B50" s="745">
        <v>6679</v>
      </c>
      <c r="C50" s="745">
        <v>3659780.8</v>
      </c>
      <c r="D50" s="745">
        <v>3808</v>
      </c>
      <c r="E50" s="745">
        <v>2364904.6</v>
      </c>
      <c r="F50" s="745">
        <v>1779</v>
      </c>
      <c r="G50" s="745">
        <v>739084.5</v>
      </c>
      <c r="H50" s="745">
        <v>464</v>
      </c>
      <c r="I50" s="745">
        <v>87812.4</v>
      </c>
      <c r="J50" s="745">
        <v>100</v>
      </c>
      <c r="K50" s="747">
        <v>41580</v>
      </c>
      <c r="L50" s="748"/>
      <c r="M50" s="598">
        <v>278</v>
      </c>
      <c r="N50" s="745">
        <v>252330.3</v>
      </c>
      <c r="O50" s="745">
        <v>76</v>
      </c>
      <c r="P50" s="745">
        <v>68157.7</v>
      </c>
      <c r="Q50" s="745">
        <v>94</v>
      </c>
      <c r="R50" s="745">
        <v>70453.5</v>
      </c>
      <c r="S50" s="745">
        <v>0</v>
      </c>
      <c r="T50" s="745">
        <v>0</v>
      </c>
      <c r="U50" s="745">
        <v>27</v>
      </c>
      <c r="V50" s="745">
        <v>13621.8</v>
      </c>
      <c r="W50" s="745">
        <v>53</v>
      </c>
      <c r="X50" s="747">
        <v>21836</v>
      </c>
      <c r="Y50" s="751"/>
      <c r="Z50" s="751"/>
      <c r="AA50" s="751"/>
      <c r="AB50" s="751"/>
      <c r="AC50" s="751"/>
      <c r="AD50" s="751"/>
    </row>
    <row r="51" spans="1:30" ht="11.25">
      <c r="A51" s="81" t="s">
        <v>741</v>
      </c>
      <c r="B51" s="745">
        <v>6122</v>
      </c>
      <c r="C51" s="745">
        <v>3538387.1</v>
      </c>
      <c r="D51" s="745">
        <v>3302</v>
      </c>
      <c r="E51" s="745">
        <v>2006366.7</v>
      </c>
      <c r="F51" s="745">
        <v>1517</v>
      </c>
      <c r="G51" s="745">
        <v>613613.6</v>
      </c>
      <c r="H51" s="745">
        <v>301</v>
      </c>
      <c r="I51" s="745">
        <v>53631</v>
      </c>
      <c r="J51" s="745">
        <v>55</v>
      </c>
      <c r="K51" s="747">
        <v>22869</v>
      </c>
      <c r="L51" s="748"/>
      <c r="M51" s="598">
        <v>746</v>
      </c>
      <c r="N51" s="745">
        <v>699389.5</v>
      </c>
      <c r="O51" s="745">
        <v>72</v>
      </c>
      <c r="P51" s="745">
        <v>65745.3</v>
      </c>
      <c r="Q51" s="745">
        <v>60</v>
      </c>
      <c r="R51" s="745">
        <v>46557.6</v>
      </c>
      <c r="S51" s="745">
        <v>0</v>
      </c>
      <c r="T51" s="745">
        <v>0</v>
      </c>
      <c r="U51" s="745">
        <v>28</v>
      </c>
      <c r="V51" s="745">
        <v>13322.4</v>
      </c>
      <c r="W51" s="745">
        <v>41</v>
      </c>
      <c r="X51" s="747">
        <v>16892</v>
      </c>
      <c r="Y51" s="751"/>
      <c r="Z51" s="751"/>
      <c r="AA51" s="751"/>
      <c r="AB51" s="751"/>
      <c r="AC51" s="751"/>
      <c r="AD51" s="751"/>
    </row>
    <row r="52" spans="1:30" ht="11.25">
      <c r="A52" s="81" t="s">
        <v>742</v>
      </c>
      <c r="B52" s="745">
        <v>2867</v>
      </c>
      <c r="C52" s="745">
        <v>1605942.4</v>
      </c>
      <c r="D52" s="745">
        <v>1706</v>
      </c>
      <c r="E52" s="745">
        <v>1094884.1</v>
      </c>
      <c r="F52" s="745">
        <v>669</v>
      </c>
      <c r="G52" s="745">
        <v>267335.1</v>
      </c>
      <c r="H52" s="745">
        <v>223</v>
      </c>
      <c r="I52" s="745">
        <v>42947.5</v>
      </c>
      <c r="J52" s="745">
        <v>48</v>
      </c>
      <c r="K52" s="747">
        <v>19958.4</v>
      </c>
      <c r="L52" s="748"/>
      <c r="M52" s="598">
        <v>107</v>
      </c>
      <c r="N52" s="745">
        <v>99242.1</v>
      </c>
      <c r="O52" s="745">
        <v>38</v>
      </c>
      <c r="P52" s="745">
        <v>33375</v>
      </c>
      <c r="Q52" s="745">
        <v>44</v>
      </c>
      <c r="R52" s="745">
        <v>34560.4</v>
      </c>
      <c r="S52" s="745">
        <v>0</v>
      </c>
      <c r="T52" s="745">
        <v>0</v>
      </c>
      <c r="U52" s="745">
        <v>3</v>
      </c>
      <c r="V52" s="745">
        <v>1691.8</v>
      </c>
      <c r="W52" s="745">
        <v>29</v>
      </c>
      <c r="X52" s="747">
        <v>11948</v>
      </c>
      <c r="Y52" s="751"/>
      <c r="Z52" s="751"/>
      <c r="AA52" s="751"/>
      <c r="AB52" s="751"/>
      <c r="AC52" s="751"/>
      <c r="AD52" s="751"/>
    </row>
    <row r="53" spans="1:30" ht="11.25">
      <c r="A53" s="81" t="s">
        <v>743</v>
      </c>
      <c r="B53" s="745">
        <v>5008</v>
      </c>
      <c r="C53" s="745">
        <v>2946718.5</v>
      </c>
      <c r="D53" s="745">
        <v>2666</v>
      </c>
      <c r="E53" s="745">
        <v>1836446.6</v>
      </c>
      <c r="F53" s="745">
        <v>1451</v>
      </c>
      <c r="G53" s="745">
        <v>635010.1</v>
      </c>
      <c r="H53" s="745">
        <v>389</v>
      </c>
      <c r="I53" s="745">
        <v>81457.1</v>
      </c>
      <c r="J53" s="745">
        <v>78</v>
      </c>
      <c r="K53" s="747">
        <v>32432.4</v>
      </c>
      <c r="L53" s="748"/>
      <c r="M53" s="598">
        <v>268</v>
      </c>
      <c r="N53" s="745">
        <v>247539</v>
      </c>
      <c r="O53" s="745">
        <v>53</v>
      </c>
      <c r="P53" s="745">
        <v>47046.8</v>
      </c>
      <c r="Q53" s="745">
        <v>62</v>
      </c>
      <c r="R53" s="745">
        <v>49076.9</v>
      </c>
      <c r="S53" s="745">
        <v>0</v>
      </c>
      <c r="T53" s="745">
        <v>0</v>
      </c>
      <c r="U53" s="745">
        <v>8</v>
      </c>
      <c r="V53" s="745">
        <v>4113.6</v>
      </c>
      <c r="W53" s="745">
        <v>33</v>
      </c>
      <c r="X53" s="747">
        <v>13596</v>
      </c>
      <c r="Y53" s="751"/>
      <c r="Z53" s="751"/>
      <c r="AA53" s="751"/>
      <c r="AB53" s="751"/>
      <c r="AC53" s="751"/>
      <c r="AD53" s="751"/>
    </row>
    <row r="54" spans="1:30" ht="11.25">
      <c r="A54" s="81" t="s">
        <v>744</v>
      </c>
      <c r="B54" s="745">
        <v>2788</v>
      </c>
      <c r="C54" s="745">
        <v>1495602.9</v>
      </c>
      <c r="D54" s="745">
        <v>1546</v>
      </c>
      <c r="E54" s="745">
        <v>938553.8</v>
      </c>
      <c r="F54" s="745">
        <v>834</v>
      </c>
      <c r="G54" s="745">
        <v>333135.3</v>
      </c>
      <c r="H54" s="745">
        <v>159</v>
      </c>
      <c r="I54" s="745">
        <v>29638.2</v>
      </c>
      <c r="J54" s="745">
        <v>36</v>
      </c>
      <c r="K54" s="747">
        <v>14968.8</v>
      </c>
      <c r="L54" s="748"/>
      <c r="M54" s="598">
        <v>110</v>
      </c>
      <c r="N54" s="745">
        <v>100850.3</v>
      </c>
      <c r="O54" s="745">
        <v>43</v>
      </c>
      <c r="P54" s="745">
        <v>39608.1</v>
      </c>
      <c r="Q54" s="745">
        <v>32</v>
      </c>
      <c r="R54" s="745">
        <v>26576.1</v>
      </c>
      <c r="S54" s="745">
        <v>0</v>
      </c>
      <c r="T54" s="745">
        <v>0</v>
      </c>
      <c r="U54" s="745">
        <v>5</v>
      </c>
      <c r="V54" s="745">
        <v>2796.3</v>
      </c>
      <c r="W54" s="745">
        <v>23</v>
      </c>
      <c r="X54" s="747">
        <v>9476</v>
      </c>
      <c r="Y54" s="751"/>
      <c r="Z54" s="751"/>
      <c r="AA54" s="751"/>
      <c r="AB54" s="751"/>
      <c r="AC54" s="751"/>
      <c r="AD54" s="751"/>
    </row>
    <row r="55" spans="1:24" ht="11.25">
      <c r="A55" s="81"/>
      <c r="B55" s="745"/>
      <c r="C55" s="745"/>
      <c r="D55" s="745"/>
      <c r="E55" s="745"/>
      <c r="F55" s="746"/>
      <c r="G55" s="745"/>
      <c r="H55" s="745"/>
      <c r="I55" s="745"/>
      <c r="J55" s="745"/>
      <c r="K55" s="747"/>
      <c r="L55" s="748"/>
      <c r="M55" s="598"/>
      <c r="N55" s="745"/>
      <c r="O55" s="745"/>
      <c r="P55" s="745"/>
      <c r="Q55" s="745"/>
      <c r="R55" s="745"/>
      <c r="S55" s="745"/>
      <c r="T55" s="745"/>
      <c r="U55" s="745"/>
      <c r="V55" s="745"/>
      <c r="W55" s="745"/>
      <c r="X55" s="747"/>
    </row>
    <row r="56" spans="1:24" s="396" customFormat="1" ht="15" customHeight="1">
      <c r="A56" s="740" t="s">
        <v>360</v>
      </c>
      <c r="B56" s="741">
        <v>77458</v>
      </c>
      <c r="C56" s="741">
        <v>45382920.099999994</v>
      </c>
      <c r="D56" s="741">
        <v>45872</v>
      </c>
      <c r="E56" s="741">
        <v>30041597.2</v>
      </c>
      <c r="F56" s="741">
        <v>18144</v>
      </c>
      <c r="G56" s="741">
        <v>8127905.2</v>
      </c>
      <c r="H56" s="741">
        <v>5930</v>
      </c>
      <c r="I56" s="741">
        <v>1181820.7</v>
      </c>
      <c r="J56" s="741">
        <v>786</v>
      </c>
      <c r="K56" s="742">
        <v>326818.8</v>
      </c>
      <c r="L56" s="739"/>
      <c r="M56" s="743">
        <v>4384</v>
      </c>
      <c r="N56" s="741">
        <v>4009932.1</v>
      </c>
      <c r="O56" s="741">
        <v>682</v>
      </c>
      <c r="P56" s="741">
        <v>620378.3</v>
      </c>
      <c r="Q56" s="741">
        <v>995</v>
      </c>
      <c r="R56" s="741">
        <v>773665.1</v>
      </c>
      <c r="S56" s="741">
        <v>8</v>
      </c>
      <c r="T56" s="741">
        <v>7127.8</v>
      </c>
      <c r="U56" s="741">
        <v>267</v>
      </c>
      <c r="V56" s="741">
        <v>132994.9</v>
      </c>
      <c r="W56" s="741">
        <v>390</v>
      </c>
      <c r="X56" s="742">
        <v>160680</v>
      </c>
    </row>
    <row r="57" spans="1:24" ht="11.25">
      <c r="A57" s="81"/>
      <c r="B57" s="745"/>
      <c r="C57" s="745"/>
      <c r="D57" s="745"/>
      <c r="E57" s="745"/>
      <c r="F57" s="746"/>
      <c r="G57" s="745"/>
      <c r="H57" s="745"/>
      <c r="I57" s="745"/>
      <c r="J57" s="745"/>
      <c r="K57" s="747"/>
      <c r="L57" s="748"/>
      <c r="M57" s="598"/>
      <c r="N57" s="745"/>
      <c r="O57" s="745"/>
      <c r="P57" s="745"/>
      <c r="Q57" s="745"/>
      <c r="R57" s="745"/>
      <c r="S57" s="745"/>
      <c r="T57" s="745"/>
      <c r="U57" s="745"/>
      <c r="V57" s="745"/>
      <c r="W57" s="745"/>
      <c r="X57" s="747"/>
    </row>
    <row r="58" spans="1:24" ht="11.25">
      <c r="A58" s="81" t="s">
        <v>745</v>
      </c>
      <c r="B58" s="745">
        <v>22078</v>
      </c>
      <c r="C58" s="745">
        <v>13077012.3</v>
      </c>
      <c r="D58" s="745">
        <v>13164</v>
      </c>
      <c r="E58" s="745">
        <v>8730563.1</v>
      </c>
      <c r="F58" s="745">
        <v>4516</v>
      </c>
      <c r="G58" s="745">
        <v>2042190.3</v>
      </c>
      <c r="H58" s="745">
        <v>2029</v>
      </c>
      <c r="I58" s="745">
        <v>401596.1</v>
      </c>
      <c r="J58" s="745">
        <v>218</v>
      </c>
      <c r="K58" s="747">
        <v>90644.4</v>
      </c>
      <c r="L58" s="748"/>
      <c r="M58" s="598">
        <v>1446</v>
      </c>
      <c r="N58" s="745">
        <v>1309450</v>
      </c>
      <c r="O58" s="745">
        <v>167</v>
      </c>
      <c r="P58" s="745">
        <v>151224.1</v>
      </c>
      <c r="Q58" s="745">
        <v>336</v>
      </c>
      <c r="R58" s="745">
        <v>261024.3</v>
      </c>
      <c r="S58" s="745">
        <v>5</v>
      </c>
      <c r="T58" s="745">
        <v>4483.8</v>
      </c>
      <c r="U58" s="745">
        <v>58</v>
      </c>
      <c r="V58" s="745">
        <v>28568.2</v>
      </c>
      <c r="W58" s="745">
        <v>139</v>
      </c>
      <c r="X58" s="747">
        <v>57268</v>
      </c>
    </row>
    <row r="59" spans="1:24" ht="11.25">
      <c r="A59" s="81" t="s">
        <v>746</v>
      </c>
      <c r="B59" s="745">
        <v>21405</v>
      </c>
      <c r="C59" s="745">
        <v>12352186.000000002</v>
      </c>
      <c r="D59" s="745">
        <v>13369</v>
      </c>
      <c r="E59" s="745">
        <v>8534170.3</v>
      </c>
      <c r="F59" s="745">
        <v>4069</v>
      </c>
      <c r="G59" s="745">
        <v>1790954.5</v>
      </c>
      <c r="H59" s="745">
        <v>1944</v>
      </c>
      <c r="I59" s="745">
        <v>383288.8</v>
      </c>
      <c r="J59" s="745">
        <v>213</v>
      </c>
      <c r="K59" s="747">
        <v>88565.4</v>
      </c>
      <c r="L59" s="748"/>
      <c r="M59" s="598">
        <v>1227</v>
      </c>
      <c r="N59" s="745">
        <v>1129622.2</v>
      </c>
      <c r="O59" s="745">
        <v>155</v>
      </c>
      <c r="P59" s="745">
        <v>143986.9</v>
      </c>
      <c r="Q59" s="745">
        <v>271</v>
      </c>
      <c r="R59" s="745">
        <v>211547.4</v>
      </c>
      <c r="S59" s="745">
        <v>2</v>
      </c>
      <c r="T59" s="745">
        <v>1839.8</v>
      </c>
      <c r="U59" s="745">
        <v>56</v>
      </c>
      <c r="V59" s="745">
        <v>27422.7</v>
      </c>
      <c r="W59" s="745">
        <v>99</v>
      </c>
      <c r="X59" s="747">
        <v>40788</v>
      </c>
    </row>
    <row r="60" spans="1:24" ht="11.25">
      <c r="A60" s="81" t="s">
        <v>747</v>
      </c>
      <c r="B60" s="745">
        <v>2070</v>
      </c>
      <c r="C60" s="745">
        <v>1221225</v>
      </c>
      <c r="D60" s="745">
        <v>1166</v>
      </c>
      <c r="E60" s="745">
        <v>784738.6</v>
      </c>
      <c r="F60" s="745">
        <v>573</v>
      </c>
      <c r="G60" s="745">
        <v>259871.8</v>
      </c>
      <c r="H60" s="745">
        <v>144</v>
      </c>
      <c r="I60" s="745">
        <v>29012.3</v>
      </c>
      <c r="J60" s="745">
        <v>19</v>
      </c>
      <c r="K60" s="747">
        <v>7900.2</v>
      </c>
      <c r="L60" s="748"/>
      <c r="M60" s="598">
        <v>98</v>
      </c>
      <c r="N60" s="745">
        <v>88786.7</v>
      </c>
      <c r="O60" s="745">
        <v>24</v>
      </c>
      <c r="P60" s="745">
        <v>21311.8</v>
      </c>
      <c r="Q60" s="745">
        <v>28</v>
      </c>
      <c r="R60" s="745">
        <v>21251.8</v>
      </c>
      <c r="S60" s="745">
        <v>0</v>
      </c>
      <c r="T60" s="745">
        <v>0</v>
      </c>
      <c r="U60" s="745">
        <v>8</v>
      </c>
      <c r="V60" s="745">
        <v>4231.8</v>
      </c>
      <c r="W60" s="745">
        <v>10</v>
      </c>
      <c r="X60" s="747">
        <v>4120</v>
      </c>
    </row>
    <row r="61" spans="1:24" ht="11.25">
      <c r="A61" s="81" t="s">
        <v>748</v>
      </c>
      <c r="B61" s="745">
        <v>4776</v>
      </c>
      <c r="C61" s="745">
        <v>2729359.1</v>
      </c>
      <c r="D61" s="745">
        <v>2897</v>
      </c>
      <c r="E61" s="745">
        <v>1833296.5</v>
      </c>
      <c r="F61" s="745">
        <v>1117</v>
      </c>
      <c r="G61" s="745">
        <v>484430.3</v>
      </c>
      <c r="H61" s="745">
        <v>311</v>
      </c>
      <c r="I61" s="745">
        <v>58700.9</v>
      </c>
      <c r="J61" s="745">
        <v>62</v>
      </c>
      <c r="K61" s="747">
        <v>25779.6</v>
      </c>
      <c r="L61" s="748"/>
      <c r="M61" s="598">
        <v>228</v>
      </c>
      <c r="N61" s="745">
        <v>206349</v>
      </c>
      <c r="O61" s="745">
        <v>45</v>
      </c>
      <c r="P61" s="745">
        <v>41649</v>
      </c>
      <c r="Q61" s="745">
        <v>79</v>
      </c>
      <c r="R61" s="745">
        <v>61584.5</v>
      </c>
      <c r="S61" s="745">
        <v>0</v>
      </c>
      <c r="T61" s="745">
        <v>0</v>
      </c>
      <c r="U61" s="745">
        <v>23</v>
      </c>
      <c r="V61" s="745">
        <v>11801.3</v>
      </c>
      <c r="W61" s="745">
        <v>14</v>
      </c>
      <c r="X61" s="747">
        <v>5768</v>
      </c>
    </row>
    <row r="62" spans="1:24" ht="11.25">
      <c r="A62" s="81" t="s">
        <v>749</v>
      </c>
      <c r="B62" s="745">
        <v>3354</v>
      </c>
      <c r="C62" s="745">
        <v>1942220.4</v>
      </c>
      <c r="D62" s="745">
        <v>1908</v>
      </c>
      <c r="E62" s="745">
        <v>1255234.7</v>
      </c>
      <c r="F62" s="745">
        <v>946</v>
      </c>
      <c r="G62" s="745">
        <v>426073.9</v>
      </c>
      <c r="H62" s="745">
        <v>208</v>
      </c>
      <c r="I62" s="745">
        <v>38748.9</v>
      </c>
      <c r="J62" s="745">
        <v>38</v>
      </c>
      <c r="K62" s="747">
        <v>15800.4</v>
      </c>
      <c r="L62" s="748"/>
      <c r="M62" s="598">
        <v>149</v>
      </c>
      <c r="N62" s="745">
        <v>134299.4</v>
      </c>
      <c r="O62" s="745">
        <v>40</v>
      </c>
      <c r="P62" s="745">
        <v>35586.7</v>
      </c>
      <c r="Q62" s="745">
        <v>21</v>
      </c>
      <c r="R62" s="745">
        <v>16293.9</v>
      </c>
      <c r="S62" s="745">
        <v>0</v>
      </c>
      <c r="T62" s="745">
        <v>0</v>
      </c>
      <c r="U62" s="745">
        <v>22</v>
      </c>
      <c r="V62" s="745">
        <v>11118.5</v>
      </c>
      <c r="W62" s="745">
        <v>22</v>
      </c>
      <c r="X62" s="747">
        <v>9064</v>
      </c>
    </row>
    <row r="63" spans="1:24" ht="11.25">
      <c r="A63" s="81" t="s">
        <v>750</v>
      </c>
      <c r="B63" s="745">
        <v>2794</v>
      </c>
      <c r="C63" s="745">
        <v>1600754.8</v>
      </c>
      <c r="D63" s="745">
        <v>1597</v>
      </c>
      <c r="E63" s="745">
        <v>1021014.8</v>
      </c>
      <c r="F63" s="745">
        <v>868</v>
      </c>
      <c r="G63" s="745">
        <v>386982.5</v>
      </c>
      <c r="H63" s="745">
        <v>117</v>
      </c>
      <c r="I63" s="745">
        <v>27627</v>
      </c>
      <c r="J63" s="745">
        <v>32</v>
      </c>
      <c r="K63" s="747">
        <v>13305.6</v>
      </c>
      <c r="L63" s="748"/>
      <c r="M63" s="598">
        <v>116</v>
      </c>
      <c r="N63" s="745">
        <v>105240.2</v>
      </c>
      <c r="O63" s="745">
        <v>26</v>
      </c>
      <c r="P63" s="745">
        <v>23956</v>
      </c>
      <c r="Q63" s="745">
        <v>19</v>
      </c>
      <c r="R63" s="745">
        <v>13694.2</v>
      </c>
      <c r="S63" s="745">
        <v>0</v>
      </c>
      <c r="T63" s="745">
        <v>0</v>
      </c>
      <c r="U63" s="745">
        <v>12</v>
      </c>
      <c r="V63" s="745">
        <v>6050.5</v>
      </c>
      <c r="W63" s="745">
        <v>7</v>
      </c>
      <c r="X63" s="747">
        <v>2884</v>
      </c>
    </row>
    <row r="64" spans="1:24" ht="11.25">
      <c r="A64" s="81" t="s">
        <v>751</v>
      </c>
      <c r="B64" s="745">
        <v>2335</v>
      </c>
      <c r="C64" s="745">
        <v>1383395.1</v>
      </c>
      <c r="D64" s="745">
        <v>1358</v>
      </c>
      <c r="E64" s="745">
        <v>882124.7</v>
      </c>
      <c r="F64" s="745">
        <v>689</v>
      </c>
      <c r="G64" s="745">
        <v>318512.5</v>
      </c>
      <c r="H64" s="745">
        <v>84</v>
      </c>
      <c r="I64" s="745">
        <v>19886.7</v>
      </c>
      <c r="J64" s="745">
        <v>17</v>
      </c>
      <c r="K64" s="747">
        <v>7068.6</v>
      </c>
      <c r="L64" s="748"/>
      <c r="M64" s="598">
        <v>104</v>
      </c>
      <c r="N64" s="745">
        <v>96085.7</v>
      </c>
      <c r="O64" s="745">
        <v>29</v>
      </c>
      <c r="P64" s="745">
        <v>25533.9</v>
      </c>
      <c r="Q64" s="745">
        <v>26</v>
      </c>
      <c r="R64" s="745">
        <v>21284.8</v>
      </c>
      <c r="S64" s="745">
        <v>0</v>
      </c>
      <c r="T64" s="745">
        <v>0</v>
      </c>
      <c r="U64" s="745">
        <v>14</v>
      </c>
      <c r="V64" s="745">
        <v>7130.2</v>
      </c>
      <c r="W64" s="745">
        <v>14</v>
      </c>
      <c r="X64" s="747">
        <v>5768</v>
      </c>
    </row>
    <row r="65" spans="1:24" ht="11.25">
      <c r="A65" s="81" t="s">
        <v>752</v>
      </c>
      <c r="B65" s="745">
        <v>2275</v>
      </c>
      <c r="C65" s="745">
        <v>1364270.4</v>
      </c>
      <c r="D65" s="745">
        <v>1296</v>
      </c>
      <c r="E65" s="745">
        <v>884098.8</v>
      </c>
      <c r="F65" s="745">
        <v>716</v>
      </c>
      <c r="G65" s="745">
        <v>332239.7</v>
      </c>
      <c r="H65" s="745">
        <v>112</v>
      </c>
      <c r="I65" s="745">
        <v>25047.4</v>
      </c>
      <c r="J65" s="745">
        <v>9</v>
      </c>
      <c r="K65" s="747">
        <v>3742.2</v>
      </c>
      <c r="L65" s="748"/>
      <c r="M65" s="598">
        <v>74</v>
      </c>
      <c r="N65" s="745">
        <v>66348.2</v>
      </c>
      <c r="O65" s="745">
        <v>26</v>
      </c>
      <c r="P65" s="745">
        <v>23322.4</v>
      </c>
      <c r="Q65" s="745">
        <v>32</v>
      </c>
      <c r="R65" s="745">
        <v>25041.6</v>
      </c>
      <c r="S65" s="745">
        <v>0</v>
      </c>
      <c r="T65" s="745">
        <v>0</v>
      </c>
      <c r="U65" s="745">
        <v>5</v>
      </c>
      <c r="V65" s="745">
        <v>2370.1</v>
      </c>
      <c r="W65" s="745">
        <v>5</v>
      </c>
      <c r="X65" s="747">
        <v>2060</v>
      </c>
    </row>
    <row r="66" spans="1:24" ht="11.25">
      <c r="A66" s="81" t="s">
        <v>753</v>
      </c>
      <c r="B66" s="745">
        <v>1775</v>
      </c>
      <c r="C66" s="745">
        <v>1026910.7</v>
      </c>
      <c r="D66" s="745">
        <v>998</v>
      </c>
      <c r="E66" s="745">
        <v>649947</v>
      </c>
      <c r="F66" s="745">
        <v>552</v>
      </c>
      <c r="G66" s="745">
        <v>242575</v>
      </c>
      <c r="H66" s="745">
        <v>71</v>
      </c>
      <c r="I66" s="745">
        <v>14997</v>
      </c>
      <c r="J66" s="745">
        <v>21</v>
      </c>
      <c r="K66" s="747">
        <v>8731.8</v>
      </c>
      <c r="L66" s="748"/>
      <c r="M66" s="598">
        <v>82</v>
      </c>
      <c r="N66" s="745">
        <v>75084.8</v>
      </c>
      <c r="O66" s="745">
        <v>22</v>
      </c>
      <c r="P66" s="745">
        <v>18496.8</v>
      </c>
      <c r="Q66" s="745">
        <v>12</v>
      </c>
      <c r="R66" s="745">
        <v>9320.4</v>
      </c>
      <c r="S66" s="745">
        <v>0</v>
      </c>
      <c r="T66" s="745">
        <v>0</v>
      </c>
      <c r="U66" s="745">
        <v>6</v>
      </c>
      <c r="V66" s="745">
        <v>3225.9</v>
      </c>
      <c r="W66" s="745">
        <v>11</v>
      </c>
      <c r="X66" s="747">
        <v>4532</v>
      </c>
    </row>
    <row r="67" spans="1:24" ht="11.25">
      <c r="A67" s="81" t="s">
        <v>754</v>
      </c>
      <c r="B67" s="745">
        <v>3399</v>
      </c>
      <c r="C67" s="745">
        <v>2038807.5</v>
      </c>
      <c r="D67" s="745">
        <v>1865</v>
      </c>
      <c r="E67" s="745">
        <v>1295335.4</v>
      </c>
      <c r="F67" s="745">
        <v>985</v>
      </c>
      <c r="G67" s="745">
        <v>461678.4</v>
      </c>
      <c r="H67" s="745">
        <v>248</v>
      </c>
      <c r="I67" s="745">
        <v>49881.9</v>
      </c>
      <c r="J67" s="745">
        <v>40</v>
      </c>
      <c r="K67" s="747">
        <v>16632</v>
      </c>
      <c r="L67" s="748"/>
      <c r="M67" s="598">
        <v>154</v>
      </c>
      <c r="N67" s="745">
        <v>140337</v>
      </c>
      <c r="O67" s="745">
        <v>38</v>
      </c>
      <c r="P67" s="745">
        <v>34983.8</v>
      </c>
      <c r="Q67" s="745">
        <v>30</v>
      </c>
      <c r="R67" s="745">
        <v>22210.4</v>
      </c>
      <c r="S67" s="745">
        <v>0</v>
      </c>
      <c r="T67" s="745">
        <v>0</v>
      </c>
      <c r="U67" s="745">
        <v>19</v>
      </c>
      <c r="V67" s="745">
        <v>9508.6</v>
      </c>
      <c r="W67" s="745">
        <v>20</v>
      </c>
      <c r="X67" s="747">
        <v>8240</v>
      </c>
    </row>
    <row r="68" spans="1:24" ht="11.25">
      <c r="A68" s="81" t="s">
        <v>755</v>
      </c>
      <c r="B68" s="745">
        <v>5246</v>
      </c>
      <c r="C68" s="745">
        <v>3118463.1</v>
      </c>
      <c r="D68" s="745">
        <v>2960</v>
      </c>
      <c r="E68" s="745">
        <v>1956077</v>
      </c>
      <c r="F68" s="745">
        <v>1426</v>
      </c>
      <c r="G68" s="745">
        <v>642079</v>
      </c>
      <c r="H68" s="745">
        <v>319</v>
      </c>
      <c r="I68" s="745">
        <v>66648.5</v>
      </c>
      <c r="J68" s="745">
        <v>40</v>
      </c>
      <c r="K68" s="747">
        <v>16632</v>
      </c>
      <c r="L68" s="748"/>
      <c r="M68" s="598">
        <v>367</v>
      </c>
      <c r="N68" s="745">
        <v>340488</v>
      </c>
      <c r="O68" s="745">
        <v>39</v>
      </c>
      <c r="P68" s="745">
        <v>36391.3</v>
      </c>
      <c r="Q68" s="745">
        <v>52</v>
      </c>
      <c r="R68" s="745">
        <v>39617</v>
      </c>
      <c r="S68" s="745">
        <v>1</v>
      </c>
      <c r="T68" s="745">
        <v>804.2</v>
      </c>
      <c r="U68" s="745">
        <v>28</v>
      </c>
      <c r="V68" s="745">
        <v>13958.1</v>
      </c>
      <c r="W68" s="745">
        <v>14</v>
      </c>
      <c r="X68" s="747">
        <v>5768</v>
      </c>
    </row>
    <row r="69" spans="1:24" ht="11.25">
      <c r="A69" s="81" t="s">
        <v>756</v>
      </c>
      <c r="B69" s="745">
        <v>2175</v>
      </c>
      <c r="C69" s="745">
        <v>1257677.8</v>
      </c>
      <c r="D69" s="745">
        <v>1215</v>
      </c>
      <c r="E69" s="745">
        <v>800636.6</v>
      </c>
      <c r="F69" s="745">
        <v>618</v>
      </c>
      <c r="G69" s="745">
        <v>264114.6</v>
      </c>
      <c r="H69" s="745">
        <v>128</v>
      </c>
      <c r="I69" s="745">
        <v>23512.9</v>
      </c>
      <c r="J69" s="745">
        <v>32</v>
      </c>
      <c r="K69" s="747">
        <v>13305.6</v>
      </c>
      <c r="L69" s="748"/>
      <c r="M69" s="598">
        <v>107</v>
      </c>
      <c r="N69" s="745">
        <v>101060.2</v>
      </c>
      <c r="O69" s="745">
        <v>24</v>
      </c>
      <c r="P69" s="745">
        <v>21714</v>
      </c>
      <c r="Q69" s="745">
        <v>27</v>
      </c>
      <c r="R69" s="745">
        <v>23080.3</v>
      </c>
      <c r="S69" s="745">
        <v>0</v>
      </c>
      <c r="T69" s="745">
        <v>0</v>
      </c>
      <c r="U69" s="745">
        <v>8</v>
      </c>
      <c r="V69" s="745">
        <v>3661.6</v>
      </c>
      <c r="W69" s="745">
        <v>16</v>
      </c>
      <c r="X69" s="747">
        <v>6592</v>
      </c>
    </row>
    <row r="70" spans="1:24" ht="11.25">
      <c r="A70" s="81" t="s">
        <v>757</v>
      </c>
      <c r="B70" s="745">
        <v>1739</v>
      </c>
      <c r="C70" s="745">
        <v>1081606.7</v>
      </c>
      <c r="D70" s="745">
        <v>946</v>
      </c>
      <c r="E70" s="745">
        <v>653417.2</v>
      </c>
      <c r="F70" s="745">
        <v>457</v>
      </c>
      <c r="G70" s="745">
        <v>208089.5</v>
      </c>
      <c r="H70" s="745">
        <v>91</v>
      </c>
      <c r="I70" s="745">
        <v>18369.8</v>
      </c>
      <c r="J70" s="745">
        <v>29</v>
      </c>
      <c r="K70" s="747">
        <v>12058.2</v>
      </c>
      <c r="L70" s="748"/>
      <c r="M70" s="598">
        <v>151</v>
      </c>
      <c r="N70" s="745">
        <v>141031.8</v>
      </c>
      <c r="O70" s="745">
        <v>27</v>
      </c>
      <c r="P70" s="745">
        <v>24327.7</v>
      </c>
      <c r="Q70" s="745">
        <v>25</v>
      </c>
      <c r="R70" s="745">
        <v>18607.8</v>
      </c>
      <c r="S70" s="745">
        <v>0</v>
      </c>
      <c r="T70" s="745">
        <v>0</v>
      </c>
      <c r="U70" s="745">
        <v>3</v>
      </c>
      <c r="V70" s="745">
        <v>1584.7</v>
      </c>
      <c r="W70" s="745">
        <v>10</v>
      </c>
      <c r="X70" s="747">
        <v>4120</v>
      </c>
    </row>
    <row r="71" spans="1:24" ht="12" thickBot="1">
      <c r="A71" s="752" t="s">
        <v>758</v>
      </c>
      <c r="B71" s="753">
        <v>2037</v>
      </c>
      <c r="C71" s="753">
        <v>1189030.2</v>
      </c>
      <c r="D71" s="753">
        <v>1133</v>
      </c>
      <c r="E71" s="753">
        <v>760942.5</v>
      </c>
      <c r="F71" s="753">
        <v>612</v>
      </c>
      <c r="G71" s="753">
        <v>268112.2</v>
      </c>
      <c r="H71" s="753">
        <v>124</v>
      </c>
      <c r="I71" s="753">
        <v>24502.5</v>
      </c>
      <c r="J71" s="753">
        <v>16</v>
      </c>
      <c r="K71" s="754">
        <v>6652.8</v>
      </c>
      <c r="L71" s="748"/>
      <c r="M71" s="755">
        <v>81</v>
      </c>
      <c r="N71" s="753">
        <v>75748.9</v>
      </c>
      <c r="O71" s="753">
        <v>20</v>
      </c>
      <c r="P71" s="753">
        <v>17893.9</v>
      </c>
      <c r="Q71" s="753">
        <v>37</v>
      </c>
      <c r="R71" s="753">
        <v>29106.7</v>
      </c>
      <c r="S71" s="753">
        <v>0</v>
      </c>
      <c r="T71" s="753">
        <v>0</v>
      </c>
      <c r="U71" s="753">
        <v>5</v>
      </c>
      <c r="V71" s="753">
        <v>2362.7</v>
      </c>
      <c r="W71" s="753">
        <v>9</v>
      </c>
      <c r="X71" s="754">
        <v>3708</v>
      </c>
    </row>
    <row r="72" ht="11.25">
      <c r="A72" s="87" t="s">
        <v>57</v>
      </c>
    </row>
    <row r="73" ht="11.25">
      <c r="A73" s="87" t="s">
        <v>4</v>
      </c>
    </row>
  </sheetData>
  <mergeCells count="25">
    <mergeCell ref="B5:C6"/>
    <mergeCell ref="D5:K5"/>
    <mergeCell ref="M5:P5"/>
    <mergeCell ref="Q5:T5"/>
    <mergeCell ref="U5:V6"/>
    <mergeCell ref="W5:X6"/>
    <mergeCell ref="D6:E6"/>
    <mergeCell ref="F6:G6"/>
    <mergeCell ref="H6:I6"/>
    <mergeCell ref="J6:K6"/>
    <mergeCell ref="M6:N6"/>
    <mergeCell ref="O6:P6"/>
    <mergeCell ref="Q6:R6"/>
    <mergeCell ref="S6:T6"/>
    <mergeCell ref="C7:C8"/>
    <mergeCell ref="E7:E8"/>
    <mergeCell ref="G7:G8"/>
    <mergeCell ref="I7:I8"/>
    <mergeCell ref="T7:T8"/>
    <mergeCell ref="V7:V8"/>
    <mergeCell ref="X7:X8"/>
    <mergeCell ref="K7:K8"/>
    <mergeCell ref="N7:N8"/>
    <mergeCell ref="P7:P8"/>
    <mergeCell ref="R7:R8"/>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9.00390625" defaultRowHeight="13.5"/>
  <cols>
    <col min="1" max="1" width="2.625" style="756" customWidth="1"/>
    <col min="2" max="2" width="10.625" style="756" customWidth="1"/>
    <col min="3" max="3" width="7.625" style="756" customWidth="1"/>
    <col min="4" max="4" width="12.625" style="756" customWidth="1"/>
    <col min="5" max="5" width="6.625" style="756" customWidth="1"/>
    <col min="6" max="6" width="10.125" style="756" customWidth="1"/>
    <col min="7" max="7" width="7.625" style="756" customWidth="1"/>
    <col min="8" max="8" width="12.625" style="756" customWidth="1"/>
    <col min="9" max="9" width="7.625" style="756" customWidth="1"/>
    <col min="10" max="16384" width="9.00390625" style="756" customWidth="1"/>
  </cols>
  <sheetData>
    <row r="2" ht="14.25">
      <c r="B2" s="757" t="s">
        <v>58</v>
      </c>
    </row>
    <row r="4" ht="12">
      <c r="B4" s="756" t="s">
        <v>59</v>
      </c>
    </row>
    <row r="5" spans="2:9" ht="12">
      <c r="B5" s="758"/>
      <c r="C5" s="758"/>
      <c r="D5" s="758"/>
      <c r="E5" s="758"/>
      <c r="F5" s="758"/>
      <c r="G5" s="758"/>
      <c r="H5" s="758"/>
      <c r="I5" s="759" t="s">
        <v>60</v>
      </c>
    </row>
    <row r="6" spans="1:9" ht="13.5" customHeight="1">
      <c r="A6" s="760"/>
      <c r="B6" s="761" t="s">
        <v>709</v>
      </c>
      <c r="C6" s="762" t="s">
        <v>651</v>
      </c>
      <c r="D6" s="762"/>
      <c r="E6" s="762"/>
      <c r="F6" s="763"/>
      <c r="G6" s="762" t="s">
        <v>61</v>
      </c>
      <c r="H6" s="762"/>
      <c r="I6" s="764"/>
    </row>
    <row r="7" spans="1:9" ht="13.5" customHeight="1">
      <c r="A7" s="760"/>
      <c r="B7" s="765" t="s">
        <v>710</v>
      </c>
      <c r="C7" s="502" t="s">
        <v>371</v>
      </c>
      <c r="D7" s="502" t="s">
        <v>62</v>
      </c>
      <c r="E7" s="502" t="s">
        <v>63</v>
      </c>
      <c r="F7" s="502" t="s">
        <v>64</v>
      </c>
      <c r="G7" s="766" t="s">
        <v>65</v>
      </c>
      <c r="H7" s="502" t="s">
        <v>66</v>
      </c>
      <c r="I7" s="451" t="s">
        <v>67</v>
      </c>
    </row>
    <row r="8" spans="1:9" s="771" customFormat="1" ht="13.5" customHeight="1">
      <c r="A8" s="767"/>
      <c r="B8" s="768" t="s">
        <v>68</v>
      </c>
      <c r="C8" s="769">
        <v>263347</v>
      </c>
      <c r="D8" s="769">
        <v>189856</v>
      </c>
      <c r="E8" s="769">
        <v>907</v>
      </c>
      <c r="F8" s="769">
        <v>72584</v>
      </c>
      <c r="G8" s="769">
        <v>44056</v>
      </c>
      <c r="H8" s="769">
        <v>10091</v>
      </c>
      <c r="I8" s="770">
        <v>85.68552365052217</v>
      </c>
    </row>
    <row r="9" spans="1:9" ht="13.5" customHeight="1">
      <c r="A9" s="760"/>
      <c r="B9" s="772" t="s">
        <v>357</v>
      </c>
      <c r="C9" s="773">
        <v>84781</v>
      </c>
      <c r="D9" s="773">
        <v>54857</v>
      </c>
      <c r="E9" s="773">
        <v>337</v>
      </c>
      <c r="F9" s="773">
        <v>29587</v>
      </c>
      <c r="G9" s="773">
        <v>13797</v>
      </c>
      <c r="H9" s="773">
        <v>2467</v>
      </c>
      <c r="I9" s="774">
        <v>78.59712193225825</v>
      </c>
    </row>
    <row r="10" spans="1:9" ht="13.5" customHeight="1">
      <c r="A10" s="760"/>
      <c r="B10" s="772" t="s">
        <v>364</v>
      </c>
      <c r="C10" s="773">
        <v>33283</v>
      </c>
      <c r="D10" s="773">
        <v>23884</v>
      </c>
      <c r="E10" s="773">
        <v>81</v>
      </c>
      <c r="F10" s="773">
        <v>9318</v>
      </c>
      <c r="G10" s="773">
        <v>4617</v>
      </c>
      <c r="H10" s="773">
        <v>1063</v>
      </c>
      <c r="I10" s="774">
        <v>93.26197247384313</v>
      </c>
    </row>
    <row r="11" spans="1:9" ht="13.5" customHeight="1">
      <c r="A11" s="760"/>
      <c r="B11" s="772" t="s">
        <v>361</v>
      </c>
      <c r="C11" s="773">
        <v>29075</v>
      </c>
      <c r="D11" s="773">
        <v>23254</v>
      </c>
      <c r="E11" s="773">
        <v>42</v>
      </c>
      <c r="F11" s="773">
        <v>5779</v>
      </c>
      <c r="G11" s="773">
        <v>4482</v>
      </c>
      <c r="H11" s="773">
        <v>1332</v>
      </c>
      <c r="I11" s="774">
        <v>85.95583579213991</v>
      </c>
    </row>
    <row r="12" spans="1:9" ht="13.5" customHeight="1">
      <c r="A12" s="760"/>
      <c r="B12" s="772" t="s">
        <v>358</v>
      </c>
      <c r="C12" s="773">
        <v>48776</v>
      </c>
      <c r="D12" s="773">
        <v>37415</v>
      </c>
      <c r="E12" s="773">
        <v>194</v>
      </c>
      <c r="F12" s="773">
        <v>11167</v>
      </c>
      <c r="G12" s="773">
        <v>9852</v>
      </c>
      <c r="H12" s="773">
        <v>2310</v>
      </c>
      <c r="I12" s="774">
        <v>89.21098736078088</v>
      </c>
    </row>
    <row r="13" spans="1:9" ht="13.5" customHeight="1">
      <c r="A13" s="760"/>
      <c r="B13" s="775" t="s">
        <v>360</v>
      </c>
      <c r="C13" s="776">
        <v>67432</v>
      </c>
      <c r="D13" s="776">
        <v>50446</v>
      </c>
      <c r="E13" s="776">
        <v>253</v>
      </c>
      <c r="F13" s="776">
        <v>16733</v>
      </c>
      <c r="G13" s="776">
        <v>11308</v>
      </c>
      <c r="H13" s="776">
        <v>2919</v>
      </c>
      <c r="I13" s="777">
        <v>86.853042419571</v>
      </c>
    </row>
    <row r="14" spans="1:9" ht="13.5" customHeight="1">
      <c r="A14" s="105"/>
      <c r="B14" s="758"/>
      <c r="C14" s="758"/>
      <c r="D14" s="758"/>
      <c r="E14" s="758"/>
      <c r="F14" s="758"/>
      <c r="G14" s="758"/>
      <c r="H14" s="758"/>
      <c r="I14" s="105"/>
    </row>
    <row r="15" spans="1:9" ht="13.5" customHeight="1">
      <c r="A15" s="760"/>
      <c r="B15" s="761" t="s">
        <v>709</v>
      </c>
      <c r="C15" s="762" t="s">
        <v>69</v>
      </c>
      <c r="D15" s="762"/>
      <c r="E15" s="762"/>
      <c r="F15" s="762"/>
      <c r="G15" s="762"/>
      <c r="H15" s="763"/>
      <c r="I15" s="105"/>
    </row>
    <row r="16" spans="1:9" ht="13.5" customHeight="1">
      <c r="A16" s="760"/>
      <c r="B16" s="765" t="s">
        <v>710</v>
      </c>
      <c r="C16" s="778" t="s">
        <v>70</v>
      </c>
      <c r="D16" s="779"/>
      <c r="E16" s="778" t="s">
        <v>71</v>
      </c>
      <c r="F16" s="779"/>
      <c r="G16" s="778" t="s">
        <v>72</v>
      </c>
      <c r="H16" s="779"/>
      <c r="I16" s="105"/>
    </row>
    <row r="17" spans="1:8" s="771" customFormat="1" ht="13.5" customHeight="1">
      <c r="A17" s="767"/>
      <c r="B17" s="768" t="s">
        <v>68</v>
      </c>
      <c r="C17" s="780"/>
      <c r="D17" s="781">
        <v>19908233660</v>
      </c>
      <c r="E17" s="780"/>
      <c r="F17" s="95">
        <v>647843050</v>
      </c>
      <c r="G17" s="780"/>
      <c r="H17" s="95">
        <v>20556076710</v>
      </c>
    </row>
    <row r="18" spans="1:8" ht="13.5" customHeight="1">
      <c r="A18" s="760"/>
      <c r="B18" s="772" t="s">
        <v>357</v>
      </c>
      <c r="C18" s="782"/>
      <c r="D18" s="93">
        <v>5175982060</v>
      </c>
      <c r="E18" s="782"/>
      <c r="F18" s="93">
        <v>239409130</v>
      </c>
      <c r="G18" s="782"/>
      <c r="H18" s="93">
        <v>5415391190</v>
      </c>
    </row>
    <row r="19" spans="1:8" ht="13.5" customHeight="1">
      <c r="A19" s="760"/>
      <c r="B19" s="772" t="s">
        <v>364</v>
      </c>
      <c r="C19" s="782"/>
      <c r="D19" s="93">
        <v>2884836830</v>
      </c>
      <c r="E19" s="782"/>
      <c r="F19" s="93">
        <v>60502120</v>
      </c>
      <c r="G19" s="782"/>
      <c r="H19" s="93">
        <v>2945338950</v>
      </c>
    </row>
    <row r="20" spans="1:8" ht="13.5" customHeight="1">
      <c r="A20" s="760"/>
      <c r="B20" s="772" t="s">
        <v>361</v>
      </c>
      <c r="C20" s="782"/>
      <c r="D20" s="93">
        <v>2601988510</v>
      </c>
      <c r="E20" s="782"/>
      <c r="F20" s="93">
        <v>52833790</v>
      </c>
      <c r="G20" s="782"/>
      <c r="H20" s="93">
        <v>2654822300</v>
      </c>
    </row>
    <row r="21" spans="1:8" ht="13.5" customHeight="1">
      <c r="A21" s="760"/>
      <c r="B21" s="772" t="s">
        <v>358</v>
      </c>
      <c r="C21" s="782"/>
      <c r="D21" s="93">
        <v>3864642420</v>
      </c>
      <c r="E21" s="782"/>
      <c r="F21" s="93">
        <v>103778400</v>
      </c>
      <c r="G21" s="782"/>
      <c r="H21" s="93">
        <v>3968420820</v>
      </c>
    </row>
    <row r="22" spans="1:8" ht="13.5" customHeight="1">
      <c r="A22" s="760"/>
      <c r="B22" s="775" t="s">
        <v>360</v>
      </c>
      <c r="C22" s="783"/>
      <c r="D22" s="784">
        <v>5380783840</v>
      </c>
      <c r="E22" s="783"/>
      <c r="F22" s="784">
        <v>191319610</v>
      </c>
      <c r="G22" s="783"/>
      <c r="H22" s="784">
        <v>5572103450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Q54"/>
  <sheetViews>
    <sheetView workbookViewId="0" topLeftCell="A1">
      <selection activeCell="A1" sqref="A1"/>
    </sheetView>
  </sheetViews>
  <sheetFormatPr defaultColWidth="9.00390625" defaultRowHeight="13.5"/>
  <cols>
    <col min="1" max="1" width="1.00390625" style="172" customWidth="1"/>
    <col min="2" max="2" width="2.625" style="172" customWidth="1"/>
    <col min="3" max="3" width="21.125" style="173" customWidth="1"/>
    <col min="4" max="4" width="3.125" style="172" customWidth="1"/>
    <col min="5" max="16" width="5.375" style="172" customWidth="1"/>
    <col min="17" max="17" width="6.125" style="172" customWidth="1"/>
    <col min="18" max="16384" width="9.00390625" style="172" customWidth="1"/>
  </cols>
  <sheetData>
    <row r="2" spans="2:17" ht="14.25">
      <c r="B2" s="174" t="s">
        <v>367</v>
      </c>
      <c r="C2" s="175"/>
      <c r="D2" s="104"/>
      <c r="F2" s="104"/>
      <c r="G2" s="104"/>
      <c r="H2" s="104"/>
      <c r="I2" s="104"/>
      <c r="J2" s="104"/>
      <c r="K2" s="104"/>
      <c r="L2" s="104"/>
      <c r="M2" s="104"/>
      <c r="N2" s="104"/>
      <c r="O2" s="104"/>
      <c r="P2" s="104"/>
      <c r="Q2" s="104"/>
    </row>
    <row r="3" spans="3:17" ht="12">
      <c r="C3" s="175"/>
      <c r="D3" s="176"/>
      <c r="E3" s="176"/>
      <c r="F3" s="176"/>
      <c r="G3" s="176"/>
      <c r="H3" s="176"/>
      <c r="I3" s="176"/>
      <c r="J3" s="176"/>
      <c r="K3" s="176"/>
      <c r="L3" s="176"/>
      <c r="M3" s="176"/>
      <c r="N3" s="176"/>
      <c r="O3" s="176"/>
      <c r="P3" s="176"/>
      <c r="Q3" s="177" t="s">
        <v>973</v>
      </c>
    </row>
    <row r="4" spans="1:17" ht="12">
      <c r="A4" s="178"/>
      <c r="B4" s="1181" t="s">
        <v>974</v>
      </c>
      <c r="C4" s="1182"/>
      <c r="D4" s="1183"/>
      <c r="E4" s="181" t="s">
        <v>368</v>
      </c>
      <c r="F4" s="181"/>
      <c r="G4" s="181"/>
      <c r="H4" s="182"/>
      <c r="I4" s="181" t="s">
        <v>369</v>
      </c>
      <c r="J4" s="181"/>
      <c r="K4" s="181"/>
      <c r="L4" s="182"/>
      <c r="M4" s="181" t="s">
        <v>370</v>
      </c>
      <c r="N4" s="181"/>
      <c r="O4" s="181"/>
      <c r="P4" s="181"/>
      <c r="Q4" s="183"/>
    </row>
    <row r="5" spans="1:17" ht="12">
      <c r="A5" s="178"/>
      <c r="B5" s="1184"/>
      <c r="C5" s="1185"/>
      <c r="D5" s="1186"/>
      <c r="E5" s="1190" t="s">
        <v>371</v>
      </c>
      <c r="F5" s="187" t="s">
        <v>372</v>
      </c>
      <c r="G5" s="181" t="s">
        <v>373</v>
      </c>
      <c r="H5" s="181"/>
      <c r="I5" s="1192" t="s">
        <v>371</v>
      </c>
      <c r="J5" s="187" t="s">
        <v>372</v>
      </c>
      <c r="K5" s="181" t="s">
        <v>373</v>
      </c>
      <c r="L5" s="181"/>
      <c r="M5" s="1192" t="s">
        <v>371</v>
      </c>
      <c r="N5" s="181" t="s">
        <v>374</v>
      </c>
      <c r="O5" s="181"/>
      <c r="P5" s="182"/>
      <c r="Q5" s="1179" t="s">
        <v>975</v>
      </c>
    </row>
    <row r="6" spans="1:17" ht="12">
      <c r="A6" s="178"/>
      <c r="B6" s="1187"/>
      <c r="C6" s="1188"/>
      <c r="D6" s="1189"/>
      <c r="E6" s="1191"/>
      <c r="F6" s="192" t="s">
        <v>375</v>
      </c>
      <c r="G6" s="192" t="s">
        <v>376</v>
      </c>
      <c r="H6" s="193" t="s">
        <v>377</v>
      </c>
      <c r="I6" s="1193"/>
      <c r="J6" s="192" t="s">
        <v>375</v>
      </c>
      <c r="K6" s="192" t="s">
        <v>376</v>
      </c>
      <c r="L6" s="193" t="s">
        <v>377</v>
      </c>
      <c r="M6" s="1193"/>
      <c r="N6" s="192" t="s">
        <v>371</v>
      </c>
      <c r="O6" s="192" t="s">
        <v>378</v>
      </c>
      <c r="P6" s="192" t="s">
        <v>379</v>
      </c>
      <c r="Q6" s="1180"/>
    </row>
    <row r="7" spans="1:17" s="201" customFormat="1" ht="12">
      <c r="A7" s="195"/>
      <c r="B7" s="196" t="s">
        <v>380</v>
      </c>
      <c r="C7" s="197"/>
      <c r="D7" s="198" t="s">
        <v>381</v>
      </c>
      <c r="E7" s="199">
        <f aca="true" t="shared" si="0" ref="E7:Q7">SUM(E9,E36)</f>
        <v>1067</v>
      </c>
      <c r="F7" s="199">
        <f t="shared" si="0"/>
        <v>320</v>
      </c>
      <c r="G7" s="199">
        <f t="shared" si="0"/>
        <v>180</v>
      </c>
      <c r="H7" s="199">
        <f t="shared" si="0"/>
        <v>567</v>
      </c>
      <c r="I7" s="199">
        <f t="shared" si="0"/>
        <v>958</v>
      </c>
      <c r="J7" s="199">
        <f t="shared" si="0"/>
        <v>258</v>
      </c>
      <c r="K7" s="199">
        <f t="shared" si="0"/>
        <v>133</v>
      </c>
      <c r="L7" s="199">
        <f t="shared" si="0"/>
        <v>567</v>
      </c>
      <c r="M7" s="199">
        <f t="shared" si="0"/>
        <v>703</v>
      </c>
      <c r="N7" s="199">
        <f t="shared" si="0"/>
        <v>373</v>
      </c>
      <c r="O7" s="199">
        <f t="shared" si="0"/>
        <v>356</v>
      </c>
      <c r="P7" s="199">
        <f t="shared" si="0"/>
        <v>17</v>
      </c>
      <c r="Q7" s="200">
        <f t="shared" si="0"/>
        <v>330</v>
      </c>
    </row>
    <row r="8" spans="1:17" s="201" customFormat="1" ht="9.75" customHeight="1">
      <c r="A8" s="195"/>
      <c r="B8" s="202"/>
      <c r="C8" s="203"/>
      <c r="D8" s="204"/>
      <c r="E8" s="199"/>
      <c r="F8" s="199"/>
      <c r="G8" s="199"/>
      <c r="H8" s="199"/>
      <c r="I8" s="199"/>
      <c r="J8" s="199"/>
      <c r="K8" s="199"/>
      <c r="L8" s="199"/>
      <c r="M8" s="199"/>
      <c r="N8" s="199"/>
      <c r="O8" s="199"/>
      <c r="P8" s="199"/>
      <c r="Q8" s="205"/>
    </row>
    <row r="9" spans="1:17" s="201" customFormat="1" ht="12">
      <c r="A9" s="195"/>
      <c r="B9" s="203" t="s">
        <v>382</v>
      </c>
      <c r="C9" s="206"/>
      <c r="D9" s="204" t="s">
        <v>976</v>
      </c>
      <c r="E9" s="199">
        <f aca="true" t="shared" si="1" ref="E9:Q9">SUM(E11,E17,E22,E26,E29,E33)</f>
        <v>520</v>
      </c>
      <c r="F9" s="199">
        <f t="shared" si="1"/>
        <v>320</v>
      </c>
      <c r="G9" s="199">
        <f t="shared" si="1"/>
        <v>180</v>
      </c>
      <c r="H9" s="199">
        <f t="shared" si="1"/>
        <v>20</v>
      </c>
      <c r="I9" s="199">
        <f t="shared" si="1"/>
        <v>410</v>
      </c>
      <c r="J9" s="199">
        <f t="shared" si="1"/>
        <v>258</v>
      </c>
      <c r="K9" s="199">
        <f t="shared" si="1"/>
        <v>133</v>
      </c>
      <c r="L9" s="199">
        <f t="shared" si="1"/>
        <v>19</v>
      </c>
      <c r="M9" s="199">
        <f t="shared" si="1"/>
        <v>198</v>
      </c>
      <c r="N9" s="199">
        <f t="shared" si="1"/>
        <v>176</v>
      </c>
      <c r="O9" s="199">
        <f t="shared" si="1"/>
        <v>161</v>
      </c>
      <c r="P9" s="199">
        <f t="shared" si="1"/>
        <v>15</v>
      </c>
      <c r="Q9" s="205">
        <f t="shared" si="1"/>
        <v>22</v>
      </c>
    </row>
    <row r="10" spans="1:17" ht="9.75" customHeight="1">
      <c r="A10" s="178"/>
      <c r="B10" s="207"/>
      <c r="C10" s="175"/>
      <c r="D10" s="208"/>
      <c r="E10" s="160"/>
      <c r="F10" s="160"/>
      <c r="G10" s="160"/>
      <c r="H10" s="160"/>
      <c r="I10" s="160"/>
      <c r="J10" s="160"/>
      <c r="K10" s="160"/>
      <c r="L10" s="160"/>
      <c r="M10" s="160"/>
      <c r="N10" s="160"/>
      <c r="O10" s="160"/>
      <c r="P10" s="160"/>
      <c r="Q10" s="161"/>
    </row>
    <row r="11" spans="1:17" ht="12">
      <c r="A11" s="178"/>
      <c r="B11" s="175" t="s">
        <v>383</v>
      </c>
      <c r="D11" s="208"/>
      <c r="E11" s="160">
        <f>SUM(E12:E15)</f>
        <v>200</v>
      </c>
      <c r="F11" s="160">
        <f>SUM(F12:F15)</f>
        <v>200</v>
      </c>
      <c r="G11" s="160" t="s">
        <v>384</v>
      </c>
      <c r="H11" s="160" t="s">
        <v>384</v>
      </c>
      <c r="I11" s="160">
        <f>SUM(I12:I15)</f>
        <v>167</v>
      </c>
      <c r="J11" s="160">
        <f>SUM(J12:J15)</f>
        <v>167</v>
      </c>
      <c r="K11" s="160" t="s">
        <v>384</v>
      </c>
      <c r="L11" s="160" t="s">
        <v>384</v>
      </c>
      <c r="M11" s="160">
        <f>SUM(M12:M15)</f>
        <v>79</v>
      </c>
      <c r="N11" s="160">
        <f>SUM(N12:N15)</f>
        <v>75</v>
      </c>
      <c r="O11" s="160">
        <f>SUM(O12:O15)</f>
        <v>69</v>
      </c>
      <c r="P11" s="160">
        <f>SUM(P12:P15)</f>
        <v>6</v>
      </c>
      <c r="Q11" s="161">
        <f>SUM(Q12:Q15)</f>
        <v>4</v>
      </c>
    </row>
    <row r="12" spans="1:17" ht="12">
      <c r="A12" s="178"/>
      <c r="B12" s="207"/>
      <c r="C12" s="209" t="s">
        <v>385</v>
      </c>
      <c r="D12" s="210" t="s">
        <v>386</v>
      </c>
      <c r="E12" s="160">
        <f>SUM(F12:H12)</f>
        <v>40</v>
      </c>
      <c r="F12" s="160">
        <v>40</v>
      </c>
      <c r="G12" s="160" t="s">
        <v>384</v>
      </c>
      <c r="H12" s="160" t="s">
        <v>384</v>
      </c>
      <c r="I12" s="160">
        <v>33</v>
      </c>
      <c r="J12" s="160">
        <v>33</v>
      </c>
      <c r="K12" s="160" t="s">
        <v>384</v>
      </c>
      <c r="L12" s="160" t="s">
        <v>384</v>
      </c>
      <c r="M12" s="160">
        <f>SUM(N12,Q12)</f>
        <v>16</v>
      </c>
      <c r="N12" s="160">
        <f>SUM(O12:P12)</f>
        <v>15</v>
      </c>
      <c r="O12" s="160">
        <v>13</v>
      </c>
      <c r="P12" s="160">
        <v>2</v>
      </c>
      <c r="Q12" s="161">
        <v>1</v>
      </c>
    </row>
    <row r="13" spans="1:17" ht="12">
      <c r="A13" s="178"/>
      <c r="B13" s="207"/>
      <c r="C13" s="209" t="s">
        <v>387</v>
      </c>
      <c r="D13" s="210" t="s">
        <v>386</v>
      </c>
      <c r="E13" s="160">
        <f>SUM(F13:H13)</f>
        <v>60</v>
      </c>
      <c r="F13" s="160">
        <v>60</v>
      </c>
      <c r="G13" s="160" t="s">
        <v>384</v>
      </c>
      <c r="H13" s="160" t="s">
        <v>384</v>
      </c>
      <c r="I13" s="160">
        <v>49</v>
      </c>
      <c r="J13" s="160">
        <v>49</v>
      </c>
      <c r="K13" s="160" t="s">
        <v>384</v>
      </c>
      <c r="L13" s="160" t="s">
        <v>384</v>
      </c>
      <c r="M13" s="160">
        <f>SUM(N13,Q13)</f>
        <v>25</v>
      </c>
      <c r="N13" s="160">
        <f>SUM(O13:P13)</f>
        <v>24</v>
      </c>
      <c r="O13" s="160">
        <v>21</v>
      </c>
      <c r="P13" s="160">
        <v>3</v>
      </c>
      <c r="Q13" s="161">
        <v>1</v>
      </c>
    </row>
    <row r="14" spans="1:17" ht="12">
      <c r="A14" s="178"/>
      <c r="B14" s="207"/>
      <c r="C14" s="209" t="s">
        <v>388</v>
      </c>
      <c r="D14" s="210" t="s">
        <v>386</v>
      </c>
      <c r="E14" s="160">
        <f>SUM(F14:H14)</f>
        <v>60</v>
      </c>
      <c r="F14" s="160">
        <v>60</v>
      </c>
      <c r="G14" s="160" t="s">
        <v>384</v>
      </c>
      <c r="H14" s="160" t="s">
        <v>384</v>
      </c>
      <c r="I14" s="160">
        <v>50</v>
      </c>
      <c r="J14" s="160">
        <v>50</v>
      </c>
      <c r="K14" s="160" t="s">
        <v>384</v>
      </c>
      <c r="L14" s="160" t="s">
        <v>384</v>
      </c>
      <c r="M14" s="160">
        <f>SUM(N14,Q14)</f>
        <v>21</v>
      </c>
      <c r="N14" s="160">
        <f>SUM(O14:P14)</f>
        <v>19</v>
      </c>
      <c r="O14" s="160">
        <v>19</v>
      </c>
      <c r="P14" s="160" t="s">
        <v>977</v>
      </c>
      <c r="Q14" s="161">
        <v>2</v>
      </c>
    </row>
    <row r="15" spans="1:17" ht="12">
      <c r="A15" s="178"/>
      <c r="B15" s="207"/>
      <c r="C15" s="209" t="s">
        <v>389</v>
      </c>
      <c r="D15" s="211" t="s">
        <v>386</v>
      </c>
      <c r="E15" s="162">
        <f>SUM(F15:H15)</f>
        <v>40</v>
      </c>
      <c r="F15" s="160">
        <v>40</v>
      </c>
      <c r="G15" s="160" t="s">
        <v>384</v>
      </c>
      <c r="H15" s="160" t="s">
        <v>384</v>
      </c>
      <c r="I15" s="160">
        <v>35</v>
      </c>
      <c r="J15" s="160">
        <v>35</v>
      </c>
      <c r="K15" s="160" t="s">
        <v>384</v>
      </c>
      <c r="L15" s="160" t="s">
        <v>384</v>
      </c>
      <c r="M15" s="160">
        <f>SUM(N15,Q15)</f>
        <v>17</v>
      </c>
      <c r="N15" s="160">
        <f>SUM(O15:P15)</f>
        <v>17</v>
      </c>
      <c r="O15" s="160">
        <v>16</v>
      </c>
      <c r="P15" s="160">
        <v>1</v>
      </c>
      <c r="Q15" s="161" t="s">
        <v>977</v>
      </c>
    </row>
    <row r="16" spans="1:17" ht="9" customHeight="1">
      <c r="A16" s="178"/>
      <c r="B16" s="207"/>
      <c r="C16" s="209"/>
      <c r="D16" s="211"/>
      <c r="E16" s="162"/>
      <c r="F16" s="160"/>
      <c r="G16" s="160"/>
      <c r="H16" s="160"/>
      <c r="I16" s="160"/>
      <c r="J16" s="160"/>
      <c r="K16" s="160"/>
      <c r="L16" s="160"/>
      <c r="M16" s="160"/>
      <c r="N16" s="160"/>
      <c r="O16" s="160"/>
      <c r="P16" s="160"/>
      <c r="Q16" s="161"/>
    </row>
    <row r="17" spans="1:17" ht="12">
      <c r="A17" s="178"/>
      <c r="B17" s="175" t="s">
        <v>978</v>
      </c>
      <c r="C17" s="212"/>
      <c r="E17" s="162">
        <f>SUM(E18:E20)</f>
        <v>120</v>
      </c>
      <c r="F17" s="160">
        <f>SUM(F18:F20)</f>
        <v>120</v>
      </c>
      <c r="G17" s="160" t="s">
        <v>384</v>
      </c>
      <c r="H17" s="160" t="s">
        <v>384</v>
      </c>
      <c r="I17" s="160">
        <f>SUM(I18:I20)</f>
        <v>91</v>
      </c>
      <c r="J17" s="160">
        <f>SUM(J18:J20)</f>
        <v>91</v>
      </c>
      <c r="K17" s="160" t="s">
        <v>384</v>
      </c>
      <c r="L17" s="160" t="s">
        <v>384</v>
      </c>
      <c r="M17" s="160">
        <f>SUM(M18:M20)</f>
        <v>37</v>
      </c>
      <c r="N17" s="160">
        <f>SUM(N18:N20)</f>
        <v>32</v>
      </c>
      <c r="O17" s="160">
        <f>SUM(O18:O20)</f>
        <v>31</v>
      </c>
      <c r="P17" s="160">
        <f>SUM(P18:P20)</f>
        <v>1</v>
      </c>
      <c r="Q17" s="163">
        <f>SUM(Q18:Q20)</f>
        <v>5</v>
      </c>
    </row>
    <row r="18" spans="1:17" ht="12">
      <c r="A18" s="178"/>
      <c r="B18" s="207"/>
      <c r="C18" s="209" t="s">
        <v>390</v>
      </c>
      <c r="D18" s="210" t="s">
        <v>386</v>
      </c>
      <c r="E18" s="160">
        <f>SUM(F18:H18)</f>
        <v>40</v>
      </c>
      <c r="F18" s="160">
        <v>40</v>
      </c>
      <c r="G18" s="160" t="s">
        <v>384</v>
      </c>
      <c r="H18" s="160" t="s">
        <v>384</v>
      </c>
      <c r="I18" s="160">
        <f>SUM(J18:L18)</f>
        <v>25</v>
      </c>
      <c r="J18" s="160">
        <v>25</v>
      </c>
      <c r="K18" s="160" t="s">
        <v>384</v>
      </c>
      <c r="L18" s="160" t="s">
        <v>384</v>
      </c>
      <c r="M18" s="160">
        <f>SUM(N18,Q18)</f>
        <v>8</v>
      </c>
      <c r="N18" s="160">
        <f>SUM(O18:P18)</f>
        <v>7</v>
      </c>
      <c r="O18" s="160">
        <v>7</v>
      </c>
      <c r="P18" s="160" t="s">
        <v>384</v>
      </c>
      <c r="Q18" s="161">
        <v>1</v>
      </c>
    </row>
    <row r="19" spans="1:17" ht="12">
      <c r="A19" s="178"/>
      <c r="B19" s="207"/>
      <c r="C19" s="209" t="s">
        <v>391</v>
      </c>
      <c r="D19" s="210" t="s">
        <v>386</v>
      </c>
      <c r="E19" s="160">
        <f>SUM(F19:H19)</f>
        <v>40</v>
      </c>
      <c r="F19" s="160">
        <v>40</v>
      </c>
      <c r="G19" s="160" t="s">
        <v>384</v>
      </c>
      <c r="H19" s="160" t="s">
        <v>384</v>
      </c>
      <c r="I19" s="160">
        <f>SUM(J19:L19)</f>
        <v>32</v>
      </c>
      <c r="J19" s="160">
        <v>32</v>
      </c>
      <c r="K19" s="160" t="s">
        <v>384</v>
      </c>
      <c r="L19" s="160" t="s">
        <v>384</v>
      </c>
      <c r="M19" s="160">
        <f>SUM(N19,Q19)</f>
        <v>14</v>
      </c>
      <c r="N19" s="160">
        <f>SUM(O19:P19)</f>
        <v>11</v>
      </c>
      <c r="O19" s="160">
        <v>10</v>
      </c>
      <c r="P19" s="160">
        <v>1</v>
      </c>
      <c r="Q19" s="161">
        <v>3</v>
      </c>
    </row>
    <row r="20" spans="1:17" ht="12">
      <c r="A20" s="178"/>
      <c r="B20" s="207"/>
      <c r="C20" s="209" t="s">
        <v>392</v>
      </c>
      <c r="D20" s="210" t="s">
        <v>386</v>
      </c>
      <c r="E20" s="160">
        <f>SUM(F20:H20)</f>
        <v>40</v>
      </c>
      <c r="F20" s="160">
        <v>40</v>
      </c>
      <c r="G20" s="160" t="s">
        <v>384</v>
      </c>
      <c r="H20" s="160" t="s">
        <v>384</v>
      </c>
      <c r="I20" s="160">
        <f>SUM(J20:L20)</f>
        <v>34</v>
      </c>
      <c r="J20" s="160">
        <v>34</v>
      </c>
      <c r="K20" s="160" t="s">
        <v>384</v>
      </c>
      <c r="L20" s="160" t="s">
        <v>384</v>
      </c>
      <c r="M20" s="160">
        <f>SUM(N20,Q20)</f>
        <v>15</v>
      </c>
      <c r="N20" s="160">
        <f>SUM(O20:P20)</f>
        <v>14</v>
      </c>
      <c r="O20" s="160">
        <v>14</v>
      </c>
      <c r="P20" s="160" t="s">
        <v>384</v>
      </c>
      <c r="Q20" s="161">
        <v>1</v>
      </c>
    </row>
    <row r="21" spans="1:17" ht="9" customHeight="1">
      <c r="A21" s="178"/>
      <c r="B21" s="207"/>
      <c r="C21" s="209"/>
      <c r="D21" s="210"/>
      <c r="E21" s="160"/>
      <c r="F21" s="160"/>
      <c r="G21" s="160"/>
      <c r="H21" s="160"/>
      <c r="I21" s="160"/>
      <c r="J21" s="160"/>
      <c r="K21" s="160"/>
      <c r="L21" s="160"/>
      <c r="M21" s="160"/>
      <c r="N21" s="160"/>
      <c r="O21" s="160"/>
      <c r="P21" s="160"/>
      <c r="Q21" s="161"/>
    </row>
    <row r="22" spans="1:17" ht="12">
      <c r="A22" s="178"/>
      <c r="B22" s="175" t="s">
        <v>393</v>
      </c>
      <c r="C22" s="212"/>
      <c r="D22" s="210"/>
      <c r="E22" s="160">
        <f>SUM(E23:E24)</f>
        <v>80</v>
      </c>
      <c r="F22" s="160" t="s">
        <v>384</v>
      </c>
      <c r="G22" s="160">
        <f>SUM(G23:G24)</f>
        <v>80</v>
      </c>
      <c r="H22" s="160" t="s">
        <v>384</v>
      </c>
      <c r="I22" s="160">
        <f>SUM(I23:I24)</f>
        <v>71</v>
      </c>
      <c r="J22" s="160" t="s">
        <v>384</v>
      </c>
      <c r="K22" s="160">
        <f>SUM(K23:K24)</f>
        <v>71</v>
      </c>
      <c r="L22" s="160" t="s">
        <v>384</v>
      </c>
      <c r="M22" s="160">
        <f>SUM(M23:M24)</f>
        <v>35</v>
      </c>
      <c r="N22" s="160">
        <f>SUM(N23:N24)</f>
        <v>34</v>
      </c>
      <c r="O22" s="160">
        <f>SUM(O23:O24)</f>
        <v>29</v>
      </c>
      <c r="P22" s="160">
        <f>SUM(P23:P24)</f>
        <v>5</v>
      </c>
      <c r="Q22" s="163">
        <f>SUM(Q23:Q24)</f>
        <v>1</v>
      </c>
    </row>
    <row r="23" spans="1:17" ht="12">
      <c r="A23" s="178"/>
      <c r="B23" s="207"/>
      <c r="C23" s="209" t="s">
        <v>394</v>
      </c>
      <c r="D23" s="210" t="s">
        <v>386</v>
      </c>
      <c r="E23" s="160">
        <f>SUM(F23:H23)</f>
        <v>50</v>
      </c>
      <c r="F23" s="160" t="s">
        <v>384</v>
      </c>
      <c r="G23" s="160">
        <v>50</v>
      </c>
      <c r="H23" s="160" t="s">
        <v>384</v>
      </c>
      <c r="I23" s="160">
        <f>SUM(J23:L23)</f>
        <v>43</v>
      </c>
      <c r="J23" s="160" t="s">
        <v>384</v>
      </c>
      <c r="K23" s="160">
        <v>43</v>
      </c>
      <c r="L23" s="160" t="s">
        <v>384</v>
      </c>
      <c r="M23" s="160">
        <f>SUM(N23,Q23)</f>
        <v>22</v>
      </c>
      <c r="N23" s="160">
        <f>SUM(O23,P23,)</f>
        <v>21</v>
      </c>
      <c r="O23" s="160">
        <v>20</v>
      </c>
      <c r="P23" s="160">
        <v>1</v>
      </c>
      <c r="Q23" s="161">
        <v>1</v>
      </c>
    </row>
    <row r="24" spans="1:17" ht="12">
      <c r="A24" s="178"/>
      <c r="B24" s="207"/>
      <c r="C24" s="209" t="s">
        <v>395</v>
      </c>
      <c r="D24" s="210" t="s">
        <v>386</v>
      </c>
      <c r="E24" s="160">
        <f>SUM(F24:H24)</f>
        <v>30</v>
      </c>
      <c r="F24" s="160" t="s">
        <v>384</v>
      </c>
      <c r="G24" s="160">
        <v>30</v>
      </c>
      <c r="H24" s="160" t="s">
        <v>384</v>
      </c>
      <c r="I24" s="160">
        <v>28</v>
      </c>
      <c r="J24" s="160" t="s">
        <v>384</v>
      </c>
      <c r="K24" s="160">
        <v>28</v>
      </c>
      <c r="L24" s="160" t="s">
        <v>384</v>
      </c>
      <c r="M24" s="160">
        <f>SUM(N24,Q24)</f>
        <v>13</v>
      </c>
      <c r="N24" s="160">
        <f>SUM(O24,P24,)</f>
        <v>13</v>
      </c>
      <c r="O24" s="160">
        <v>9</v>
      </c>
      <c r="P24" s="160">
        <v>4</v>
      </c>
      <c r="Q24" s="161" t="s">
        <v>384</v>
      </c>
    </row>
    <row r="25" spans="1:17" ht="7.5" customHeight="1">
      <c r="A25" s="178"/>
      <c r="B25" s="207"/>
      <c r="C25" s="209"/>
      <c r="D25" s="210"/>
      <c r="E25" s="160"/>
      <c r="F25" s="160"/>
      <c r="G25" s="160"/>
      <c r="H25" s="160"/>
      <c r="I25" s="160"/>
      <c r="J25" s="160"/>
      <c r="K25" s="160"/>
      <c r="L25" s="160"/>
      <c r="M25" s="160"/>
      <c r="N25" s="160"/>
      <c r="O25" s="160"/>
      <c r="P25" s="160"/>
      <c r="Q25" s="161"/>
    </row>
    <row r="26" spans="1:17" ht="12">
      <c r="A26" s="178"/>
      <c r="B26" s="213" t="s">
        <v>396</v>
      </c>
      <c r="C26" s="212"/>
      <c r="D26" s="210"/>
      <c r="E26" s="160">
        <f>SUM(E27)</f>
        <v>20</v>
      </c>
      <c r="F26" s="160" t="s">
        <v>384</v>
      </c>
      <c r="G26" s="160" t="s">
        <v>384</v>
      </c>
      <c r="H26" s="160">
        <f aca="true" t="shared" si="2" ref="H26:Q26">SUM(H27)</f>
        <v>20</v>
      </c>
      <c r="I26" s="160">
        <f t="shared" si="2"/>
        <v>19</v>
      </c>
      <c r="J26" s="160" t="s">
        <v>384</v>
      </c>
      <c r="K26" s="160" t="s">
        <v>384</v>
      </c>
      <c r="L26" s="160">
        <f t="shared" si="2"/>
        <v>19</v>
      </c>
      <c r="M26" s="160">
        <f t="shared" si="2"/>
        <v>19</v>
      </c>
      <c r="N26" s="160">
        <f t="shared" si="2"/>
        <v>8</v>
      </c>
      <c r="O26" s="160">
        <f t="shared" si="2"/>
        <v>7</v>
      </c>
      <c r="P26" s="160">
        <f t="shared" si="2"/>
        <v>1</v>
      </c>
      <c r="Q26" s="161">
        <f t="shared" si="2"/>
        <v>11</v>
      </c>
    </row>
    <row r="27" spans="1:17" ht="12">
      <c r="A27" s="178"/>
      <c r="B27" s="207"/>
      <c r="C27" s="209" t="s">
        <v>397</v>
      </c>
      <c r="D27" s="210" t="s">
        <v>979</v>
      </c>
      <c r="E27" s="160">
        <f>SUM(F27:H27)</f>
        <v>20</v>
      </c>
      <c r="F27" s="160" t="s">
        <v>384</v>
      </c>
      <c r="G27" s="160" t="s">
        <v>384</v>
      </c>
      <c r="H27" s="160">
        <v>20</v>
      </c>
      <c r="I27" s="160">
        <f>SUM(J27:L27)</f>
        <v>19</v>
      </c>
      <c r="J27" s="160" t="s">
        <v>384</v>
      </c>
      <c r="K27" s="160" t="s">
        <v>384</v>
      </c>
      <c r="L27" s="160">
        <v>19</v>
      </c>
      <c r="M27" s="160">
        <f>SUM(N27,Q27)</f>
        <v>19</v>
      </c>
      <c r="N27" s="160">
        <f>SUM(O27,P27,)</f>
        <v>8</v>
      </c>
      <c r="O27" s="160">
        <v>7</v>
      </c>
      <c r="P27" s="160">
        <v>1</v>
      </c>
      <c r="Q27" s="161">
        <v>11</v>
      </c>
    </row>
    <row r="28" spans="1:17" ht="9" customHeight="1">
      <c r="A28" s="178"/>
      <c r="B28" s="207"/>
      <c r="C28" s="209"/>
      <c r="D28" s="210"/>
      <c r="E28" s="160"/>
      <c r="F28" s="160"/>
      <c r="G28" s="160"/>
      <c r="H28" s="160"/>
      <c r="I28" s="160"/>
      <c r="J28" s="160"/>
      <c r="K28" s="160"/>
      <c r="L28" s="160"/>
      <c r="M28" s="160"/>
      <c r="N28" s="160"/>
      <c r="O28" s="160"/>
      <c r="P28" s="160"/>
      <c r="Q28" s="161"/>
    </row>
    <row r="29" spans="1:17" ht="12">
      <c r="A29" s="178"/>
      <c r="B29" s="175" t="s">
        <v>398</v>
      </c>
      <c r="C29" s="212"/>
      <c r="D29" s="210"/>
      <c r="E29" s="160">
        <f>SUM(E30:E31)</f>
        <v>60</v>
      </c>
      <c r="F29" s="160" t="s">
        <v>384</v>
      </c>
      <c r="G29" s="160">
        <f aca="true" t="shared" si="3" ref="G29:P29">SUM(G30:G31)</f>
        <v>60</v>
      </c>
      <c r="H29" s="160" t="s">
        <v>384</v>
      </c>
      <c r="I29" s="160">
        <f t="shared" si="3"/>
        <v>42</v>
      </c>
      <c r="J29" s="160" t="s">
        <v>384</v>
      </c>
      <c r="K29" s="160">
        <f t="shared" si="3"/>
        <v>42</v>
      </c>
      <c r="L29" s="160" t="s">
        <v>384</v>
      </c>
      <c r="M29" s="160">
        <f t="shared" si="3"/>
        <v>24</v>
      </c>
      <c r="N29" s="160">
        <f t="shared" si="3"/>
        <v>24</v>
      </c>
      <c r="O29" s="160">
        <f t="shared" si="3"/>
        <v>23</v>
      </c>
      <c r="P29" s="160">
        <f t="shared" si="3"/>
        <v>1</v>
      </c>
      <c r="Q29" s="161" t="s">
        <v>980</v>
      </c>
    </row>
    <row r="30" spans="1:17" ht="12">
      <c r="A30" s="178"/>
      <c r="B30" s="207"/>
      <c r="C30" s="209" t="s">
        <v>399</v>
      </c>
      <c r="D30" s="210" t="s">
        <v>979</v>
      </c>
      <c r="E30" s="160">
        <f>SUM(F30:H30)</f>
        <v>20</v>
      </c>
      <c r="F30" s="160" t="s">
        <v>384</v>
      </c>
      <c r="G30" s="160">
        <v>20</v>
      </c>
      <c r="H30" s="160" t="s">
        <v>384</v>
      </c>
      <c r="I30" s="160">
        <f>SUM(J30:L30)</f>
        <v>10</v>
      </c>
      <c r="J30" s="160" t="s">
        <v>384</v>
      </c>
      <c r="K30" s="160">
        <v>10</v>
      </c>
      <c r="L30" s="160" t="s">
        <v>384</v>
      </c>
      <c r="M30" s="160">
        <f>SUM(N30,Q30)</f>
        <v>10</v>
      </c>
      <c r="N30" s="160">
        <f>SUM(O30,P30,)</f>
        <v>10</v>
      </c>
      <c r="O30" s="160">
        <v>9</v>
      </c>
      <c r="P30" s="164">
        <v>1</v>
      </c>
      <c r="Q30" s="161" t="s">
        <v>980</v>
      </c>
    </row>
    <row r="31" spans="1:17" ht="12">
      <c r="A31" s="178"/>
      <c r="B31" s="207"/>
      <c r="C31" s="209" t="s">
        <v>400</v>
      </c>
      <c r="D31" s="210" t="s">
        <v>386</v>
      </c>
      <c r="E31" s="160">
        <f>SUM(F31:H31)</f>
        <v>40</v>
      </c>
      <c r="F31" s="160" t="s">
        <v>384</v>
      </c>
      <c r="G31" s="160">
        <v>40</v>
      </c>
      <c r="H31" s="160" t="s">
        <v>384</v>
      </c>
      <c r="I31" s="160">
        <f>SUM(J31:L31)</f>
        <v>32</v>
      </c>
      <c r="J31" s="160" t="s">
        <v>384</v>
      </c>
      <c r="K31" s="160">
        <v>32</v>
      </c>
      <c r="L31" s="160" t="s">
        <v>980</v>
      </c>
      <c r="M31" s="160">
        <f>SUM(N31,Q31)</f>
        <v>14</v>
      </c>
      <c r="N31" s="160">
        <f>SUM(O31,P31,)</f>
        <v>14</v>
      </c>
      <c r="O31" s="160">
        <v>14</v>
      </c>
      <c r="P31" s="164" t="s">
        <v>980</v>
      </c>
      <c r="Q31" s="161" t="s">
        <v>384</v>
      </c>
    </row>
    <row r="32" spans="1:17" ht="9.75" customHeight="1">
      <c r="A32" s="178"/>
      <c r="B32" s="207"/>
      <c r="C32" s="209"/>
      <c r="D32" s="210"/>
      <c r="E32" s="160"/>
      <c r="F32" s="160"/>
      <c r="G32" s="160"/>
      <c r="H32" s="160"/>
      <c r="I32" s="160"/>
      <c r="J32" s="160"/>
      <c r="K32" s="160"/>
      <c r="L32" s="160"/>
      <c r="M32" s="160"/>
      <c r="N32" s="160"/>
      <c r="O32" s="160"/>
      <c r="P32" s="160"/>
      <c r="Q32" s="161"/>
    </row>
    <row r="33" spans="1:17" ht="12">
      <c r="A33" s="178"/>
      <c r="B33" s="175" t="s">
        <v>401</v>
      </c>
      <c r="C33" s="212"/>
      <c r="D33" s="210"/>
      <c r="E33" s="160">
        <f>SUM(E34:E34)</f>
        <v>40</v>
      </c>
      <c r="F33" s="160" t="s">
        <v>384</v>
      </c>
      <c r="G33" s="160">
        <f>SUM(G34:G34)</f>
        <v>40</v>
      </c>
      <c r="H33" s="165" t="s">
        <v>384</v>
      </c>
      <c r="I33" s="160">
        <f>SUM(I34:I34)</f>
        <v>20</v>
      </c>
      <c r="J33" s="160" t="s">
        <v>384</v>
      </c>
      <c r="K33" s="160">
        <f aca="true" t="shared" si="4" ref="K33:Q33">SUM(K34:K34)</f>
        <v>20</v>
      </c>
      <c r="L33" s="160">
        <f t="shared" si="4"/>
        <v>0</v>
      </c>
      <c r="M33" s="160">
        <f t="shared" si="4"/>
        <v>4</v>
      </c>
      <c r="N33" s="160">
        <f t="shared" si="4"/>
        <v>3</v>
      </c>
      <c r="O33" s="160">
        <f t="shared" si="4"/>
        <v>2</v>
      </c>
      <c r="P33" s="160">
        <f t="shared" si="4"/>
        <v>1</v>
      </c>
      <c r="Q33" s="161">
        <f t="shared" si="4"/>
        <v>1</v>
      </c>
    </row>
    <row r="34" spans="1:17" s="109" customFormat="1" ht="24">
      <c r="A34" s="116"/>
      <c r="B34" s="214"/>
      <c r="C34" s="215" t="s">
        <v>981</v>
      </c>
      <c r="D34" s="216" t="s">
        <v>386</v>
      </c>
      <c r="E34" s="165">
        <f>SUM(F34:H34)</f>
        <v>40</v>
      </c>
      <c r="F34" s="165" t="s">
        <v>384</v>
      </c>
      <c r="G34" s="165">
        <v>40</v>
      </c>
      <c r="H34" s="165" t="s">
        <v>384</v>
      </c>
      <c r="I34" s="165">
        <f>SUM(J34:L34)</f>
        <v>20</v>
      </c>
      <c r="J34" s="165" t="s">
        <v>384</v>
      </c>
      <c r="K34" s="165">
        <v>20</v>
      </c>
      <c r="L34" s="165" t="s">
        <v>384</v>
      </c>
      <c r="M34" s="165">
        <f>SUM(N34,Q34)</f>
        <v>4</v>
      </c>
      <c r="N34" s="165">
        <f>SUM(O34,P34,)</f>
        <v>3</v>
      </c>
      <c r="O34" s="165">
        <v>2</v>
      </c>
      <c r="P34" s="165">
        <v>1</v>
      </c>
      <c r="Q34" s="166">
        <v>1</v>
      </c>
    </row>
    <row r="35" spans="1:17" ht="9" customHeight="1">
      <c r="A35" s="178"/>
      <c r="B35" s="207"/>
      <c r="C35" s="209"/>
      <c r="D35" s="210"/>
      <c r="E35" s="160"/>
      <c r="F35" s="160"/>
      <c r="G35" s="160"/>
      <c r="H35" s="160"/>
      <c r="I35" s="160"/>
      <c r="J35" s="160"/>
      <c r="K35" s="160"/>
      <c r="L35" s="160"/>
      <c r="M35" s="160"/>
      <c r="N35" s="160"/>
      <c r="O35" s="160"/>
      <c r="P35" s="160"/>
      <c r="Q35" s="161"/>
    </row>
    <row r="36" spans="1:17" s="201" customFormat="1" ht="12">
      <c r="A36" s="195"/>
      <c r="B36" s="203" t="s">
        <v>982</v>
      </c>
      <c r="C36" s="217"/>
      <c r="D36" s="218"/>
      <c r="E36" s="167">
        <f>E38+E47</f>
        <v>547</v>
      </c>
      <c r="F36" s="160" t="s">
        <v>384</v>
      </c>
      <c r="G36" s="160" t="s">
        <v>384</v>
      </c>
      <c r="H36" s="167">
        <f aca="true" t="shared" si="5" ref="H36:Q36">H38+H47</f>
        <v>547</v>
      </c>
      <c r="I36" s="167">
        <f t="shared" si="5"/>
        <v>548</v>
      </c>
      <c r="J36" s="160" t="s">
        <v>384</v>
      </c>
      <c r="K36" s="160" t="s">
        <v>384</v>
      </c>
      <c r="L36" s="167">
        <f t="shared" si="5"/>
        <v>548</v>
      </c>
      <c r="M36" s="167">
        <f t="shared" si="5"/>
        <v>505</v>
      </c>
      <c r="N36" s="167">
        <f t="shared" si="5"/>
        <v>197</v>
      </c>
      <c r="O36" s="167">
        <f t="shared" si="5"/>
        <v>195</v>
      </c>
      <c r="P36" s="167">
        <f t="shared" si="5"/>
        <v>2</v>
      </c>
      <c r="Q36" s="168">
        <f t="shared" si="5"/>
        <v>308</v>
      </c>
    </row>
    <row r="37" spans="1:17" ht="9.75" customHeight="1">
      <c r="A37" s="178"/>
      <c r="B37" s="207"/>
      <c r="C37" s="209"/>
      <c r="D37" s="210"/>
      <c r="E37" s="160"/>
      <c r="F37" s="160"/>
      <c r="G37" s="160"/>
      <c r="H37" s="160"/>
      <c r="I37" s="160"/>
      <c r="J37" s="160"/>
      <c r="K37" s="160"/>
      <c r="L37" s="160"/>
      <c r="M37" s="160"/>
      <c r="N37" s="160"/>
      <c r="O37" s="160"/>
      <c r="P37" s="160"/>
      <c r="Q37" s="161"/>
    </row>
    <row r="38" spans="1:17" ht="12">
      <c r="A38" s="178"/>
      <c r="B38" s="213" t="s">
        <v>402</v>
      </c>
      <c r="C38" s="212"/>
      <c r="D38" s="210"/>
      <c r="E38" s="160">
        <f>SUM(E39:E45)</f>
        <v>452</v>
      </c>
      <c r="F38" s="165" t="s">
        <v>384</v>
      </c>
      <c r="G38" s="165" t="s">
        <v>384</v>
      </c>
      <c r="H38" s="160">
        <f aca="true" t="shared" si="6" ref="H38:Q38">SUM(H39:H45)</f>
        <v>452</v>
      </c>
      <c r="I38" s="160">
        <f t="shared" si="6"/>
        <v>436</v>
      </c>
      <c r="J38" s="165" t="s">
        <v>384</v>
      </c>
      <c r="K38" s="165" t="s">
        <v>384</v>
      </c>
      <c r="L38" s="160">
        <f t="shared" si="6"/>
        <v>436</v>
      </c>
      <c r="M38" s="160">
        <f t="shared" si="6"/>
        <v>394</v>
      </c>
      <c r="N38" s="160">
        <f t="shared" si="6"/>
        <v>133</v>
      </c>
      <c r="O38" s="160">
        <f t="shared" si="6"/>
        <v>133</v>
      </c>
      <c r="P38" s="160">
        <v>0</v>
      </c>
      <c r="Q38" s="163">
        <f t="shared" si="6"/>
        <v>261</v>
      </c>
    </row>
    <row r="39" spans="1:17" ht="24">
      <c r="A39" s="178"/>
      <c r="B39" s="207"/>
      <c r="C39" s="219" t="s">
        <v>983</v>
      </c>
      <c r="D39" s="210" t="s">
        <v>984</v>
      </c>
      <c r="E39" s="160">
        <f aca="true" t="shared" si="7" ref="E39:E45">SUM(F39:H39)</f>
        <v>60</v>
      </c>
      <c r="F39" s="165" t="s">
        <v>384</v>
      </c>
      <c r="G39" s="165" t="s">
        <v>384</v>
      </c>
      <c r="H39" s="165">
        <v>60</v>
      </c>
      <c r="I39" s="165">
        <f aca="true" t="shared" si="8" ref="I39:I45">SUM(J39:L39)</f>
        <v>58</v>
      </c>
      <c r="J39" s="165" t="s">
        <v>384</v>
      </c>
      <c r="K39" s="165" t="s">
        <v>384</v>
      </c>
      <c r="L39" s="165">
        <v>58</v>
      </c>
      <c r="M39" s="165">
        <f aca="true" t="shared" si="9" ref="M39:M45">SUM(N39,Q39)</f>
        <v>48</v>
      </c>
      <c r="N39" s="165">
        <f aca="true" t="shared" si="10" ref="N39:N45">SUM(O39,P39,)</f>
        <v>25</v>
      </c>
      <c r="O39" s="165">
        <v>25</v>
      </c>
      <c r="P39" s="165" t="s">
        <v>384</v>
      </c>
      <c r="Q39" s="166">
        <v>23</v>
      </c>
    </row>
    <row r="40" spans="1:17" ht="12">
      <c r="A40" s="178"/>
      <c r="B40" s="207"/>
      <c r="C40" s="209" t="s">
        <v>403</v>
      </c>
      <c r="D40" s="210" t="s">
        <v>984</v>
      </c>
      <c r="E40" s="160">
        <f t="shared" si="7"/>
        <v>60</v>
      </c>
      <c r="F40" s="160" t="s">
        <v>384</v>
      </c>
      <c r="G40" s="160" t="s">
        <v>384</v>
      </c>
      <c r="H40" s="160">
        <v>60</v>
      </c>
      <c r="I40" s="160">
        <f t="shared" si="8"/>
        <v>61</v>
      </c>
      <c r="J40" s="160" t="s">
        <v>384</v>
      </c>
      <c r="K40" s="160" t="s">
        <v>384</v>
      </c>
      <c r="L40" s="160">
        <v>61</v>
      </c>
      <c r="M40" s="160">
        <f t="shared" si="9"/>
        <v>52</v>
      </c>
      <c r="N40" s="160">
        <f t="shared" si="10"/>
        <v>21</v>
      </c>
      <c r="O40" s="160">
        <v>21</v>
      </c>
      <c r="P40" s="160" t="s">
        <v>384</v>
      </c>
      <c r="Q40" s="161">
        <v>31</v>
      </c>
    </row>
    <row r="41" spans="1:17" ht="12">
      <c r="A41" s="178"/>
      <c r="B41" s="207"/>
      <c r="C41" s="209" t="s">
        <v>404</v>
      </c>
      <c r="D41" s="210" t="s">
        <v>984</v>
      </c>
      <c r="E41" s="160">
        <f t="shared" si="7"/>
        <v>120</v>
      </c>
      <c r="F41" s="160" t="s">
        <v>384</v>
      </c>
      <c r="G41" s="160" t="s">
        <v>384</v>
      </c>
      <c r="H41" s="160">
        <v>120</v>
      </c>
      <c r="I41" s="160">
        <f t="shared" si="8"/>
        <v>108</v>
      </c>
      <c r="J41" s="160" t="s">
        <v>384</v>
      </c>
      <c r="K41" s="160" t="s">
        <v>384</v>
      </c>
      <c r="L41" s="160">
        <v>108</v>
      </c>
      <c r="M41" s="160">
        <f t="shared" si="9"/>
        <v>106</v>
      </c>
      <c r="N41" s="160">
        <f t="shared" si="10"/>
        <v>28</v>
      </c>
      <c r="O41" s="160">
        <v>28</v>
      </c>
      <c r="P41" s="160" t="s">
        <v>980</v>
      </c>
      <c r="Q41" s="161">
        <v>78</v>
      </c>
    </row>
    <row r="42" spans="1:17" ht="12">
      <c r="A42" s="178"/>
      <c r="B42" s="207"/>
      <c r="C42" s="209" t="s">
        <v>405</v>
      </c>
      <c r="D42" s="210" t="s">
        <v>984</v>
      </c>
      <c r="E42" s="160">
        <f t="shared" si="7"/>
        <v>60</v>
      </c>
      <c r="F42" s="160" t="s">
        <v>384</v>
      </c>
      <c r="G42" s="160" t="s">
        <v>384</v>
      </c>
      <c r="H42" s="160">
        <v>60</v>
      </c>
      <c r="I42" s="160">
        <f t="shared" si="8"/>
        <v>69</v>
      </c>
      <c r="J42" s="160" t="s">
        <v>384</v>
      </c>
      <c r="K42" s="160" t="s">
        <v>384</v>
      </c>
      <c r="L42" s="160">
        <v>69</v>
      </c>
      <c r="M42" s="160">
        <f t="shared" si="9"/>
        <v>50</v>
      </c>
      <c r="N42" s="160">
        <f t="shared" si="10"/>
        <v>45</v>
      </c>
      <c r="O42" s="160">
        <v>45</v>
      </c>
      <c r="P42" s="160" t="s">
        <v>980</v>
      </c>
      <c r="Q42" s="161">
        <v>5</v>
      </c>
    </row>
    <row r="43" spans="1:17" ht="12">
      <c r="A43" s="178"/>
      <c r="B43" s="207"/>
      <c r="C43" s="209" t="s">
        <v>985</v>
      </c>
      <c r="D43" s="210" t="s">
        <v>986</v>
      </c>
      <c r="E43" s="160">
        <f t="shared" si="7"/>
        <v>15</v>
      </c>
      <c r="F43" s="160" t="s">
        <v>384</v>
      </c>
      <c r="G43" s="160" t="s">
        <v>384</v>
      </c>
      <c r="H43" s="160">
        <v>15</v>
      </c>
      <c r="I43" s="160">
        <f t="shared" si="8"/>
        <v>10</v>
      </c>
      <c r="J43" s="160" t="s">
        <v>384</v>
      </c>
      <c r="K43" s="160" t="s">
        <v>384</v>
      </c>
      <c r="L43" s="160">
        <v>10</v>
      </c>
      <c r="M43" s="160">
        <f t="shared" si="9"/>
        <v>10</v>
      </c>
      <c r="N43" s="160">
        <f t="shared" si="10"/>
        <v>2</v>
      </c>
      <c r="O43" s="160">
        <v>2</v>
      </c>
      <c r="P43" s="160" t="s">
        <v>977</v>
      </c>
      <c r="Q43" s="161">
        <v>8</v>
      </c>
    </row>
    <row r="44" spans="1:17" ht="12">
      <c r="A44" s="178"/>
      <c r="B44" s="207"/>
      <c r="C44" s="209" t="s">
        <v>987</v>
      </c>
      <c r="D44" s="210" t="s">
        <v>988</v>
      </c>
      <c r="E44" s="160">
        <f t="shared" si="7"/>
        <v>15</v>
      </c>
      <c r="F44" s="160" t="s">
        <v>384</v>
      </c>
      <c r="G44" s="160" t="s">
        <v>384</v>
      </c>
      <c r="H44" s="160">
        <v>15</v>
      </c>
      <c r="I44" s="160">
        <f t="shared" si="8"/>
        <v>10</v>
      </c>
      <c r="J44" s="160" t="s">
        <v>384</v>
      </c>
      <c r="K44" s="160" t="s">
        <v>384</v>
      </c>
      <c r="L44" s="160">
        <v>10</v>
      </c>
      <c r="M44" s="160">
        <f t="shared" si="9"/>
        <v>9</v>
      </c>
      <c r="N44" s="160">
        <f t="shared" si="10"/>
        <v>3</v>
      </c>
      <c r="O44" s="160">
        <v>3</v>
      </c>
      <c r="P44" s="160" t="s">
        <v>980</v>
      </c>
      <c r="Q44" s="161">
        <v>6</v>
      </c>
    </row>
    <row r="45" spans="1:17" ht="12">
      <c r="A45" s="178"/>
      <c r="B45" s="207"/>
      <c r="C45" s="209" t="s">
        <v>989</v>
      </c>
      <c r="D45" s="210" t="s">
        <v>990</v>
      </c>
      <c r="E45" s="160">
        <f t="shared" si="7"/>
        <v>122</v>
      </c>
      <c r="F45" s="160" t="s">
        <v>384</v>
      </c>
      <c r="G45" s="160" t="s">
        <v>384</v>
      </c>
      <c r="H45" s="160">
        <v>122</v>
      </c>
      <c r="I45" s="160">
        <f t="shared" si="8"/>
        <v>120</v>
      </c>
      <c r="J45" s="160" t="s">
        <v>384</v>
      </c>
      <c r="K45" s="160" t="s">
        <v>384</v>
      </c>
      <c r="L45" s="160">
        <v>120</v>
      </c>
      <c r="M45" s="160">
        <f t="shared" si="9"/>
        <v>119</v>
      </c>
      <c r="N45" s="160">
        <f t="shared" si="10"/>
        <v>9</v>
      </c>
      <c r="O45" s="160">
        <v>9</v>
      </c>
      <c r="P45" s="160" t="s">
        <v>407</v>
      </c>
      <c r="Q45" s="161">
        <v>110</v>
      </c>
    </row>
    <row r="46" spans="1:17" ht="8.25" customHeight="1">
      <c r="A46" s="178"/>
      <c r="B46" s="207"/>
      <c r="C46" s="209"/>
      <c r="D46" s="210"/>
      <c r="E46" s="160"/>
      <c r="F46" s="160"/>
      <c r="G46" s="160"/>
      <c r="H46" s="160"/>
      <c r="I46" s="160"/>
      <c r="J46" s="160"/>
      <c r="K46" s="160"/>
      <c r="L46" s="160"/>
      <c r="M46" s="160"/>
      <c r="N46" s="160"/>
      <c r="O46" s="160"/>
      <c r="P46" s="160"/>
      <c r="Q46" s="161"/>
    </row>
    <row r="47" spans="1:17" ht="12">
      <c r="A47" s="178"/>
      <c r="B47" s="220" t="s">
        <v>991</v>
      </c>
      <c r="C47" s="212"/>
      <c r="D47" s="210"/>
      <c r="E47" s="160">
        <f>SUM(E48:E49)</f>
        <v>95</v>
      </c>
      <c r="F47" s="160" t="s">
        <v>384</v>
      </c>
      <c r="G47" s="160" t="s">
        <v>384</v>
      </c>
      <c r="H47" s="160">
        <f>SUM(H48:H49)</f>
        <v>95</v>
      </c>
      <c r="I47" s="160">
        <f>SUM(I48:I49)</f>
        <v>112</v>
      </c>
      <c r="J47" s="160" t="s">
        <v>384</v>
      </c>
      <c r="K47" s="160" t="s">
        <v>384</v>
      </c>
      <c r="L47" s="160">
        <f aca="true" t="shared" si="11" ref="L47:Q47">SUM(L48:L49)</f>
        <v>112</v>
      </c>
      <c r="M47" s="160">
        <f t="shared" si="11"/>
        <v>111</v>
      </c>
      <c r="N47" s="160">
        <f t="shared" si="11"/>
        <v>64</v>
      </c>
      <c r="O47" s="160">
        <f t="shared" si="11"/>
        <v>62</v>
      </c>
      <c r="P47" s="160">
        <f t="shared" si="11"/>
        <v>2</v>
      </c>
      <c r="Q47" s="161">
        <f t="shared" si="11"/>
        <v>47</v>
      </c>
    </row>
    <row r="48" spans="1:17" ht="12">
      <c r="A48" s="178"/>
      <c r="B48" s="207"/>
      <c r="C48" s="209" t="s">
        <v>403</v>
      </c>
      <c r="D48" s="210" t="s">
        <v>992</v>
      </c>
      <c r="E48" s="160">
        <f>SUM(F48:H48)</f>
        <v>35</v>
      </c>
      <c r="F48" s="160" t="s">
        <v>384</v>
      </c>
      <c r="G48" s="160" t="s">
        <v>384</v>
      </c>
      <c r="H48" s="160">
        <v>35</v>
      </c>
      <c r="I48" s="160">
        <f>SUM(J48:L48)</f>
        <v>34</v>
      </c>
      <c r="J48" s="160" t="s">
        <v>384</v>
      </c>
      <c r="K48" s="160" t="s">
        <v>384</v>
      </c>
      <c r="L48" s="160">
        <v>34</v>
      </c>
      <c r="M48" s="160">
        <f>SUM(N48,Q48)</f>
        <v>33</v>
      </c>
      <c r="N48" s="160">
        <f>SUM(O48,P48,)</f>
        <v>17</v>
      </c>
      <c r="O48" s="160">
        <v>15</v>
      </c>
      <c r="P48" s="160">
        <v>2</v>
      </c>
      <c r="Q48" s="161">
        <v>16</v>
      </c>
    </row>
    <row r="49" spans="1:17" ht="12">
      <c r="A49" s="178"/>
      <c r="B49" s="221"/>
      <c r="C49" s="222" t="s">
        <v>993</v>
      </c>
      <c r="D49" s="223" t="s">
        <v>994</v>
      </c>
      <c r="E49" s="169">
        <f>SUM(F49:H49)</f>
        <v>60</v>
      </c>
      <c r="F49" s="169" t="s">
        <v>384</v>
      </c>
      <c r="G49" s="169" t="s">
        <v>384</v>
      </c>
      <c r="H49" s="169">
        <v>60</v>
      </c>
      <c r="I49" s="169">
        <f>SUM(J49:L49)</f>
        <v>78</v>
      </c>
      <c r="J49" s="169" t="s">
        <v>384</v>
      </c>
      <c r="K49" s="169" t="s">
        <v>384</v>
      </c>
      <c r="L49" s="169">
        <v>78</v>
      </c>
      <c r="M49" s="170">
        <f>SUM(N49,Q49)</f>
        <v>78</v>
      </c>
      <c r="N49" s="169">
        <f>SUM(O49,P49,)</f>
        <v>47</v>
      </c>
      <c r="O49" s="169">
        <v>47</v>
      </c>
      <c r="P49" s="169">
        <v>0</v>
      </c>
      <c r="Q49" s="171">
        <v>31</v>
      </c>
    </row>
    <row r="50" spans="2:3" ht="12">
      <c r="B50" s="224" t="s">
        <v>995</v>
      </c>
      <c r="C50" s="172"/>
    </row>
    <row r="51" spans="2:3" ht="12">
      <c r="B51" s="224" t="s">
        <v>996</v>
      </c>
      <c r="C51" s="172"/>
    </row>
    <row r="52" spans="2:3" ht="12">
      <c r="B52" s="224" t="s">
        <v>997</v>
      </c>
      <c r="C52" s="172"/>
    </row>
    <row r="53" spans="2:3" ht="12">
      <c r="B53" s="224" t="s">
        <v>998</v>
      </c>
      <c r="C53" s="172"/>
    </row>
    <row r="54" spans="2:3" ht="12">
      <c r="B54" s="224" t="s">
        <v>999</v>
      </c>
      <c r="C54" s="172"/>
    </row>
  </sheetData>
  <mergeCells count="5">
    <mergeCell ref="Q5:Q6"/>
    <mergeCell ref="B4:D6"/>
    <mergeCell ref="E5:E6"/>
    <mergeCell ref="I5:I6"/>
    <mergeCell ref="M5:M6"/>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N33"/>
  <sheetViews>
    <sheetView workbookViewId="0" topLeftCell="A1">
      <selection activeCell="A1" sqref="A1"/>
    </sheetView>
  </sheetViews>
  <sheetFormatPr defaultColWidth="9.00390625" defaultRowHeight="13.5"/>
  <cols>
    <col min="1" max="1" width="2.625" style="33" customWidth="1"/>
    <col min="2" max="2" width="18.125" style="33" customWidth="1"/>
    <col min="3" max="3" width="8.125" style="33" customWidth="1"/>
    <col min="4" max="4" width="8.625" style="33" customWidth="1"/>
    <col min="5" max="5" width="10.625" style="33" customWidth="1"/>
    <col min="6" max="6" width="8.125" style="33" customWidth="1"/>
    <col min="7" max="7" width="8.625" style="33" customWidth="1"/>
    <col min="8" max="8" width="10.625" style="33" customWidth="1"/>
    <col min="9" max="9" width="7.625" style="33" customWidth="1"/>
    <col min="10" max="10" width="6.625" style="33" customWidth="1"/>
    <col min="11" max="13" width="8.625" style="33" customWidth="1"/>
    <col min="14" max="14" width="9.125" style="33" customWidth="1"/>
    <col min="15" max="16384" width="9.00390625" style="33" customWidth="1"/>
  </cols>
  <sheetData>
    <row r="1" ht="17.25" customHeight="1">
      <c r="B1" s="34" t="s">
        <v>73</v>
      </c>
    </row>
    <row r="2" spans="2:14" ht="13.5" customHeight="1">
      <c r="B2" s="35"/>
      <c r="C2" s="35"/>
      <c r="D2" s="35"/>
      <c r="E2" s="35"/>
      <c r="F2" s="35"/>
      <c r="G2" s="35"/>
      <c r="H2" s="35"/>
      <c r="I2" s="35"/>
      <c r="J2" s="35"/>
      <c r="L2" s="23"/>
      <c r="M2" s="108"/>
      <c r="N2" s="58" t="s">
        <v>626</v>
      </c>
    </row>
    <row r="3" spans="1:14" ht="13.5" customHeight="1">
      <c r="A3" s="8"/>
      <c r="B3" s="1230" t="s">
        <v>74</v>
      </c>
      <c r="C3" s="1236" t="s">
        <v>656</v>
      </c>
      <c r="D3" s="1222"/>
      <c r="E3" s="1222"/>
      <c r="F3" s="53"/>
      <c r="G3" s="53"/>
      <c r="H3" s="53"/>
      <c r="I3" s="53"/>
      <c r="J3" s="53"/>
      <c r="K3" s="54"/>
      <c r="L3" s="1221" t="s">
        <v>759</v>
      </c>
      <c r="M3" s="1222"/>
      <c r="N3" s="1223"/>
    </row>
    <row r="4" spans="1:14" ht="13.5" customHeight="1">
      <c r="A4" s="8"/>
      <c r="B4" s="1235"/>
      <c r="C4" s="1237"/>
      <c r="D4" s="1225"/>
      <c r="E4" s="1225"/>
      <c r="F4" s="1227" t="s">
        <v>75</v>
      </c>
      <c r="G4" s="1228"/>
      <c r="H4" s="1229"/>
      <c r="I4" s="1227" t="s">
        <v>76</v>
      </c>
      <c r="J4" s="1228"/>
      <c r="K4" s="1229"/>
      <c r="L4" s="1224"/>
      <c r="M4" s="1225"/>
      <c r="N4" s="1226"/>
    </row>
    <row r="5" spans="1:14" ht="13.5" customHeight="1">
      <c r="A5" s="8"/>
      <c r="B5" s="1231"/>
      <c r="C5" s="36" t="s">
        <v>760</v>
      </c>
      <c r="D5" s="36" t="s">
        <v>761</v>
      </c>
      <c r="E5" s="36" t="s">
        <v>651</v>
      </c>
      <c r="F5" s="36" t="s">
        <v>760</v>
      </c>
      <c r="G5" s="36" t="s">
        <v>761</v>
      </c>
      <c r="H5" s="36" t="s">
        <v>651</v>
      </c>
      <c r="I5" s="36" t="s">
        <v>760</v>
      </c>
      <c r="J5" s="36" t="s">
        <v>761</v>
      </c>
      <c r="K5" s="36" t="s">
        <v>651</v>
      </c>
      <c r="L5" s="36" t="s">
        <v>762</v>
      </c>
      <c r="M5" s="36" t="s">
        <v>763</v>
      </c>
      <c r="N5" s="37" t="s">
        <v>764</v>
      </c>
    </row>
    <row r="6" spans="2:14" ht="13.5" customHeight="1">
      <c r="B6" s="785" t="s">
        <v>77</v>
      </c>
      <c r="C6" s="786">
        <v>47</v>
      </c>
      <c r="D6" s="786">
        <v>215688</v>
      </c>
      <c r="E6" s="786">
        <v>475949</v>
      </c>
      <c r="F6" s="786">
        <v>44</v>
      </c>
      <c r="G6" s="786">
        <v>201281</v>
      </c>
      <c r="H6" s="786">
        <v>439151</v>
      </c>
      <c r="I6" s="786">
        <v>3</v>
      </c>
      <c r="J6" s="786">
        <v>14407</v>
      </c>
      <c r="K6" s="786">
        <v>36798</v>
      </c>
      <c r="L6" s="786">
        <v>93850952</v>
      </c>
      <c r="M6" s="786">
        <v>89536384</v>
      </c>
      <c r="N6" s="787">
        <v>4314567</v>
      </c>
    </row>
    <row r="7" spans="2:14" ht="6" customHeight="1">
      <c r="B7" s="40"/>
      <c r="C7" s="788"/>
      <c r="D7" s="788"/>
      <c r="E7" s="788"/>
      <c r="F7" s="788"/>
      <c r="G7" s="788"/>
      <c r="H7" s="788"/>
      <c r="I7" s="788"/>
      <c r="J7" s="788"/>
      <c r="K7" s="788"/>
      <c r="L7" s="788"/>
      <c r="M7" s="788"/>
      <c r="N7" s="789"/>
    </row>
    <row r="8" spans="2:14" s="255" customFormat="1" ht="13.5" customHeight="1">
      <c r="B8" s="790" t="s">
        <v>31</v>
      </c>
      <c r="C8" s="791">
        <v>47</v>
      </c>
      <c r="D8" s="791">
        <v>223406</v>
      </c>
      <c r="E8" s="791">
        <v>491875</v>
      </c>
      <c r="F8" s="791">
        <v>44</v>
      </c>
      <c r="G8" s="791">
        <v>209086</v>
      </c>
      <c r="H8" s="791">
        <v>448802</v>
      </c>
      <c r="I8" s="791">
        <v>3</v>
      </c>
      <c r="J8" s="791">
        <v>14320</v>
      </c>
      <c r="K8" s="791">
        <v>36443</v>
      </c>
      <c r="L8" s="791">
        <v>100015782</v>
      </c>
      <c r="M8" s="791">
        <v>95417096</v>
      </c>
      <c r="N8" s="792">
        <v>4598686</v>
      </c>
    </row>
    <row r="9" spans="10:12" ht="6" customHeight="1">
      <c r="J9" s="23"/>
      <c r="K9" s="23"/>
      <c r="L9" s="23"/>
    </row>
    <row r="10" spans="2:12" ht="18" customHeight="1">
      <c r="B10" s="1230" t="s">
        <v>78</v>
      </c>
      <c r="C10" s="1232" t="s">
        <v>79</v>
      </c>
      <c r="D10" s="1233"/>
      <c r="E10" s="1234"/>
      <c r="F10" s="1232" t="s">
        <v>80</v>
      </c>
      <c r="G10" s="1233"/>
      <c r="H10" s="1234"/>
      <c r="J10" s="23"/>
      <c r="K10" s="23"/>
      <c r="L10" s="23"/>
    </row>
    <row r="11" spans="2:8" ht="18" customHeight="1">
      <c r="B11" s="1231"/>
      <c r="C11" s="41" t="s">
        <v>607</v>
      </c>
      <c r="D11" s="41" t="s">
        <v>765</v>
      </c>
      <c r="E11" s="55" t="s">
        <v>766</v>
      </c>
      <c r="F11" s="41" t="s">
        <v>607</v>
      </c>
      <c r="G11" s="41" t="s">
        <v>765</v>
      </c>
      <c r="H11" s="55" t="s">
        <v>766</v>
      </c>
    </row>
    <row r="12" spans="2:8" s="255" customFormat="1" ht="15" customHeight="1">
      <c r="B12" s="566" t="s">
        <v>371</v>
      </c>
      <c r="C12" s="793">
        <v>3811340</v>
      </c>
      <c r="D12" s="794">
        <v>70961067</v>
      </c>
      <c r="E12" s="567">
        <v>57148161</v>
      </c>
      <c r="F12" s="793">
        <v>3978605</v>
      </c>
      <c r="G12" s="794">
        <v>72938384</v>
      </c>
      <c r="H12" s="567">
        <v>58546990</v>
      </c>
    </row>
    <row r="13" spans="1:8" ht="6" customHeight="1">
      <c r="A13" s="8"/>
      <c r="B13" s="39"/>
      <c r="C13" s="564"/>
      <c r="D13" s="564"/>
      <c r="E13" s="565"/>
      <c r="F13" s="564"/>
      <c r="G13" s="564"/>
      <c r="H13" s="565"/>
    </row>
    <row r="14" spans="2:8" ht="15" customHeight="1">
      <c r="B14" s="42" t="s">
        <v>767</v>
      </c>
      <c r="C14" s="795">
        <v>3655966</v>
      </c>
      <c r="D14" s="795">
        <v>70232607</v>
      </c>
      <c r="E14" s="796">
        <v>50353677</v>
      </c>
      <c r="F14" s="564">
        <v>3821378</v>
      </c>
      <c r="G14" s="564">
        <v>72194230</v>
      </c>
      <c r="H14" s="565">
        <v>51782302</v>
      </c>
    </row>
    <row r="15" spans="2:8" ht="15" customHeight="1">
      <c r="B15" s="56" t="s">
        <v>81</v>
      </c>
      <c r="C15" s="564">
        <v>70575</v>
      </c>
      <c r="D15" s="564">
        <v>26481710</v>
      </c>
      <c r="E15" s="626" t="s">
        <v>82</v>
      </c>
      <c r="F15" s="795">
        <v>71140</v>
      </c>
      <c r="G15" s="795">
        <v>26825803</v>
      </c>
      <c r="H15" s="796" t="s">
        <v>384</v>
      </c>
    </row>
    <row r="16" spans="2:8" ht="15" customHeight="1">
      <c r="B16" s="56" t="s">
        <v>83</v>
      </c>
      <c r="C16" s="564">
        <v>2375620</v>
      </c>
      <c r="D16" s="564">
        <v>28155027</v>
      </c>
      <c r="E16" s="626" t="s">
        <v>82</v>
      </c>
      <c r="F16" s="564">
        <v>2405787</v>
      </c>
      <c r="G16" s="564">
        <v>28318639</v>
      </c>
      <c r="H16" s="626" t="s">
        <v>384</v>
      </c>
    </row>
    <row r="17" spans="2:8" ht="15" customHeight="1">
      <c r="B17" s="56" t="s">
        <v>84</v>
      </c>
      <c r="C17" s="564">
        <v>406040</v>
      </c>
      <c r="D17" s="564">
        <v>6033076</v>
      </c>
      <c r="E17" s="626" t="s">
        <v>82</v>
      </c>
      <c r="F17" s="564">
        <v>420563</v>
      </c>
      <c r="G17" s="564">
        <v>6204777</v>
      </c>
      <c r="H17" s="626" t="s">
        <v>384</v>
      </c>
    </row>
    <row r="18" spans="2:8" ht="15" customHeight="1">
      <c r="B18" s="56" t="s">
        <v>85</v>
      </c>
      <c r="C18" s="564">
        <v>802885</v>
      </c>
      <c r="D18" s="564">
        <v>6948093</v>
      </c>
      <c r="E18" s="626" t="s">
        <v>82</v>
      </c>
      <c r="F18" s="564">
        <v>922773</v>
      </c>
      <c r="G18" s="564">
        <v>8230472</v>
      </c>
      <c r="H18" s="626" t="s">
        <v>384</v>
      </c>
    </row>
    <row r="19" spans="2:8" ht="15" customHeight="1">
      <c r="B19" s="56" t="s">
        <v>86</v>
      </c>
      <c r="C19" s="797">
        <v>-66843</v>
      </c>
      <c r="D19" s="564">
        <v>2572507</v>
      </c>
      <c r="E19" s="626" t="s">
        <v>82</v>
      </c>
      <c r="F19" s="797">
        <v>-67201</v>
      </c>
      <c r="G19" s="564">
        <v>2558109</v>
      </c>
      <c r="H19" s="626" t="s">
        <v>384</v>
      </c>
    </row>
    <row r="20" spans="2:8" ht="15" customHeight="1">
      <c r="B20" s="56" t="s">
        <v>87</v>
      </c>
      <c r="C20" s="564">
        <v>846</v>
      </c>
      <c r="D20" s="564">
        <v>42193</v>
      </c>
      <c r="E20" s="626" t="s">
        <v>82</v>
      </c>
      <c r="F20" s="797">
        <v>1115</v>
      </c>
      <c r="G20" s="564">
        <v>56430</v>
      </c>
      <c r="H20" s="626" t="s">
        <v>384</v>
      </c>
    </row>
    <row r="21" spans="2:8" ht="15" customHeight="1">
      <c r="B21" s="42" t="s">
        <v>768</v>
      </c>
      <c r="C21" s="795">
        <v>88256</v>
      </c>
      <c r="D21" s="795">
        <v>728460</v>
      </c>
      <c r="E21" s="796">
        <v>541202</v>
      </c>
      <c r="F21" s="564">
        <v>89969</v>
      </c>
      <c r="G21" s="564">
        <v>744154</v>
      </c>
      <c r="H21" s="626">
        <v>444804</v>
      </c>
    </row>
    <row r="22" spans="2:8" ht="15" customHeight="1">
      <c r="B22" s="56" t="s">
        <v>769</v>
      </c>
      <c r="C22" s="564">
        <v>87750</v>
      </c>
      <c r="D22" s="564">
        <v>728393</v>
      </c>
      <c r="E22" s="565">
        <v>538879</v>
      </c>
      <c r="F22" s="795">
        <v>89611</v>
      </c>
      <c r="G22" s="795">
        <v>743375</v>
      </c>
      <c r="H22" s="796">
        <v>442652</v>
      </c>
    </row>
    <row r="23" spans="2:8" ht="15" customHeight="1">
      <c r="B23" s="56" t="s">
        <v>88</v>
      </c>
      <c r="C23" s="564">
        <v>2</v>
      </c>
      <c r="D23" s="564">
        <v>66</v>
      </c>
      <c r="E23" s="565">
        <v>66</v>
      </c>
      <c r="F23" s="564">
        <v>4</v>
      </c>
      <c r="G23" s="564">
        <v>779</v>
      </c>
      <c r="H23" s="565">
        <v>779</v>
      </c>
    </row>
    <row r="24" spans="2:8" ht="15" customHeight="1">
      <c r="B24" s="56" t="s">
        <v>89</v>
      </c>
      <c r="C24" s="564">
        <v>504</v>
      </c>
      <c r="D24" s="625" t="s">
        <v>82</v>
      </c>
      <c r="E24" s="565">
        <v>2256</v>
      </c>
      <c r="F24" s="564">
        <v>354</v>
      </c>
      <c r="G24" s="625" t="s">
        <v>384</v>
      </c>
      <c r="H24" s="565">
        <v>1373</v>
      </c>
    </row>
    <row r="25" spans="2:8" ht="15" customHeight="1">
      <c r="B25" s="42" t="s">
        <v>770</v>
      </c>
      <c r="C25" s="564">
        <v>57101</v>
      </c>
      <c r="D25" s="625" t="s">
        <v>82</v>
      </c>
      <c r="E25" s="565">
        <v>5176737</v>
      </c>
      <c r="F25" s="564">
        <v>56895</v>
      </c>
      <c r="G25" s="625" t="s">
        <v>384</v>
      </c>
      <c r="H25" s="565">
        <v>5181194</v>
      </c>
    </row>
    <row r="26" spans="2:8" ht="15" customHeight="1">
      <c r="B26" s="42" t="s">
        <v>771</v>
      </c>
      <c r="C26" s="564">
        <v>1638</v>
      </c>
      <c r="D26" s="625" t="s">
        <v>82</v>
      </c>
      <c r="E26" s="565">
        <v>495550</v>
      </c>
      <c r="F26" s="564">
        <v>1786</v>
      </c>
      <c r="G26" s="625" t="s">
        <v>384</v>
      </c>
      <c r="H26" s="565">
        <v>541050</v>
      </c>
    </row>
    <row r="27" spans="2:8" ht="15" customHeight="1">
      <c r="B27" s="42" t="s">
        <v>772</v>
      </c>
      <c r="C27" s="564">
        <v>7767</v>
      </c>
      <c r="D27" s="625" t="s">
        <v>82</v>
      </c>
      <c r="E27" s="565">
        <v>499853</v>
      </c>
      <c r="F27" s="564">
        <v>7961</v>
      </c>
      <c r="G27" s="625" t="s">
        <v>384</v>
      </c>
      <c r="H27" s="565">
        <v>515195</v>
      </c>
    </row>
    <row r="28" spans="2:8" ht="15" customHeight="1">
      <c r="B28" s="42" t="s">
        <v>773</v>
      </c>
      <c r="C28" s="564">
        <v>612</v>
      </c>
      <c r="D28" s="625" t="s">
        <v>82</v>
      </c>
      <c r="E28" s="565">
        <v>81142</v>
      </c>
      <c r="F28" s="564">
        <v>616</v>
      </c>
      <c r="G28" s="625" t="s">
        <v>384</v>
      </c>
      <c r="H28" s="565">
        <v>82445</v>
      </c>
    </row>
    <row r="29" spans="2:8" ht="15" customHeight="1">
      <c r="B29" s="57" t="s">
        <v>774</v>
      </c>
      <c r="C29" s="798" t="s">
        <v>90</v>
      </c>
      <c r="D29" s="798" t="s">
        <v>90</v>
      </c>
      <c r="E29" s="799" t="s">
        <v>90</v>
      </c>
      <c r="F29" s="800" t="s">
        <v>384</v>
      </c>
      <c r="G29" s="801" t="s">
        <v>384</v>
      </c>
      <c r="H29" s="802" t="s">
        <v>384</v>
      </c>
    </row>
    <row r="30" ht="12">
      <c r="B30" s="38" t="s">
        <v>775</v>
      </c>
    </row>
    <row r="31" ht="12">
      <c r="B31" s="38" t="s">
        <v>91</v>
      </c>
    </row>
    <row r="32" ht="12">
      <c r="B32" s="38" t="s">
        <v>92</v>
      </c>
    </row>
    <row r="33" ht="12">
      <c r="B33" s="38" t="s">
        <v>93</v>
      </c>
    </row>
  </sheetData>
  <mergeCells count="8">
    <mergeCell ref="L3:N4"/>
    <mergeCell ref="F4:H4"/>
    <mergeCell ref="I4:K4"/>
    <mergeCell ref="B10:B11"/>
    <mergeCell ref="C10:E10"/>
    <mergeCell ref="F10:H10"/>
    <mergeCell ref="B3:B5"/>
    <mergeCell ref="C3:E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00390625" defaultRowHeight="13.5"/>
  <cols>
    <col min="1" max="1" width="2.625" style="264" customWidth="1"/>
    <col min="2" max="2" width="15.125" style="264" customWidth="1"/>
    <col min="3" max="3" width="11.625" style="264" customWidth="1"/>
    <col min="4" max="4" width="10.125" style="264" customWidth="1"/>
    <col min="5" max="5" width="15.625" style="264" customWidth="1"/>
    <col min="6" max="6" width="11.625" style="264" customWidth="1"/>
    <col min="7" max="7" width="10.125" style="264" customWidth="1"/>
    <col min="8" max="8" width="15.75390625" style="264" customWidth="1"/>
    <col min="9" max="10" width="14.625" style="264" customWidth="1"/>
    <col min="11" max="11" width="13.25390625" style="264" customWidth="1"/>
    <col min="12" max="16384" width="9.00390625" style="264" customWidth="1"/>
  </cols>
  <sheetData>
    <row r="2" ht="14.25">
      <c r="B2" s="369" t="s">
        <v>94</v>
      </c>
    </row>
    <row r="3" spans="2:8" ht="19.5" customHeight="1">
      <c r="B3" s="370"/>
      <c r="C3" s="370"/>
      <c r="D3" s="370"/>
      <c r="E3" s="370"/>
      <c r="F3" s="809"/>
      <c r="H3" s="810" t="s">
        <v>776</v>
      </c>
    </row>
    <row r="4" spans="1:8" ht="21" customHeight="1">
      <c r="A4" s="258"/>
      <c r="B4" s="573" t="s">
        <v>596</v>
      </c>
      <c r="C4" s="811" t="s">
        <v>777</v>
      </c>
      <c r="D4" s="811" t="s">
        <v>651</v>
      </c>
      <c r="E4" s="811" t="s">
        <v>778</v>
      </c>
      <c r="F4" s="811" t="s">
        <v>779</v>
      </c>
      <c r="G4" s="812" t="s">
        <v>604</v>
      </c>
      <c r="H4" s="83" t="s">
        <v>600</v>
      </c>
    </row>
    <row r="5" spans="1:8" ht="21" customHeight="1">
      <c r="A5" s="258"/>
      <c r="B5" s="49" t="s">
        <v>16</v>
      </c>
      <c r="C5" s="150">
        <v>47</v>
      </c>
      <c r="D5" s="150">
        <v>120</v>
      </c>
      <c r="E5" s="150">
        <v>244850</v>
      </c>
      <c r="F5" s="150">
        <v>108094</v>
      </c>
      <c r="G5" s="150">
        <v>103517</v>
      </c>
      <c r="H5" s="813">
        <v>95.8</v>
      </c>
    </row>
    <row r="6" spans="1:8" s="277" customFormat="1" ht="21" customHeight="1">
      <c r="A6" s="272"/>
      <c r="B6" s="577" t="s">
        <v>30</v>
      </c>
      <c r="C6" s="426">
        <v>44</v>
      </c>
      <c r="D6" s="426">
        <v>119</v>
      </c>
      <c r="E6" s="426">
        <v>256655</v>
      </c>
      <c r="F6" s="426">
        <v>106051</v>
      </c>
      <c r="G6" s="426">
        <v>101652</v>
      </c>
      <c r="H6" s="814">
        <v>95.9</v>
      </c>
    </row>
    <row r="7" spans="2:10" ht="21.75" customHeight="1">
      <c r="B7" s="106"/>
      <c r="C7" s="106"/>
      <c r="D7" s="106"/>
      <c r="E7" s="106"/>
      <c r="F7" s="106"/>
      <c r="G7" s="106"/>
      <c r="H7" s="106"/>
      <c r="I7" s="106"/>
      <c r="J7" s="106"/>
    </row>
    <row r="8" spans="1:7" ht="24" customHeight="1">
      <c r="A8" s="258"/>
      <c r="B8" s="815" t="s">
        <v>627</v>
      </c>
      <c r="C8" s="816" t="s">
        <v>662</v>
      </c>
      <c r="D8" s="393" t="s">
        <v>663</v>
      </c>
      <c r="E8" s="815" t="s">
        <v>627</v>
      </c>
      <c r="F8" s="816" t="s">
        <v>662</v>
      </c>
      <c r="G8" s="393" t="s">
        <v>663</v>
      </c>
    </row>
    <row r="9" spans="1:7" s="277" customFormat="1" ht="24" customHeight="1">
      <c r="A9" s="272"/>
      <c r="B9" s="817" t="s">
        <v>30</v>
      </c>
      <c r="C9" s="818">
        <f>C11+F11</f>
        <v>8907</v>
      </c>
      <c r="D9" s="819">
        <f>D11+G11</f>
        <v>105784</v>
      </c>
      <c r="E9" s="740"/>
      <c r="F9" s="820"/>
      <c r="G9" s="821"/>
    </row>
    <row r="10" spans="1:7" ht="9" customHeight="1">
      <c r="A10" s="258"/>
      <c r="B10" s="822"/>
      <c r="C10" s="823"/>
      <c r="D10" s="824"/>
      <c r="E10" s="81"/>
      <c r="F10" s="825"/>
      <c r="G10" s="826"/>
    </row>
    <row r="11" spans="1:7" s="277" customFormat="1" ht="18" customHeight="1">
      <c r="A11" s="272"/>
      <c r="B11" s="587" t="s">
        <v>597</v>
      </c>
      <c r="C11" s="827">
        <f>SUM(C12,C14:C21)</f>
        <v>3016</v>
      </c>
      <c r="D11" s="827">
        <f>SUM(D12,D14:D21)</f>
        <v>55634</v>
      </c>
      <c r="E11" s="740" t="s">
        <v>780</v>
      </c>
      <c r="F11" s="827">
        <f>SUM(F12,F14:F21)</f>
        <v>5891</v>
      </c>
      <c r="G11" s="827">
        <f>SUM(G12,G14:G21)</f>
        <v>50150</v>
      </c>
    </row>
    <row r="12" spans="1:7" ht="18" customHeight="1">
      <c r="A12" s="258"/>
      <c r="B12" s="44" t="s">
        <v>781</v>
      </c>
      <c r="C12" s="828">
        <v>2966</v>
      </c>
      <c r="D12" s="829">
        <v>51144</v>
      </c>
      <c r="E12" s="81" t="s">
        <v>781</v>
      </c>
      <c r="F12" s="830">
        <v>5850</v>
      </c>
      <c r="G12" s="831">
        <v>47938</v>
      </c>
    </row>
    <row r="13" spans="1:7" ht="18" customHeight="1">
      <c r="A13" s="258"/>
      <c r="B13" s="44" t="s">
        <v>782</v>
      </c>
      <c r="C13" s="832" t="s">
        <v>95</v>
      </c>
      <c r="D13" s="833" t="s">
        <v>96</v>
      </c>
      <c r="E13" s="81" t="s">
        <v>782</v>
      </c>
      <c r="F13" s="833" t="s">
        <v>97</v>
      </c>
      <c r="G13" s="833" t="s">
        <v>98</v>
      </c>
    </row>
    <row r="14" spans="1:7" ht="18" customHeight="1">
      <c r="A14" s="258"/>
      <c r="B14" s="44" t="s">
        <v>783</v>
      </c>
      <c r="C14" s="830">
        <v>28</v>
      </c>
      <c r="D14" s="831">
        <v>139</v>
      </c>
      <c r="E14" s="81" t="s">
        <v>99</v>
      </c>
      <c r="F14" s="830">
        <v>32</v>
      </c>
      <c r="G14" s="831">
        <v>151</v>
      </c>
    </row>
    <row r="15" spans="1:7" ht="18" customHeight="1">
      <c r="A15" s="258"/>
      <c r="B15" s="44" t="s">
        <v>784</v>
      </c>
      <c r="C15" s="830" t="s">
        <v>384</v>
      </c>
      <c r="D15" s="831" t="s">
        <v>384</v>
      </c>
      <c r="E15" s="81" t="s">
        <v>784</v>
      </c>
      <c r="F15" s="830" t="s">
        <v>384</v>
      </c>
      <c r="G15" s="831" t="s">
        <v>384</v>
      </c>
    </row>
    <row r="16" spans="1:7" ht="18" customHeight="1">
      <c r="A16" s="258"/>
      <c r="B16" s="44" t="s">
        <v>785</v>
      </c>
      <c r="C16" s="830" t="s">
        <v>384</v>
      </c>
      <c r="D16" s="831" t="s">
        <v>384</v>
      </c>
      <c r="E16" s="81" t="s">
        <v>785</v>
      </c>
      <c r="F16" s="830" t="s">
        <v>384</v>
      </c>
      <c r="G16" s="831" t="s">
        <v>384</v>
      </c>
    </row>
    <row r="17" spans="1:7" ht="18" customHeight="1">
      <c r="A17" s="258"/>
      <c r="B17" s="44" t="s">
        <v>786</v>
      </c>
      <c r="C17" s="834">
        <v>19</v>
      </c>
      <c r="D17" s="831">
        <v>4285</v>
      </c>
      <c r="E17" s="81" t="s">
        <v>787</v>
      </c>
      <c r="F17" s="830">
        <v>3</v>
      </c>
      <c r="G17" s="831">
        <v>1204</v>
      </c>
    </row>
    <row r="18" spans="1:7" ht="18" customHeight="1">
      <c r="A18" s="258"/>
      <c r="B18" s="44" t="s">
        <v>788</v>
      </c>
      <c r="C18" s="834">
        <v>0</v>
      </c>
      <c r="D18" s="831">
        <v>0</v>
      </c>
      <c r="E18" s="81" t="s">
        <v>100</v>
      </c>
      <c r="F18" s="830">
        <v>1</v>
      </c>
      <c r="G18" s="831">
        <v>300</v>
      </c>
    </row>
    <row r="19" spans="1:7" ht="18" customHeight="1">
      <c r="A19" s="258"/>
      <c r="B19" s="835" t="s">
        <v>101</v>
      </c>
      <c r="C19" s="834" t="s">
        <v>384</v>
      </c>
      <c r="D19" s="831" t="s">
        <v>384</v>
      </c>
      <c r="E19" s="81" t="s">
        <v>770</v>
      </c>
      <c r="F19" s="830">
        <v>5</v>
      </c>
      <c r="G19" s="831">
        <v>557</v>
      </c>
    </row>
    <row r="20" spans="1:7" ht="18" customHeight="1">
      <c r="A20" s="258"/>
      <c r="B20" s="44" t="s">
        <v>789</v>
      </c>
      <c r="C20" s="834" t="s">
        <v>384</v>
      </c>
      <c r="D20" s="831" t="s">
        <v>384</v>
      </c>
      <c r="E20" s="81" t="s">
        <v>790</v>
      </c>
      <c r="F20" s="830" t="s">
        <v>384</v>
      </c>
      <c r="G20" s="831" t="s">
        <v>384</v>
      </c>
    </row>
    <row r="21" spans="1:7" ht="18" customHeight="1">
      <c r="A21" s="258"/>
      <c r="B21" s="44" t="s">
        <v>770</v>
      </c>
      <c r="C21" s="834">
        <v>3</v>
      </c>
      <c r="D21" s="831">
        <v>66</v>
      </c>
      <c r="E21" s="81"/>
      <c r="F21" s="830"/>
      <c r="G21" s="831"/>
    </row>
    <row r="22" spans="1:7" ht="9" customHeight="1">
      <c r="A22" s="258"/>
      <c r="B22" s="836"/>
      <c r="C22" s="837"/>
      <c r="D22" s="838"/>
      <c r="E22" s="836"/>
      <c r="F22" s="837"/>
      <c r="G22" s="838"/>
    </row>
    <row r="23" ht="16.5" customHeight="1">
      <c r="B23" s="264" t="s">
        <v>102</v>
      </c>
    </row>
    <row r="24" ht="16.5" customHeight="1">
      <c r="B24" s="264" t="s">
        <v>103</v>
      </c>
    </row>
    <row r="25" ht="16.5" customHeight="1">
      <c r="B25" s="264" t="s">
        <v>4</v>
      </c>
    </row>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9.00390625" defaultRowHeight="15" customHeight="1"/>
  <cols>
    <col min="1" max="1" width="2.875" style="33" customWidth="1"/>
    <col min="2" max="2" width="15.625" style="33" customWidth="1"/>
    <col min="3" max="13" width="7.125" style="33" customWidth="1"/>
    <col min="14" max="16384" width="9.00390625" style="33" customWidth="1"/>
  </cols>
  <sheetData>
    <row r="2" ht="15" customHeight="1">
      <c r="B2" s="34" t="s">
        <v>104</v>
      </c>
    </row>
    <row r="3" spans="2:13" ht="15" customHeight="1">
      <c r="B3" s="35"/>
      <c r="C3" s="35"/>
      <c r="D3" s="35"/>
      <c r="E3" s="35"/>
      <c r="F3" s="35"/>
      <c r="G3" s="35"/>
      <c r="H3" s="35"/>
      <c r="I3" s="35"/>
      <c r="J3" s="35"/>
      <c r="K3" s="35"/>
      <c r="L3" s="35"/>
      <c r="M3" s="35"/>
    </row>
    <row r="4" spans="1:13" ht="15" customHeight="1">
      <c r="A4" s="8"/>
      <c r="B4" s="19" t="s">
        <v>791</v>
      </c>
      <c r="C4" s="11" t="s">
        <v>792</v>
      </c>
      <c r="D4" s="12"/>
      <c r="E4" s="18" t="s">
        <v>793</v>
      </c>
      <c r="F4" s="11" t="s">
        <v>794</v>
      </c>
      <c r="G4" s="11"/>
      <c r="H4" s="11"/>
      <c r="I4" s="11"/>
      <c r="J4" s="11"/>
      <c r="K4" s="11"/>
      <c r="L4" s="11"/>
      <c r="M4" s="13"/>
    </row>
    <row r="5" spans="1:13" ht="15" customHeight="1">
      <c r="A5" s="8"/>
      <c r="B5" s="17"/>
      <c r="C5" s="839" t="s">
        <v>761</v>
      </c>
      <c r="D5" s="839" t="s">
        <v>795</v>
      </c>
      <c r="E5" s="839" t="s">
        <v>796</v>
      </c>
      <c r="F5" s="839" t="s">
        <v>797</v>
      </c>
      <c r="G5" s="839" t="s">
        <v>798</v>
      </c>
      <c r="H5" s="839" t="s">
        <v>799</v>
      </c>
      <c r="I5" s="1141" t="s">
        <v>105</v>
      </c>
      <c r="J5" s="839" t="s">
        <v>800</v>
      </c>
      <c r="K5" s="839" t="s">
        <v>801</v>
      </c>
      <c r="L5" s="839" t="s">
        <v>802</v>
      </c>
      <c r="M5" s="840" t="s">
        <v>803</v>
      </c>
    </row>
    <row r="6" spans="1:13" ht="15" customHeight="1">
      <c r="A6" s="8"/>
      <c r="B6" s="8" t="s">
        <v>106</v>
      </c>
      <c r="C6" s="804">
        <v>3183</v>
      </c>
      <c r="D6" s="324">
        <v>4299.25</v>
      </c>
      <c r="E6" s="841">
        <v>3.4416666666666664</v>
      </c>
      <c r="F6" s="804">
        <v>3694.4166666666665</v>
      </c>
      <c r="G6" s="804">
        <v>2462.1666666666665</v>
      </c>
      <c r="H6" s="804">
        <v>267</v>
      </c>
      <c r="I6" s="806" t="s">
        <v>90</v>
      </c>
      <c r="J6" s="804">
        <v>3588.5</v>
      </c>
      <c r="K6" s="806" t="s">
        <v>384</v>
      </c>
      <c r="L6" s="804">
        <v>1.8181818181818181</v>
      </c>
      <c r="M6" s="805">
        <v>2.1</v>
      </c>
    </row>
    <row r="7" spans="1:13" s="255" customFormat="1" ht="15" customHeight="1">
      <c r="A7" s="253"/>
      <c r="B7" s="8" t="s">
        <v>107</v>
      </c>
      <c r="C7" s="804">
        <v>3235</v>
      </c>
      <c r="D7" s="324">
        <v>4340</v>
      </c>
      <c r="E7" s="841">
        <v>3.49</v>
      </c>
      <c r="F7" s="804">
        <v>3764</v>
      </c>
      <c r="G7" s="804">
        <v>2523</v>
      </c>
      <c r="H7" s="804">
        <v>259</v>
      </c>
      <c r="I7" s="804">
        <v>454</v>
      </c>
      <c r="J7" s="804">
        <v>3583</v>
      </c>
      <c r="K7" s="806">
        <v>0</v>
      </c>
      <c r="L7" s="804">
        <v>1</v>
      </c>
      <c r="M7" s="805">
        <v>2</v>
      </c>
    </row>
    <row r="8" spans="1:13" s="255" customFormat="1" ht="15" customHeight="1">
      <c r="A8" s="253"/>
      <c r="B8" s="253" t="s">
        <v>108</v>
      </c>
      <c r="C8" s="803">
        <v>3336</v>
      </c>
      <c r="D8" s="842">
        <v>4444</v>
      </c>
      <c r="E8" s="843">
        <v>3.58</v>
      </c>
      <c r="F8" s="803">
        <v>3845</v>
      </c>
      <c r="G8" s="803">
        <v>2583</v>
      </c>
      <c r="H8" s="803">
        <v>235</v>
      </c>
      <c r="I8" s="803">
        <v>537</v>
      </c>
      <c r="J8" s="803">
        <v>3689</v>
      </c>
      <c r="K8" s="844" t="s">
        <v>90</v>
      </c>
      <c r="L8" s="803">
        <v>1</v>
      </c>
      <c r="M8" s="845">
        <v>3</v>
      </c>
    </row>
    <row r="9" spans="1:13" s="255" customFormat="1" ht="15" customHeight="1">
      <c r="A9" s="253"/>
      <c r="B9" s="253"/>
      <c r="C9" s="803"/>
      <c r="D9" s="842"/>
      <c r="E9" s="843"/>
      <c r="F9" s="803"/>
      <c r="G9" s="803"/>
      <c r="H9" s="803"/>
      <c r="I9" s="803"/>
      <c r="J9" s="803"/>
      <c r="K9" s="844"/>
      <c r="L9" s="803"/>
      <c r="M9" s="845"/>
    </row>
    <row r="10" spans="1:13" ht="15" customHeight="1">
      <c r="A10" s="8"/>
      <c r="B10" s="3" t="s">
        <v>109</v>
      </c>
      <c r="C10" s="804">
        <v>3281</v>
      </c>
      <c r="D10" s="324">
        <v>4378</v>
      </c>
      <c r="E10" s="841">
        <v>3.53</v>
      </c>
      <c r="F10" s="804">
        <v>3726</v>
      </c>
      <c r="G10" s="804">
        <v>2544</v>
      </c>
      <c r="H10" s="804">
        <v>225</v>
      </c>
      <c r="I10" s="804">
        <v>495</v>
      </c>
      <c r="J10" s="804">
        <v>3593</v>
      </c>
      <c r="K10" s="806">
        <v>0</v>
      </c>
      <c r="L10" s="806">
        <v>0</v>
      </c>
      <c r="M10" s="805">
        <v>3</v>
      </c>
    </row>
    <row r="11" spans="1:13" ht="15" customHeight="1">
      <c r="A11" s="8"/>
      <c r="B11" s="3" t="s">
        <v>110</v>
      </c>
      <c r="C11" s="804">
        <v>3291</v>
      </c>
      <c r="D11" s="324">
        <v>4384</v>
      </c>
      <c r="E11" s="841">
        <v>3.53</v>
      </c>
      <c r="F11" s="804">
        <v>3735</v>
      </c>
      <c r="G11" s="804">
        <v>2531</v>
      </c>
      <c r="H11" s="804">
        <v>232</v>
      </c>
      <c r="I11" s="804">
        <v>502</v>
      </c>
      <c r="J11" s="804">
        <v>3629</v>
      </c>
      <c r="K11" s="806">
        <v>1</v>
      </c>
      <c r="L11" s="806">
        <v>0</v>
      </c>
      <c r="M11" s="805">
        <v>5</v>
      </c>
    </row>
    <row r="12" spans="1:13" ht="15" customHeight="1">
      <c r="A12" s="8"/>
      <c r="B12" s="3" t="s">
        <v>416</v>
      </c>
      <c r="C12" s="804">
        <v>3289</v>
      </c>
      <c r="D12" s="324">
        <v>4384</v>
      </c>
      <c r="E12" s="841">
        <v>3.53</v>
      </c>
      <c r="F12" s="804">
        <v>3748</v>
      </c>
      <c r="G12" s="804">
        <v>2514</v>
      </c>
      <c r="H12" s="804">
        <v>228</v>
      </c>
      <c r="I12" s="804">
        <v>509</v>
      </c>
      <c r="J12" s="804">
        <v>3636</v>
      </c>
      <c r="K12" s="806">
        <v>0</v>
      </c>
      <c r="L12" s="806">
        <v>0</v>
      </c>
      <c r="M12" s="805">
        <v>2</v>
      </c>
    </row>
    <row r="13" spans="1:13" ht="15" customHeight="1">
      <c r="A13" s="8"/>
      <c r="B13" s="3" t="s">
        <v>417</v>
      </c>
      <c r="C13" s="804">
        <v>3297</v>
      </c>
      <c r="D13" s="324">
        <v>4396</v>
      </c>
      <c r="E13" s="841">
        <v>3.54</v>
      </c>
      <c r="F13" s="804">
        <v>3731</v>
      </c>
      <c r="G13" s="804">
        <v>2535</v>
      </c>
      <c r="H13" s="804">
        <v>233</v>
      </c>
      <c r="I13" s="804">
        <v>519</v>
      </c>
      <c r="J13" s="804">
        <v>3633</v>
      </c>
      <c r="K13" s="806">
        <v>0</v>
      </c>
      <c r="L13" s="806">
        <v>0</v>
      </c>
      <c r="M13" s="805">
        <v>1</v>
      </c>
    </row>
    <row r="14" spans="1:13" ht="15" customHeight="1">
      <c r="A14" s="8"/>
      <c r="B14" s="3" t="s">
        <v>418</v>
      </c>
      <c r="C14" s="804">
        <v>3316</v>
      </c>
      <c r="D14" s="324">
        <v>4416</v>
      </c>
      <c r="E14" s="841">
        <v>3.56</v>
      </c>
      <c r="F14" s="804">
        <v>3744</v>
      </c>
      <c r="G14" s="804">
        <v>2556</v>
      </c>
      <c r="H14" s="804">
        <v>231</v>
      </c>
      <c r="I14" s="804">
        <v>521</v>
      </c>
      <c r="J14" s="804">
        <v>3668</v>
      </c>
      <c r="K14" s="806">
        <v>0</v>
      </c>
      <c r="L14" s="806">
        <v>1</v>
      </c>
      <c r="M14" s="805">
        <v>2</v>
      </c>
    </row>
    <row r="15" spans="1:13" ht="15" customHeight="1">
      <c r="A15" s="8"/>
      <c r="B15" s="3" t="s">
        <v>419</v>
      </c>
      <c r="C15" s="804">
        <v>3316</v>
      </c>
      <c r="D15" s="324">
        <v>4404</v>
      </c>
      <c r="E15" s="841">
        <v>3.55</v>
      </c>
      <c r="F15" s="804">
        <v>3772</v>
      </c>
      <c r="G15" s="804">
        <v>2540</v>
      </c>
      <c r="H15" s="804">
        <v>231</v>
      </c>
      <c r="I15" s="804">
        <v>530</v>
      </c>
      <c r="J15" s="804">
        <v>3633</v>
      </c>
      <c r="K15" s="806">
        <v>0</v>
      </c>
      <c r="L15" s="806">
        <v>1</v>
      </c>
      <c r="M15" s="807">
        <v>1</v>
      </c>
    </row>
    <row r="16" spans="1:13" ht="15" customHeight="1">
      <c r="A16" s="8"/>
      <c r="B16" s="3" t="s">
        <v>420</v>
      </c>
      <c r="C16" s="804">
        <v>3338</v>
      </c>
      <c r="D16" s="804">
        <v>4439</v>
      </c>
      <c r="E16" s="841">
        <v>3.58</v>
      </c>
      <c r="F16" s="804">
        <v>3873</v>
      </c>
      <c r="G16" s="804">
        <v>2577</v>
      </c>
      <c r="H16" s="804">
        <v>236</v>
      </c>
      <c r="I16" s="804">
        <v>535</v>
      </c>
      <c r="J16" s="804">
        <v>3693</v>
      </c>
      <c r="K16" s="806">
        <v>0</v>
      </c>
      <c r="L16" s="806">
        <v>1</v>
      </c>
      <c r="M16" s="805">
        <v>2</v>
      </c>
    </row>
    <row r="17" spans="1:13" ht="15" customHeight="1">
      <c r="A17" s="8"/>
      <c r="B17" s="3" t="s">
        <v>352</v>
      </c>
      <c r="C17" s="804">
        <v>3360</v>
      </c>
      <c r="D17" s="804">
        <v>4479</v>
      </c>
      <c r="E17" s="841">
        <v>3.61</v>
      </c>
      <c r="F17" s="804">
        <v>3965</v>
      </c>
      <c r="G17" s="804">
        <v>2608</v>
      </c>
      <c r="H17" s="804">
        <v>246</v>
      </c>
      <c r="I17" s="804">
        <v>555</v>
      </c>
      <c r="J17" s="804">
        <v>3712</v>
      </c>
      <c r="K17" s="806">
        <v>0</v>
      </c>
      <c r="L17" s="806">
        <v>1</v>
      </c>
      <c r="M17" s="805">
        <v>3</v>
      </c>
    </row>
    <row r="18" spans="1:13" ht="15" customHeight="1">
      <c r="A18" s="8"/>
      <c r="B18" s="3" t="s">
        <v>353</v>
      </c>
      <c r="C18" s="804">
        <v>3370</v>
      </c>
      <c r="D18" s="804">
        <v>4500</v>
      </c>
      <c r="E18" s="841">
        <v>3.63</v>
      </c>
      <c r="F18" s="804">
        <v>3987</v>
      </c>
      <c r="G18" s="804">
        <v>2662</v>
      </c>
      <c r="H18" s="804">
        <v>245</v>
      </c>
      <c r="I18" s="804">
        <v>556</v>
      </c>
      <c r="J18" s="804">
        <v>3727</v>
      </c>
      <c r="K18" s="806">
        <v>2</v>
      </c>
      <c r="L18" s="806">
        <v>0</v>
      </c>
      <c r="M18" s="807">
        <v>3</v>
      </c>
    </row>
    <row r="19" spans="1:13" ht="15" customHeight="1">
      <c r="A19" s="8"/>
      <c r="B19" s="3" t="s">
        <v>111</v>
      </c>
      <c r="C19" s="804">
        <v>3382</v>
      </c>
      <c r="D19" s="804">
        <v>4506</v>
      </c>
      <c r="E19" s="841">
        <v>3.63</v>
      </c>
      <c r="F19" s="804">
        <v>3976</v>
      </c>
      <c r="G19" s="804">
        <v>2650</v>
      </c>
      <c r="H19" s="804">
        <v>236</v>
      </c>
      <c r="I19" s="804">
        <v>570</v>
      </c>
      <c r="J19" s="804">
        <v>3763</v>
      </c>
      <c r="K19" s="806">
        <v>1</v>
      </c>
      <c r="L19" s="806">
        <v>0</v>
      </c>
      <c r="M19" s="846">
        <v>0</v>
      </c>
    </row>
    <row r="20" spans="1:13" ht="15" customHeight="1">
      <c r="A20" s="8"/>
      <c r="B20" s="3" t="s">
        <v>112</v>
      </c>
      <c r="C20" s="804">
        <v>3389</v>
      </c>
      <c r="D20" s="804">
        <v>4510</v>
      </c>
      <c r="E20" s="841">
        <v>3.63</v>
      </c>
      <c r="F20" s="804">
        <v>3967</v>
      </c>
      <c r="G20" s="804">
        <v>2641</v>
      </c>
      <c r="H20" s="804">
        <v>240</v>
      </c>
      <c r="I20" s="804">
        <v>567</v>
      </c>
      <c r="J20" s="804">
        <v>3780</v>
      </c>
      <c r="K20" s="806">
        <v>0</v>
      </c>
      <c r="L20" s="806">
        <v>1</v>
      </c>
      <c r="M20" s="805">
        <v>4</v>
      </c>
    </row>
    <row r="21" spans="1:13" ht="15" customHeight="1">
      <c r="A21" s="8"/>
      <c r="B21" s="52" t="s">
        <v>113</v>
      </c>
      <c r="C21" s="847">
        <v>3405</v>
      </c>
      <c r="D21" s="847">
        <v>4528</v>
      </c>
      <c r="E21" s="848">
        <v>3.65</v>
      </c>
      <c r="F21" s="847">
        <v>3915</v>
      </c>
      <c r="G21" s="847">
        <v>2634</v>
      </c>
      <c r="H21" s="847">
        <v>231</v>
      </c>
      <c r="I21" s="847">
        <v>580</v>
      </c>
      <c r="J21" s="847">
        <v>3804</v>
      </c>
      <c r="K21" s="849">
        <v>1</v>
      </c>
      <c r="L21" s="849">
        <v>4</v>
      </c>
      <c r="M21" s="808">
        <v>4</v>
      </c>
    </row>
  </sheetData>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N46"/>
  <sheetViews>
    <sheetView workbookViewId="0" topLeftCell="A1">
      <selection activeCell="A1" sqref="A1"/>
    </sheetView>
  </sheetViews>
  <sheetFormatPr defaultColWidth="9.00390625" defaultRowHeight="13.5"/>
  <cols>
    <col min="1" max="1" width="1.12109375" style="31" customWidth="1"/>
    <col min="2" max="2" width="12.625" style="31" customWidth="1"/>
    <col min="3" max="3" width="7.625" style="31" customWidth="1"/>
    <col min="4" max="4" width="9.00390625" style="31" customWidth="1"/>
    <col min="5" max="14" width="6.625" style="31" customWidth="1"/>
    <col min="15" max="16384" width="9.00390625" style="31" customWidth="1"/>
  </cols>
  <sheetData>
    <row r="2" ht="14.25">
      <c r="B2" s="60" t="s">
        <v>114</v>
      </c>
    </row>
    <row r="3" spans="2:14" ht="12">
      <c r="B3" s="257"/>
      <c r="C3" s="257"/>
      <c r="D3" s="257"/>
      <c r="E3" s="257"/>
      <c r="F3" s="257"/>
      <c r="G3" s="257"/>
      <c r="H3" s="257"/>
      <c r="I3" s="257"/>
      <c r="J3" s="257"/>
      <c r="K3" s="257"/>
      <c r="L3" s="257"/>
      <c r="M3" s="257"/>
      <c r="N3" s="569" t="s">
        <v>805</v>
      </c>
    </row>
    <row r="4" spans="1:14" ht="12">
      <c r="A4" s="309"/>
      <c r="B4" s="1165" t="s">
        <v>806</v>
      </c>
      <c r="C4" s="581" t="s">
        <v>807</v>
      </c>
      <c r="D4" s="581"/>
      <c r="E4" s="850"/>
      <c r="F4" s="581" t="s">
        <v>808</v>
      </c>
      <c r="G4" s="581"/>
      <c r="H4" s="850"/>
      <c r="I4" s="581" t="s">
        <v>809</v>
      </c>
      <c r="J4" s="581"/>
      <c r="K4" s="850"/>
      <c r="L4" s="581" t="s">
        <v>810</v>
      </c>
      <c r="M4" s="581"/>
      <c r="N4" s="582"/>
    </row>
    <row r="5" spans="1:14" ht="12">
      <c r="A5" s="309"/>
      <c r="B5" s="1171"/>
      <c r="C5" s="851" t="s">
        <v>761</v>
      </c>
      <c r="D5" s="852" t="s">
        <v>795</v>
      </c>
      <c r="E5" s="853" t="s">
        <v>793</v>
      </c>
      <c r="F5" s="852" t="s">
        <v>761</v>
      </c>
      <c r="G5" s="852" t="s">
        <v>795</v>
      </c>
      <c r="H5" s="853" t="s">
        <v>793</v>
      </c>
      <c r="I5" s="852" t="s">
        <v>761</v>
      </c>
      <c r="J5" s="852" t="s">
        <v>795</v>
      </c>
      <c r="K5" s="853" t="s">
        <v>793</v>
      </c>
      <c r="L5" s="852" t="s">
        <v>761</v>
      </c>
      <c r="M5" s="852" t="s">
        <v>795</v>
      </c>
      <c r="N5" s="854" t="s">
        <v>793</v>
      </c>
    </row>
    <row r="6" spans="1:14" ht="12">
      <c r="A6" s="309"/>
      <c r="B6" s="855" t="s">
        <v>115</v>
      </c>
      <c r="C6" s="856">
        <v>751303</v>
      </c>
      <c r="D6" s="857">
        <v>1072241</v>
      </c>
      <c r="E6" s="858">
        <v>8.4</v>
      </c>
      <c r="F6" s="857">
        <v>3235</v>
      </c>
      <c r="G6" s="857">
        <v>4340</v>
      </c>
      <c r="H6" s="858">
        <v>3.5</v>
      </c>
      <c r="I6" s="857">
        <v>12971</v>
      </c>
      <c r="J6" s="857">
        <v>17993</v>
      </c>
      <c r="K6" s="858">
        <v>12.2</v>
      </c>
      <c r="L6" s="857">
        <v>5274</v>
      </c>
      <c r="M6" s="857">
        <v>7493</v>
      </c>
      <c r="N6" s="859">
        <v>5.3</v>
      </c>
    </row>
    <row r="7" spans="1:14" s="593" customFormat="1" ht="12">
      <c r="A7" s="586"/>
      <c r="B7" s="860" t="s">
        <v>116</v>
      </c>
      <c r="C7" s="861">
        <v>805174</v>
      </c>
      <c r="D7" s="862">
        <v>1148111</v>
      </c>
      <c r="E7" s="863">
        <v>9</v>
      </c>
      <c r="F7" s="862">
        <v>3336</v>
      </c>
      <c r="G7" s="862">
        <v>4444</v>
      </c>
      <c r="H7" s="863">
        <v>3.5</v>
      </c>
      <c r="I7" s="862">
        <v>13679</v>
      </c>
      <c r="J7" s="862">
        <v>18907</v>
      </c>
      <c r="K7" s="863">
        <v>12.8</v>
      </c>
      <c r="L7" s="862">
        <v>5594</v>
      </c>
      <c r="M7" s="862">
        <v>7894</v>
      </c>
      <c r="N7" s="864">
        <v>5.5</v>
      </c>
    </row>
    <row r="8" spans="1:14" ht="12">
      <c r="A8" s="309"/>
      <c r="B8" s="865" t="s">
        <v>117</v>
      </c>
      <c r="C8" s="856">
        <v>777645</v>
      </c>
      <c r="D8" s="866">
        <v>1109236</v>
      </c>
      <c r="E8" s="867">
        <v>8.7</v>
      </c>
      <c r="F8" s="866">
        <v>3281</v>
      </c>
      <c r="G8" s="866">
        <v>4378</v>
      </c>
      <c r="H8" s="867">
        <v>3.5</v>
      </c>
      <c r="I8" s="866">
        <v>13338</v>
      </c>
      <c r="J8" s="866">
        <v>18425</v>
      </c>
      <c r="K8" s="867">
        <v>12.4</v>
      </c>
      <c r="L8" s="866">
        <v>5444</v>
      </c>
      <c r="M8" s="866">
        <v>7695</v>
      </c>
      <c r="N8" s="868">
        <v>5.4</v>
      </c>
    </row>
    <row r="9" spans="1:14" ht="12">
      <c r="A9" s="309"/>
      <c r="B9" s="865" t="s">
        <v>415</v>
      </c>
      <c r="C9" s="856">
        <v>782324</v>
      </c>
      <c r="D9" s="866">
        <v>1114112</v>
      </c>
      <c r="E9" s="867">
        <v>8.7</v>
      </c>
      <c r="F9" s="866">
        <v>3291</v>
      </c>
      <c r="G9" s="866">
        <v>4384</v>
      </c>
      <c r="H9" s="867">
        <v>3.5</v>
      </c>
      <c r="I9" s="866">
        <v>13390</v>
      </c>
      <c r="J9" s="866">
        <v>18470</v>
      </c>
      <c r="K9" s="867">
        <v>12.5</v>
      </c>
      <c r="L9" s="866">
        <v>5471</v>
      </c>
      <c r="M9" s="866">
        <v>7734</v>
      </c>
      <c r="N9" s="868">
        <v>5.4</v>
      </c>
    </row>
    <row r="10" spans="1:14" ht="12">
      <c r="A10" s="309"/>
      <c r="B10" s="865" t="s">
        <v>416</v>
      </c>
      <c r="C10" s="856">
        <v>787117</v>
      </c>
      <c r="D10" s="866">
        <v>1120748</v>
      </c>
      <c r="E10" s="867">
        <v>8.8</v>
      </c>
      <c r="F10" s="866">
        <v>3289</v>
      </c>
      <c r="G10" s="866">
        <v>4384</v>
      </c>
      <c r="H10" s="867">
        <v>3.5</v>
      </c>
      <c r="I10" s="866">
        <v>13437</v>
      </c>
      <c r="J10" s="866">
        <v>18534</v>
      </c>
      <c r="K10" s="867">
        <v>12.5</v>
      </c>
      <c r="L10" s="866">
        <v>5482</v>
      </c>
      <c r="M10" s="866">
        <v>7736</v>
      </c>
      <c r="N10" s="868">
        <v>5.4</v>
      </c>
    </row>
    <row r="11" spans="1:14" ht="12">
      <c r="A11" s="309"/>
      <c r="B11" s="865" t="s">
        <v>417</v>
      </c>
      <c r="C11" s="856">
        <v>792393</v>
      </c>
      <c r="D11" s="866">
        <v>1128125</v>
      </c>
      <c r="E11" s="867">
        <v>8.8</v>
      </c>
      <c r="F11" s="866">
        <v>3297</v>
      </c>
      <c r="G11" s="866">
        <v>4396</v>
      </c>
      <c r="H11" s="867">
        <v>3.5</v>
      </c>
      <c r="I11" s="866">
        <v>13479</v>
      </c>
      <c r="J11" s="866">
        <v>18595</v>
      </c>
      <c r="K11" s="867">
        <v>12.6</v>
      </c>
      <c r="L11" s="866">
        <v>5494</v>
      </c>
      <c r="M11" s="866">
        <v>7740</v>
      </c>
      <c r="N11" s="868">
        <v>5.4</v>
      </c>
    </row>
    <row r="12" spans="1:14" ht="12">
      <c r="A12" s="309"/>
      <c r="B12" s="865" t="s">
        <v>118</v>
      </c>
      <c r="C12" s="856">
        <v>797222</v>
      </c>
      <c r="D12" s="866">
        <v>1135372</v>
      </c>
      <c r="E12" s="867">
        <v>8.9</v>
      </c>
      <c r="F12" s="866">
        <v>3316</v>
      </c>
      <c r="G12" s="866">
        <v>4416</v>
      </c>
      <c r="H12" s="867">
        <v>3.5</v>
      </c>
      <c r="I12" s="866">
        <v>13547</v>
      </c>
      <c r="J12" s="866">
        <v>18702</v>
      </c>
      <c r="K12" s="867">
        <v>12.6</v>
      </c>
      <c r="L12" s="866">
        <v>5534</v>
      </c>
      <c r="M12" s="866">
        <v>7782</v>
      </c>
      <c r="N12" s="868">
        <v>5.4</v>
      </c>
    </row>
    <row r="13" spans="1:14" ht="12">
      <c r="A13" s="309"/>
      <c r="B13" s="865" t="s">
        <v>119</v>
      </c>
      <c r="C13" s="856">
        <v>799443</v>
      </c>
      <c r="D13" s="866">
        <v>1139286</v>
      </c>
      <c r="E13" s="867">
        <v>8.9</v>
      </c>
      <c r="F13" s="866">
        <v>3316</v>
      </c>
      <c r="G13" s="866">
        <v>4404</v>
      </c>
      <c r="H13" s="867">
        <v>3.5</v>
      </c>
      <c r="I13" s="866">
        <v>13602</v>
      </c>
      <c r="J13" s="866">
        <v>18787</v>
      </c>
      <c r="K13" s="867">
        <v>12.7</v>
      </c>
      <c r="L13" s="866">
        <v>5552</v>
      </c>
      <c r="M13" s="866">
        <v>7798</v>
      </c>
      <c r="N13" s="868">
        <v>5.5</v>
      </c>
    </row>
    <row r="14" spans="1:14" ht="12">
      <c r="A14" s="309"/>
      <c r="B14" s="865" t="s">
        <v>420</v>
      </c>
      <c r="C14" s="856">
        <v>807210</v>
      </c>
      <c r="D14" s="866">
        <v>1150841</v>
      </c>
      <c r="E14" s="867">
        <v>9</v>
      </c>
      <c r="F14" s="866">
        <v>3338</v>
      </c>
      <c r="G14" s="866">
        <v>4439</v>
      </c>
      <c r="H14" s="867">
        <v>3.5</v>
      </c>
      <c r="I14" s="866">
        <v>13696</v>
      </c>
      <c r="J14" s="866">
        <v>18931</v>
      </c>
      <c r="K14" s="867">
        <v>12.8</v>
      </c>
      <c r="L14" s="866">
        <v>5584</v>
      </c>
      <c r="M14" s="866">
        <v>7852</v>
      </c>
      <c r="N14" s="868">
        <v>5.5</v>
      </c>
    </row>
    <row r="15" spans="1:14" ht="12">
      <c r="A15" s="309"/>
      <c r="B15" s="865" t="s">
        <v>352</v>
      </c>
      <c r="C15" s="856">
        <v>814247</v>
      </c>
      <c r="D15" s="866">
        <v>1161192</v>
      </c>
      <c r="E15" s="867">
        <v>9.1</v>
      </c>
      <c r="F15" s="866">
        <v>3360</v>
      </c>
      <c r="G15" s="866">
        <v>4479</v>
      </c>
      <c r="H15" s="867">
        <v>3.6</v>
      </c>
      <c r="I15" s="866">
        <v>13769</v>
      </c>
      <c r="J15" s="866">
        <v>19054</v>
      </c>
      <c r="K15" s="867">
        <v>12.9</v>
      </c>
      <c r="L15" s="866">
        <v>5631</v>
      </c>
      <c r="M15" s="866">
        <v>7927</v>
      </c>
      <c r="N15" s="868">
        <v>5.5</v>
      </c>
    </row>
    <row r="16" spans="1:14" ht="12">
      <c r="A16" s="309"/>
      <c r="B16" s="865" t="s">
        <v>353</v>
      </c>
      <c r="C16" s="856">
        <v>818760</v>
      </c>
      <c r="D16" s="866">
        <v>1168594</v>
      </c>
      <c r="E16" s="867">
        <v>9.2</v>
      </c>
      <c r="F16" s="866">
        <v>3370</v>
      </c>
      <c r="G16" s="866">
        <v>4500</v>
      </c>
      <c r="H16" s="867">
        <v>3.6</v>
      </c>
      <c r="I16" s="866">
        <v>13863</v>
      </c>
      <c r="J16" s="866">
        <v>19172</v>
      </c>
      <c r="K16" s="867">
        <v>12.9</v>
      </c>
      <c r="L16" s="866">
        <v>5684</v>
      </c>
      <c r="M16" s="866">
        <v>8031</v>
      </c>
      <c r="N16" s="868">
        <v>5.6</v>
      </c>
    </row>
    <row r="17" spans="1:14" ht="12">
      <c r="A17" s="309"/>
      <c r="B17" s="865" t="s">
        <v>120</v>
      </c>
      <c r="C17" s="856">
        <v>823635</v>
      </c>
      <c r="D17" s="866">
        <v>1175332</v>
      </c>
      <c r="E17" s="867">
        <v>9.2</v>
      </c>
      <c r="F17" s="866">
        <v>3382</v>
      </c>
      <c r="G17" s="866">
        <v>4506</v>
      </c>
      <c r="H17" s="867">
        <v>3.6</v>
      </c>
      <c r="I17" s="866">
        <v>13924</v>
      </c>
      <c r="J17" s="866">
        <v>19267</v>
      </c>
      <c r="K17" s="867">
        <v>13</v>
      </c>
      <c r="L17" s="866">
        <v>5718</v>
      </c>
      <c r="M17" s="866">
        <v>8089</v>
      </c>
      <c r="N17" s="868">
        <v>5.7</v>
      </c>
    </row>
    <row r="18" spans="1:14" ht="12">
      <c r="A18" s="309"/>
      <c r="B18" s="865" t="s">
        <v>121</v>
      </c>
      <c r="C18" s="856">
        <v>827896</v>
      </c>
      <c r="D18" s="866">
        <v>1182206</v>
      </c>
      <c r="E18" s="867">
        <v>9.3</v>
      </c>
      <c r="F18" s="866">
        <v>3389</v>
      </c>
      <c r="G18" s="866">
        <v>4510</v>
      </c>
      <c r="H18" s="867">
        <v>3.6</v>
      </c>
      <c r="I18" s="866">
        <v>14003</v>
      </c>
      <c r="J18" s="866">
        <v>19387</v>
      </c>
      <c r="K18" s="867">
        <v>13.1</v>
      </c>
      <c r="L18" s="866">
        <v>5740</v>
      </c>
      <c r="M18" s="866">
        <v>8129</v>
      </c>
      <c r="N18" s="868">
        <v>5.7</v>
      </c>
    </row>
    <row r="19" spans="1:14" ht="12">
      <c r="A19" s="309"/>
      <c r="B19" s="865" t="s">
        <v>122</v>
      </c>
      <c r="C19" s="856">
        <v>834196</v>
      </c>
      <c r="D19" s="866">
        <v>1192285</v>
      </c>
      <c r="E19" s="867">
        <v>9.4</v>
      </c>
      <c r="F19" s="866">
        <v>3405</v>
      </c>
      <c r="G19" s="866">
        <v>4528</v>
      </c>
      <c r="H19" s="867">
        <v>3.6</v>
      </c>
      <c r="I19" s="866">
        <v>14102</v>
      </c>
      <c r="J19" s="866">
        <v>19559</v>
      </c>
      <c r="K19" s="867">
        <v>13.2</v>
      </c>
      <c r="L19" s="866">
        <v>5793</v>
      </c>
      <c r="M19" s="866">
        <v>8220</v>
      </c>
      <c r="N19" s="868">
        <v>5.8</v>
      </c>
    </row>
    <row r="20" spans="1:14" ht="12">
      <c r="A20" s="309"/>
      <c r="B20" s="651"/>
      <c r="C20" s="869"/>
      <c r="D20" s="100"/>
      <c r="E20" s="870"/>
      <c r="F20" s="100"/>
      <c r="G20" s="100"/>
      <c r="H20" s="870"/>
      <c r="I20" s="100"/>
      <c r="J20" s="100"/>
      <c r="K20" s="870"/>
      <c r="L20" s="100"/>
      <c r="M20" s="100"/>
      <c r="N20" s="871"/>
    </row>
    <row r="21" spans="1:14" ht="6.75" customHeight="1">
      <c r="A21" s="32"/>
      <c r="B21" s="257"/>
      <c r="C21" s="257"/>
      <c r="D21" s="257"/>
      <c r="E21" s="257"/>
      <c r="F21" s="257"/>
      <c r="G21" s="257"/>
      <c r="H21" s="257"/>
      <c r="I21" s="257"/>
      <c r="J21" s="257"/>
      <c r="K21" s="257"/>
      <c r="L21" s="257"/>
      <c r="M21" s="257"/>
      <c r="N21" s="257"/>
    </row>
    <row r="22" spans="1:14" ht="12">
      <c r="A22" s="309"/>
      <c r="B22" s="1165" t="s">
        <v>806</v>
      </c>
      <c r="C22" s="581" t="s">
        <v>811</v>
      </c>
      <c r="D22" s="581"/>
      <c r="E22" s="850"/>
      <c r="F22" s="581" t="s">
        <v>812</v>
      </c>
      <c r="G22" s="581"/>
      <c r="H22" s="850"/>
      <c r="I22" s="581" t="s">
        <v>813</v>
      </c>
      <c r="J22" s="581"/>
      <c r="K22" s="850"/>
      <c r="L22" s="581" t="s">
        <v>814</v>
      </c>
      <c r="M22" s="581"/>
      <c r="N22" s="582"/>
    </row>
    <row r="23" spans="1:14" ht="12">
      <c r="A23" s="309"/>
      <c r="B23" s="1171"/>
      <c r="C23" s="852" t="s">
        <v>761</v>
      </c>
      <c r="D23" s="852" t="s">
        <v>795</v>
      </c>
      <c r="E23" s="853" t="s">
        <v>793</v>
      </c>
      <c r="F23" s="852" t="s">
        <v>761</v>
      </c>
      <c r="G23" s="852" t="s">
        <v>795</v>
      </c>
      <c r="H23" s="853" t="s">
        <v>793</v>
      </c>
      <c r="I23" s="852" t="s">
        <v>761</v>
      </c>
      <c r="J23" s="852" t="s">
        <v>795</v>
      </c>
      <c r="K23" s="853" t="s">
        <v>793</v>
      </c>
      <c r="L23" s="852" t="s">
        <v>761</v>
      </c>
      <c r="M23" s="852" t="s">
        <v>795</v>
      </c>
      <c r="N23" s="854" t="s">
        <v>793</v>
      </c>
    </row>
    <row r="24" spans="1:14" ht="12">
      <c r="A24" s="309"/>
      <c r="B24" s="872" t="s">
        <v>115</v>
      </c>
      <c r="C24" s="99">
        <v>8339</v>
      </c>
      <c r="D24" s="99">
        <v>12157</v>
      </c>
      <c r="E24" s="308">
        <v>5.1</v>
      </c>
      <c r="F24" s="99">
        <v>6742</v>
      </c>
      <c r="G24" s="99">
        <v>9283</v>
      </c>
      <c r="H24" s="308">
        <v>7.8</v>
      </c>
      <c r="I24" s="99">
        <v>7757</v>
      </c>
      <c r="J24" s="99">
        <v>10970</v>
      </c>
      <c r="K24" s="308">
        <v>5.2</v>
      </c>
      <c r="L24" s="99">
        <v>6900</v>
      </c>
      <c r="M24" s="99">
        <v>9495</v>
      </c>
      <c r="N24" s="873">
        <v>3.8</v>
      </c>
    </row>
    <row r="25" spans="1:14" s="593" customFormat="1" ht="12">
      <c r="A25" s="586"/>
      <c r="B25" s="397" t="s">
        <v>116</v>
      </c>
      <c r="C25" s="874">
        <v>9154</v>
      </c>
      <c r="D25" s="874">
        <v>13298</v>
      </c>
      <c r="E25" s="875">
        <v>5.6</v>
      </c>
      <c r="F25" s="874">
        <v>7134</v>
      </c>
      <c r="G25" s="874">
        <v>9825</v>
      </c>
      <c r="H25" s="875">
        <v>8.2</v>
      </c>
      <c r="I25" s="874">
        <v>8332</v>
      </c>
      <c r="J25" s="874">
        <v>11709</v>
      </c>
      <c r="K25" s="875">
        <v>5.5</v>
      </c>
      <c r="L25" s="874">
        <v>7317</v>
      </c>
      <c r="M25" s="874">
        <v>10021</v>
      </c>
      <c r="N25" s="876">
        <v>4</v>
      </c>
    </row>
    <row r="26" spans="1:14" ht="12">
      <c r="A26" s="309"/>
      <c r="B26" s="280" t="s">
        <v>117</v>
      </c>
      <c r="C26" s="99">
        <v>8707</v>
      </c>
      <c r="D26" s="99">
        <v>12682</v>
      </c>
      <c r="E26" s="308">
        <v>5.3</v>
      </c>
      <c r="F26" s="99">
        <v>6907</v>
      </c>
      <c r="G26" s="99">
        <v>9474</v>
      </c>
      <c r="H26" s="308">
        <v>7.9</v>
      </c>
      <c r="I26" s="99">
        <v>8082</v>
      </c>
      <c r="J26" s="99">
        <v>11366</v>
      </c>
      <c r="K26" s="308">
        <v>5.3</v>
      </c>
      <c r="L26" s="99">
        <v>7076</v>
      </c>
      <c r="M26" s="99">
        <v>9691</v>
      </c>
      <c r="N26" s="877">
        <v>3.9</v>
      </c>
    </row>
    <row r="27" spans="1:14" ht="12">
      <c r="A27" s="309"/>
      <c r="B27" s="280" t="s">
        <v>415</v>
      </c>
      <c r="C27" s="99">
        <v>8765</v>
      </c>
      <c r="D27" s="99">
        <v>12723</v>
      </c>
      <c r="E27" s="308">
        <v>5.3</v>
      </c>
      <c r="F27" s="99">
        <v>6939</v>
      </c>
      <c r="G27" s="99">
        <v>9525</v>
      </c>
      <c r="H27" s="308">
        <v>8</v>
      </c>
      <c r="I27" s="99">
        <v>8115</v>
      </c>
      <c r="J27" s="99">
        <v>11372</v>
      </c>
      <c r="K27" s="308">
        <v>5.3</v>
      </c>
      <c r="L27" s="99">
        <v>7120</v>
      </c>
      <c r="M27" s="99">
        <v>9739</v>
      </c>
      <c r="N27" s="877">
        <v>3.9</v>
      </c>
    </row>
    <row r="28" spans="1:14" ht="12">
      <c r="A28" s="309"/>
      <c r="B28" s="280" t="s">
        <v>416</v>
      </c>
      <c r="C28" s="878">
        <v>8842</v>
      </c>
      <c r="D28" s="99">
        <v>12848</v>
      </c>
      <c r="E28" s="308">
        <v>5.4</v>
      </c>
      <c r="F28" s="99">
        <v>6991</v>
      </c>
      <c r="G28" s="99">
        <v>9600</v>
      </c>
      <c r="H28" s="308">
        <v>8</v>
      </c>
      <c r="I28" s="99">
        <v>8144</v>
      </c>
      <c r="J28" s="99">
        <v>11432</v>
      </c>
      <c r="K28" s="308">
        <v>5.3</v>
      </c>
      <c r="L28" s="99">
        <v>7139</v>
      </c>
      <c r="M28" s="99">
        <v>9752</v>
      </c>
      <c r="N28" s="877">
        <v>3.9</v>
      </c>
    </row>
    <row r="29" spans="1:14" ht="12">
      <c r="A29" s="309"/>
      <c r="B29" s="280" t="s">
        <v>417</v>
      </c>
      <c r="C29" s="99">
        <v>8932</v>
      </c>
      <c r="D29" s="99">
        <v>12973</v>
      </c>
      <c r="E29" s="308">
        <v>5.4</v>
      </c>
      <c r="F29" s="99">
        <v>7012</v>
      </c>
      <c r="G29" s="99">
        <v>9628</v>
      </c>
      <c r="H29" s="308">
        <v>8</v>
      </c>
      <c r="I29" s="99">
        <v>8198</v>
      </c>
      <c r="J29" s="99">
        <v>11521</v>
      </c>
      <c r="K29" s="308">
        <v>5.4</v>
      </c>
      <c r="L29" s="99">
        <v>7179</v>
      </c>
      <c r="M29" s="99">
        <v>9818</v>
      </c>
      <c r="N29" s="877">
        <v>3.9</v>
      </c>
    </row>
    <row r="30" spans="1:14" ht="12">
      <c r="A30" s="309"/>
      <c r="B30" s="280" t="s">
        <v>118</v>
      </c>
      <c r="C30" s="99">
        <v>8992</v>
      </c>
      <c r="D30" s="99">
        <v>13041</v>
      </c>
      <c r="E30" s="308">
        <v>5.5</v>
      </c>
      <c r="F30" s="99">
        <v>7040</v>
      </c>
      <c r="G30" s="99">
        <v>9668</v>
      </c>
      <c r="H30" s="308">
        <v>8.1</v>
      </c>
      <c r="I30" s="99">
        <v>8256</v>
      </c>
      <c r="J30" s="99">
        <v>11570</v>
      </c>
      <c r="K30" s="308">
        <v>5.4</v>
      </c>
      <c r="L30" s="99">
        <v>7232</v>
      </c>
      <c r="M30" s="99">
        <v>9910</v>
      </c>
      <c r="N30" s="877">
        <v>4</v>
      </c>
    </row>
    <row r="31" spans="1:14" ht="12">
      <c r="A31" s="309"/>
      <c r="B31" s="280" t="s">
        <v>119</v>
      </c>
      <c r="C31" s="99">
        <v>9090</v>
      </c>
      <c r="D31" s="99">
        <v>13153</v>
      </c>
      <c r="E31" s="308">
        <v>5.5</v>
      </c>
      <c r="F31" s="99">
        <v>7075</v>
      </c>
      <c r="G31" s="99">
        <v>9722</v>
      </c>
      <c r="H31" s="308">
        <v>8.1</v>
      </c>
      <c r="I31" s="99">
        <v>8289</v>
      </c>
      <c r="J31" s="99">
        <v>11641</v>
      </c>
      <c r="K31" s="308">
        <v>5.4</v>
      </c>
      <c r="L31" s="99">
        <v>7272</v>
      </c>
      <c r="M31" s="99">
        <v>9972</v>
      </c>
      <c r="N31" s="877">
        <v>4</v>
      </c>
    </row>
    <row r="32" spans="1:14" ht="12">
      <c r="A32" s="309"/>
      <c r="B32" s="280" t="s">
        <v>420</v>
      </c>
      <c r="C32" s="99">
        <v>9195</v>
      </c>
      <c r="D32" s="99">
        <v>13330</v>
      </c>
      <c r="E32" s="308">
        <v>5.6</v>
      </c>
      <c r="F32" s="99">
        <v>7130</v>
      </c>
      <c r="G32" s="99">
        <v>9816</v>
      </c>
      <c r="H32" s="308">
        <v>8.2</v>
      </c>
      <c r="I32" s="99">
        <v>8352</v>
      </c>
      <c r="J32" s="99">
        <v>11752</v>
      </c>
      <c r="K32" s="308">
        <v>5.5</v>
      </c>
      <c r="L32" s="99">
        <v>7344</v>
      </c>
      <c r="M32" s="99">
        <v>10060</v>
      </c>
      <c r="N32" s="877">
        <v>4</v>
      </c>
    </row>
    <row r="33" spans="1:14" ht="12">
      <c r="A33" s="309"/>
      <c r="B33" s="280" t="s">
        <v>352</v>
      </c>
      <c r="C33" s="99">
        <v>9292</v>
      </c>
      <c r="D33" s="99">
        <v>13505</v>
      </c>
      <c r="E33" s="308">
        <v>5.7</v>
      </c>
      <c r="F33" s="99">
        <v>7179</v>
      </c>
      <c r="G33" s="99">
        <v>9897</v>
      </c>
      <c r="H33" s="308">
        <v>8.3</v>
      </c>
      <c r="I33" s="99">
        <v>8388</v>
      </c>
      <c r="J33" s="99">
        <v>11801</v>
      </c>
      <c r="K33" s="308">
        <v>5.5</v>
      </c>
      <c r="L33" s="99">
        <v>7377</v>
      </c>
      <c r="M33" s="99">
        <v>10095</v>
      </c>
      <c r="N33" s="877">
        <v>4</v>
      </c>
    </row>
    <row r="34" spans="1:14" ht="12">
      <c r="A34" s="309"/>
      <c r="B34" s="280" t="s">
        <v>353</v>
      </c>
      <c r="C34" s="99">
        <v>9378</v>
      </c>
      <c r="D34" s="99">
        <v>13623</v>
      </c>
      <c r="E34" s="308">
        <v>5.7</v>
      </c>
      <c r="F34" s="99">
        <v>7234</v>
      </c>
      <c r="G34" s="99">
        <v>9983</v>
      </c>
      <c r="H34" s="308">
        <v>8.3</v>
      </c>
      <c r="I34" s="99">
        <v>8448</v>
      </c>
      <c r="J34" s="99">
        <v>11873</v>
      </c>
      <c r="K34" s="308">
        <v>5.5</v>
      </c>
      <c r="L34" s="99">
        <v>7409</v>
      </c>
      <c r="M34" s="99">
        <v>10143</v>
      </c>
      <c r="N34" s="877">
        <v>4</v>
      </c>
    </row>
    <row r="35" spans="1:14" ht="12">
      <c r="A35" s="309"/>
      <c r="B35" s="280" t="s">
        <v>120</v>
      </c>
      <c r="C35" s="99">
        <v>9453</v>
      </c>
      <c r="D35" s="99">
        <v>13731</v>
      </c>
      <c r="E35" s="308">
        <v>5.8</v>
      </c>
      <c r="F35" s="99">
        <v>7299</v>
      </c>
      <c r="G35" s="99">
        <v>10096</v>
      </c>
      <c r="H35" s="308">
        <v>8.4</v>
      </c>
      <c r="I35" s="99">
        <v>8493</v>
      </c>
      <c r="J35" s="99">
        <v>11925</v>
      </c>
      <c r="K35" s="308">
        <v>5.6</v>
      </c>
      <c r="L35" s="99">
        <v>7469</v>
      </c>
      <c r="M35" s="99">
        <v>10226</v>
      </c>
      <c r="N35" s="877">
        <v>4.1</v>
      </c>
    </row>
    <row r="36" spans="1:14" ht="12">
      <c r="A36" s="309"/>
      <c r="B36" s="280" t="s">
        <v>121</v>
      </c>
      <c r="C36" s="99">
        <v>9553</v>
      </c>
      <c r="D36" s="99">
        <v>13919</v>
      </c>
      <c r="E36" s="308">
        <v>5.8</v>
      </c>
      <c r="F36" s="99">
        <v>7364</v>
      </c>
      <c r="G36" s="99">
        <v>10191</v>
      </c>
      <c r="H36" s="308">
        <v>8.5</v>
      </c>
      <c r="I36" s="99">
        <v>8565</v>
      </c>
      <c r="J36" s="99">
        <v>12060</v>
      </c>
      <c r="K36" s="308">
        <v>5.6</v>
      </c>
      <c r="L36" s="99">
        <v>7551</v>
      </c>
      <c r="M36" s="99">
        <v>10339</v>
      </c>
      <c r="N36" s="877">
        <v>4.1</v>
      </c>
    </row>
    <row r="37" spans="1:14" ht="12">
      <c r="A37" s="309"/>
      <c r="B37" s="280" t="s">
        <v>122</v>
      </c>
      <c r="C37" s="99">
        <v>9644</v>
      </c>
      <c r="D37" s="99">
        <v>14053</v>
      </c>
      <c r="E37" s="308">
        <v>5.9</v>
      </c>
      <c r="F37" s="99">
        <v>7435</v>
      </c>
      <c r="G37" s="99">
        <v>10301</v>
      </c>
      <c r="H37" s="308">
        <v>8.6</v>
      </c>
      <c r="I37" s="99">
        <v>8653</v>
      </c>
      <c r="J37" s="99">
        <v>12192</v>
      </c>
      <c r="K37" s="308">
        <v>5.7</v>
      </c>
      <c r="L37" s="99">
        <v>7630</v>
      </c>
      <c r="M37" s="99">
        <v>10511</v>
      </c>
      <c r="N37" s="877">
        <v>4.2</v>
      </c>
    </row>
    <row r="38" spans="1:14" ht="12">
      <c r="A38" s="309"/>
      <c r="B38" s="651"/>
      <c r="C38" s="100"/>
      <c r="D38" s="100"/>
      <c r="E38" s="870"/>
      <c r="F38" s="100"/>
      <c r="G38" s="100"/>
      <c r="H38" s="870"/>
      <c r="I38" s="100"/>
      <c r="J38" s="100"/>
      <c r="K38" s="870"/>
      <c r="L38" s="100"/>
      <c r="M38" s="100"/>
      <c r="N38" s="871"/>
    </row>
    <row r="39" spans="2:13" ht="12">
      <c r="B39" s="31" t="s">
        <v>123</v>
      </c>
      <c r="C39" s="32"/>
      <c r="D39" s="32"/>
      <c r="E39" s="32"/>
      <c r="F39" s="32"/>
      <c r="G39" s="32"/>
      <c r="H39" s="32"/>
      <c r="I39" s="32"/>
      <c r="J39" s="32"/>
      <c r="K39" s="32"/>
      <c r="L39" s="32"/>
      <c r="M39" s="32"/>
    </row>
    <row r="40" spans="3:13" ht="12">
      <c r="C40" s="32"/>
      <c r="D40" s="32"/>
      <c r="E40" s="32"/>
      <c r="F40" s="32"/>
      <c r="G40" s="32"/>
      <c r="H40" s="32"/>
      <c r="I40" s="32"/>
      <c r="J40" s="32"/>
      <c r="K40" s="32"/>
      <c r="L40" s="32"/>
      <c r="M40" s="32"/>
    </row>
    <row r="41" spans="3:13" ht="12">
      <c r="C41" s="32"/>
      <c r="D41" s="32"/>
      <c r="E41" s="32"/>
      <c r="F41" s="32"/>
      <c r="G41" s="32"/>
      <c r="H41" s="32"/>
      <c r="I41" s="32"/>
      <c r="J41" s="32"/>
      <c r="K41" s="32"/>
      <c r="L41" s="32"/>
      <c r="M41" s="32"/>
    </row>
    <row r="42" spans="3:13" ht="12">
      <c r="C42" s="32"/>
      <c r="D42" s="32"/>
      <c r="E42" s="32"/>
      <c r="F42" s="32"/>
      <c r="G42" s="32"/>
      <c r="H42" s="32"/>
      <c r="I42" s="32"/>
      <c r="J42" s="32"/>
      <c r="K42" s="32"/>
      <c r="L42" s="32"/>
      <c r="M42" s="32"/>
    </row>
    <row r="43" spans="3:13" ht="12">
      <c r="C43" s="32"/>
      <c r="D43" s="32"/>
      <c r="E43" s="32"/>
      <c r="F43" s="32"/>
      <c r="G43" s="32"/>
      <c r="H43" s="32"/>
      <c r="I43" s="32"/>
      <c r="J43" s="32"/>
      <c r="K43" s="32"/>
      <c r="L43" s="32"/>
      <c r="M43" s="32"/>
    </row>
    <row r="44" spans="3:13" ht="12">
      <c r="C44" s="32"/>
      <c r="D44" s="32"/>
      <c r="E44" s="32"/>
      <c r="F44" s="32"/>
      <c r="G44" s="32"/>
      <c r="H44" s="32"/>
      <c r="I44" s="32"/>
      <c r="J44" s="32"/>
      <c r="K44" s="32"/>
      <c r="L44" s="32"/>
      <c r="M44" s="32"/>
    </row>
    <row r="45" spans="3:13" ht="12">
      <c r="C45" s="32"/>
      <c r="D45" s="32"/>
      <c r="E45" s="32"/>
      <c r="F45" s="32"/>
      <c r="G45" s="32"/>
      <c r="H45" s="32"/>
      <c r="I45" s="32"/>
      <c r="J45" s="32"/>
      <c r="K45" s="32"/>
      <c r="L45" s="32"/>
      <c r="M45" s="32"/>
    </row>
    <row r="46" spans="3:13" ht="12">
      <c r="C46" s="32"/>
      <c r="D46" s="32"/>
      <c r="E46" s="32"/>
      <c r="F46" s="32"/>
      <c r="G46" s="32"/>
      <c r="H46" s="32"/>
      <c r="I46" s="32"/>
      <c r="J46" s="32"/>
      <c r="K46" s="32"/>
      <c r="L46" s="32"/>
      <c r="M46" s="32"/>
    </row>
  </sheetData>
  <mergeCells count="2">
    <mergeCell ref="B4:B5"/>
    <mergeCell ref="B22:B23"/>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O63"/>
  <sheetViews>
    <sheetView workbookViewId="0" topLeftCell="A1">
      <selection activeCell="A1" sqref="A1"/>
    </sheetView>
  </sheetViews>
  <sheetFormatPr defaultColWidth="9.00390625" defaultRowHeight="13.5"/>
  <cols>
    <col min="1" max="1" width="1.625" style="31" customWidth="1"/>
    <col min="2" max="2" width="9.50390625" style="31" customWidth="1"/>
    <col min="3" max="3" width="14.625" style="31" customWidth="1"/>
    <col min="4" max="6" width="12.625" style="31" customWidth="1"/>
    <col min="7" max="7" width="11.125" style="31" customWidth="1"/>
    <col min="8" max="8" width="12.625" style="31" customWidth="1"/>
    <col min="9" max="9" width="11.125" style="31" customWidth="1"/>
    <col min="10" max="16384" width="9.00390625" style="31" customWidth="1"/>
  </cols>
  <sheetData>
    <row r="1" ht="12">
      <c r="A1" s="31" t="s">
        <v>1223</v>
      </c>
    </row>
    <row r="2" ht="14.25">
      <c r="B2" s="60" t="s">
        <v>1224</v>
      </c>
    </row>
    <row r="3" spans="2:9" ht="12">
      <c r="B3" s="257"/>
      <c r="C3" s="257"/>
      <c r="D3" s="257"/>
      <c r="E3" s="257"/>
      <c r="F3" s="257"/>
      <c r="G3" s="257"/>
      <c r="H3" s="257"/>
      <c r="I3" s="569" t="s">
        <v>815</v>
      </c>
    </row>
    <row r="4" spans="1:9" ht="26.25" customHeight="1">
      <c r="A4" s="309"/>
      <c r="B4" s="879" t="s">
        <v>816</v>
      </c>
      <c r="C4" s="267" t="s">
        <v>817</v>
      </c>
      <c r="D4" s="267" t="s">
        <v>818</v>
      </c>
      <c r="E4" s="267" t="s">
        <v>819</v>
      </c>
      <c r="F4" s="267" t="s">
        <v>820</v>
      </c>
      <c r="G4" s="267" t="s">
        <v>124</v>
      </c>
      <c r="H4" s="267" t="s">
        <v>821</v>
      </c>
      <c r="I4" s="880" t="s">
        <v>1225</v>
      </c>
    </row>
    <row r="5" spans="1:9" ht="12">
      <c r="A5" s="309"/>
      <c r="B5" s="271" t="s">
        <v>1226</v>
      </c>
      <c r="C5" s="881">
        <v>6710987646</v>
      </c>
      <c r="D5" s="882">
        <v>2082019885</v>
      </c>
      <c r="E5" s="882">
        <v>464728264</v>
      </c>
      <c r="F5" s="882">
        <v>24109586</v>
      </c>
      <c r="G5" s="882">
        <v>59762379</v>
      </c>
      <c r="H5" s="882">
        <v>3519919341</v>
      </c>
      <c r="I5" s="883">
        <v>220010</v>
      </c>
    </row>
    <row r="6" spans="1:9" s="593" customFormat="1" ht="12">
      <c r="A6" s="586"/>
      <c r="B6" s="884" t="s">
        <v>1227</v>
      </c>
      <c r="C6" s="885">
        <v>6880956528</v>
      </c>
      <c r="D6" s="886">
        <v>2161035465</v>
      </c>
      <c r="E6" s="886">
        <v>489553025</v>
      </c>
      <c r="F6" s="886">
        <v>21863347</v>
      </c>
      <c r="G6" s="886">
        <v>91539323</v>
      </c>
      <c r="H6" s="886">
        <v>3556468318</v>
      </c>
      <c r="I6" s="887">
        <v>1408810</v>
      </c>
    </row>
    <row r="7" spans="1:9" s="593" customFormat="1" ht="7.5" customHeight="1">
      <c r="A7" s="586"/>
      <c r="B7" s="644"/>
      <c r="C7" s="885"/>
      <c r="D7" s="886"/>
      <c r="E7" s="886"/>
      <c r="F7" s="886"/>
      <c r="G7" s="886"/>
      <c r="H7" s="886"/>
      <c r="I7" s="887"/>
    </row>
    <row r="8" spans="1:9" s="593" customFormat="1" ht="12">
      <c r="A8" s="586"/>
      <c r="B8" s="644" t="s">
        <v>713</v>
      </c>
      <c r="C8" s="885">
        <v>5313835187</v>
      </c>
      <c r="D8" s="886">
        <v>1727546110</v>
      </c>
      <c r="E8" s="886">
        <v>432580841</v>
      </c>
      <c r="F8" s="886">
        <v>16971857</v>
      </c>
      <c r="G8" s="886">
        <v>66797086</v>
      </c>
      <c r="H8" s="886">
        <v>2736763914</v>
      </c>
      <c r="I8" s="887">
        <v>964540</v>
      </c>
    </row>
    <row r="9" spans="1:9" s="593" customFormat="1" ht="12">
      <c r="A9" s="586"/>
      <c r="B9" s="644" t="s">
        <v>714</v>
      </c>
      <c r="C9" s="885">
        <v>1567121341</v>
      </c>
      <c r="D9" s="886">
        <v>433489355</v>
      </c>
      <c r="E9" s="886">
        <v>56972184</v>
      </c>
      <c r="F9" s="886">
        <v>4891490</v>
      </c>
      <c r="G9" s="886">
        <v>24742237</v>
      </c>
      <c r="H9" s="886">
        <v>819704404</v>
      </c>
      <c r="I9" s="887">
        <v>444270</v>
      </c>
    </row>
    <row r="10" spans="1:9" ht="7.5" customHeight="1">
      <c r="A10" s="309"/>
      <c r="B10" s="271"/>
      <c r="C10" s="881"/>
      <c r="D10" s="882"/>
      <c r="E10" s="882"/>
      <c r="F10" s="882"/>
      <c r="G10" s="882"/>
      <c r="H10" s="882"/>
      <c r="I10" s="883"/>
    </row>
    <row r="11" spans="1:9" ht="13.5">
      <c r="A11" s="309"/>
      <c r="B11" s="271" t="s">
        <v>715</v>
      </c>
      <c r="C11" s="888">
        <v>1469778670</v>
      </c>
      <c r="D11" s="889">
        <v>478740821</v>
      </c>
      <c r="E11" s="889">
        <v>141312130</v>
      </c>
      <c r="F11" s="889">
        <v>3815017</v>
      </c>
      <c r="G11" s="889">
        <v>10326473</v>
      </c>
      <c r="H11" s="889">
        <v>782230594</v>
      </c>
      <c r="I11" s="890">
        <v>0</v>
      </c>
    </row>
    <row r="12" spans="1:9" ht="13.5">
      <c r="A12" s="309"/>
      <c r="B12" s="271" t="s">
        <v>737</v>
      </c>
      <c r="C12" s="888">
        <v>663076114</v>
      </c>
      <c r="D12" s="889">
        <v>226855809</v>
      </c>
      <c r="E12" s="889">
        <v>57117297</v>
      </c>
      <c r="F12" s="889">
        <v>2781684</v>
      </c>
      <c r="G12" s="889">
        <v>12553961</v>
      </c>
      <c r="H12" s="889">
        <v>319172279</v>
      </c>
      <c r="I12" s="890">
        <v>149000</v>
      </c>
    </row>
    <row r="13" spans="1:9" ht="13.5">
      <c r="A13" s="309"/>
      <c r="B13" s="271" t="s">
        <v>745</v>
      </c>
      <c r="C13" s="888">
        <v>916906730</v>
      </c>
      <c r="D13" s="889">
        <v>326457674</v>
      </c>
      <c r="E13" s="889">
        <v>84712602</v>
      </c>
      <c r="F13" s="889">
        <v>3210697</v>
      </c>
      <c r="G13" s="889">
        <v>14689407</v>
      </c>
      <c r="H13" s="889">
        <v>450772019</v>
      </c>
      <c r="I13" s="890">
        <v>588540</v>
      </c>
    </row>
    <row r="14" spans="1:9" ht="13.5">
      <c r="A14" s="309"/>
      <c r="B14" s="271" t="s">
        <v>746</v>
      </c>
      <c r="C14" s="888">
        <v>715273231</v>
      </c>
      <c r="D14" s="889">
        <v>251889969</v>
      </c>
      <c r="E14" s="889">
        <v>53318445</v>
      </c>
      <c r="F14" s="889">
        <v>2995030</v>
      </c>
      <c r="G14" s="889">
        <v>13035262</v>
      </c>
      <c r="H14" s="889">
        <v>367760005</v>
      </c>
      <c r="I14" s="890">
        <v>0</v>
      </c>
    </row>
    <row r="15" spans="1:9" ht="13.5">
      <c r="A15" s="309"/>
      <c r="B15" s="271" t="s">
        <v>727</v>
      </c>
      <c r="C15" s="888">
        <v>195534111</v>
      </c>
      <c r="D15" s="889">
        <v>68736807</v>
      </c>
      <c r="E15" s="889">
        <v>13406802</v>
      </c>
      <c r="F15" s="889">
        <v>953486</v>
      </c>
      <c r="G15" s="889">
        <v>3536807</v>
      </c>
      <c r="H15" s="889">
        <v>95996551</v>
      </c>
      <c r="I15" s="890">
        <v>0</v>
      </c>
    </row>
    <row r="16" spans="1:9" ht="13.5">
      <c r="A16" s="309"/>
      <c r="B16" s="271" t="s">
        <v>720</v>
      </c>
      <c r="C16" s="888">
        <v>166319548</v>
      </c>
      <c r="D16" s="889">
        <v>47179143</v>
      </c>
      <c r="E16" s="889">
        <v>9876193</v>
      </c>
      <c r="F16" s="889">
        <v>173936</v>
      </c>
      <c r="G16" s="889">
        <v>3715893</v>
      </c>
      <c r="H16" s="889">
        <v>86649112</v>
      </c>
      <c r="I16" s="890">
        <v>0</v>
      </c>
    </row>
    <row r="17" spans="1:9" ht="13.5">
      <c r="A17" s="309"/>
      <c r="B17" s="271" t="s">
        <v>716</v>
      </c>
      <c r="C17" s="888">
        <v>210740739</v>
      </c>
      <c r="D17" s="889">
        <v>52971033</v>
      </c>
      <c r="E17" s="889">
        <v>14895215</v>
      </c>
      <c r="F17" s="889">
        <v>737836</v>
      </c>
      <c r="G17" s="889">
        <v>900145</v>
      </c>
      <c r="H17" s="889">
        <v>125707394</v>
      </c>
      <c r="I17" s="890">
        <v>0</v>
      </c>
    </row>
    <row r="18" spans="1:9" ht="13.5">
      <c r="A18" s="309"/>
      <c r="B18" s="271" t="s">
        <v>721</v>
      </c>
      <c r="C18" s="888">
        <v>72986585</v>
      </c>
      <c r="D18" s="889">
        <v>13172331</v>
      </c>
      <c r="E18" s="889">
        <v>962342</v>
      </c>
      <c r="F18" s="889">
        <v>0</v>
      </c>
      <c r="G18" s="889">
        <v>104032</v>
      </c>
      <c r="H18" s="889">
        <v>38097359</v>
      </c>
      <c r="I18" s="890">
        <v>0</v>
      </c>
    </row>
    <row r="19" spans="1:9" ht="13.5">
      <c r="A19" s="309"/>
      <c r="B19" s="271" t="s">
        <v>738</v>
      </c>
      <c r="C19" s="888">
        <v>185207421</v>
      </c>
      <c r="D19" s="889">
        <v>57024620</v>
      </c>
      <c r="E19" s="889">
        <v>11331331</v>
      </c>
      <c r="F19" s="889">
        <v>326471</v>
      </c>
      <c r="G19" s="889">
        <v>2071512</v>
      </c>
      <c r="H19" s="889">
        <v>79175156</v>
      </c>
      <c r="I19" s="890">
        <v>0</v>
      </c>
    </row>
    <row r="20" spans="1:9" ht="13.5">
      <c r="A20" s="309"/>
      <c r="B20" s="271" t="s">
        <v>717</v>
      </c>
      <c r="C20" s="888">
        <v>284756237</v>
      </c>
      <c r="D20" s="889">
        <v>77123620</v>
      </c>
      <c r="E20" s="889">
        <v>20429280</v>
      </c>
      <c r="F20" s="889">
        <v>961060</v>
      </c>
      <c r="G20" s="889">
        <v>591943</v>
      </c>
      <c r="H20" s="889">
        <v>158991935</v>
      </c>
      <c r="I20" s="890">
        <v>227000</v>
      </c>
    </row>
    <row r="21" spans="1:9" ht="13.5">
      <c r="A21" s="309"/>
      <c r="B21" s="271" t="s">
        <v>722</v>
      </c>
      <c r="C21" s="888">
        <v>117788319</v>
      </c>
      <c r="D21" s="889">
        <v>29892790</v>
      </c>
      <c r="E21" s="889">
        <v>4566478</v>
      </c>
      <c r="F21" s="889">
        <v>135700</v>
      </c>
      <c r="G21" s="889">
        <v>491513</v>
      </c>
      <c r="H21" s="889">
        <v>60060401</v>
      </c>
      <c r="I21" s="890">
        <v>0</v>
      </c>
    </row>
    <row r="22" spans="1:9" ht="13.5">
      <c r="A22" s="309"/>
      <c r="B22" s="271" t="s">
        <v>728</v>
      </c>
      <c r="C22" s="888">
        <v>70490539</v>
      </c>
      <c r="D22" s="889">
        <v>20837991</v>
      </c>
      <c r="E22" s="889">
        <v>1848010</v>
      </c>
      <c r="F22" s="889">
        <v>182810</v>
      </c>
      <c r="G22" s="889">
        <v>449193</v>
      </c>
      <c r="H22" s="889">
        <v>38806734</v>
      </c>
      <c r="I22" s="890">
        <v>0</v>
      </c>
    </row>
    <row r="23" spans="1:9" ht="13.5">
      <c r="A23" s="309"/>
      <c r="B23" s="271" t="s">
        <v>739</v>
      </c>
      <c r="C23" s="888">
        <v>244976943</v>
      </c>
      <c r="D23" s="889">
        <v>76663502</v>
      </c>
      <c r="E23" s="889">
        <v>18804716</v>
      </c>
      <c r="F23" s="889">
        <v>698130</v>
      </c>
      <c r="G23" s="889">
        <v>4330945</v>
      </c>
      <c r="H23" s="889">
        <v>133344375</v>
      </c>
      <c r="I23" s="890">
        <v>0</v>
      </c>
    </row>
    <row r="24" spans="1:9" ht="7.5" customHeight="1">
      <c r="A24" s="309"/>
      <c r="B24" s="271"/>
      <c r="C24" s="888"/>
      <c r="D24" s="889"/>
      <c r="E24" s="889"/>
      <c r="F24" s="889"/>
      <c r="G24" s="889"/>
      <c r="H24" s="889"/>
      <c r="I24" s="890"/>
    </row>
    <row r="25" spans="1:9" ht="13.5">
      <c r="A25" s="309"/>
      <c r="B25" s="271" t="s">
        <v>1228</v>
      </c>
      <c r="C25" s="888">
        <v>133527407</v>
      </c>
      <c r="D25" s="889">
        <v>62476741</v>
      </c>
      <c r="E25" s="889">
        <v>10932860</v>
      </c>
      <c r="F25" s="889">
        <v>1213776</v>
      </c>
      <c r="G25" s="889">
        <v>262072</v>
      </c>
      <c r="H25" s="889">
        <v>3010314</v>
      </c>
      <c r="I25" s="890">
        <v>0</v>
      </c>
    </row>
    <row r="26" spans="1:9" ht="13.5">
      <c r="A26" s="309"/>
      <c r="B26" s="271" t="s">
        <v>822</v>
      </c>
      <c r="C26" s="888">
        <v>141363583</v>
      </c>
      <c r="D26" s="889">
        <v>87225035</v>
      </c>
      <c r="E26" s="889">
        <v>10495377</v>
      </c>
      <c r="F26" s="889">
        <v>620097</v>
      </c>
      <c r="G26" s="889">
        <v>497874</v>
      </c>
      <c r="H26" s="889">
        <v>2049283</v>
      </c>
      <c r="I26" s="890">
        <v>131530</v>
      </c>
    </row>
    <row r="27" spans="1:9" ht="13.5">
      <c r="A27" s="309"/>
      <c r="B27" s="271" t="s">
        <v>1229</v>
      </c>
      <c r="C27" s="888">
        <v>251554770</v>
      </c>
      <c r="D27" s="889">
        <v>135304635</v>
      </c>
      <c r="E27" s="889">
        <v>18181827</v>
      </c>
      <c r="F27" s="889">
        <v>1172115</v>
      </c>
      <c r="G27" s="889">
        <v>650641</v>
      </c>
      <c r="H27" s="889">
        <v>7258930</v>
      </c>
      <c r="I27" s="890">
        <v>312740</v>
      </c>
    </row>
    <row r="28" spans="1:9" ht="13.5">
      <c r="A28" s="309"/>
      <c r="B28" s="271" t="s">
        <v>1230</v>
      </c>
      <c r="C28" s="888">
        <v>216582633</v>
      </c>
      <c r="D28" s="889">
        <v>148482944</v>
      </c>
      <c r="E28" s="889">
        <v>17362120</v>
      </c>
      <c r="F28" s="889">
        <v>1885502</v>
      </c>
      <c r="G28" s="889">
        <v>406339</v>
      </c>
      <c r="H28" s="889">
        <v>6218240</v>
      </c>
      <c r="I28" s="890">
        <v>0</v>
      </c>
    </row>
    <row r="29" spans="1:9" ht="7.5" customHeight="1">
      <c r="A29" s="309"/>
      <c r="B29" s="271"/>
      <c r="C29" s="888"/>
      <c r="D29" s="889"/>
      <c r="E29" s="889"/>
      <c r="F29" s="889"/>
      <c r="G29" s="891"/>
      <c r="H29" s="892"/>
      <c r="I29" s="893"/>
    </row>
    <row r="30" spans="1:9" ht="13.5">
      <c r="A30" s="309"/>
      <c r="B30" s="271" t="s">
        <v>823</v>
      </c>
      <c r="C30" s="888">
        <v>801167637</v>
      </c>
      <c r="D30" s="164">
        <v>0</v>
      </c>
      <c r="E30" s="164">
        <v>0</v>
      </c>
      <c r="F30" s="164">
        <v>0</v>
      </c>
      <c r="G30" s="164">
        <v>0</v>
      </c>
      <c r="H30" s="889">
        <v>801167637</v>
      </c>
      <c r="I30" s="163">
        <v>0</v>
      </c>
    </row>
    <row r="31" spans="1:9" ht="13.5" customHeight="1">
      <c r="A31" s="32"/>
      <c r="B31" s="49" t="s">
        <v>125</v>
      </c>
      <c r="C31" s="1142">
        <v>22925311</v>
      </c>
      <c r="D31" s="170">
        <v>0</v>
      </c>
      <c r="E31" s="170">
        <v>0</v>
      </c>
      <c r="F31" s="170">
        <v>0</v>
      </c>
      <c r="G31" s="1143">
        <v>22925311</v>
      </c>
      <c r="H31" s="170">
        <v>0</v>
      </c>
      <c r="I31" s="1144">
        <v>0</v>
      </c>
    </row>
    <row r="32" spans="1:9" ht="12" customHeight="1">
      <c r="A32" s="32"/>
      <c r="B32" s="257"/>
      <c r="C32" s="569"/>
      <c r="D32" s="569"/>
      <c r="E32" s="569"/>
      <c r="F32" s="569"/>
      <c r="G32" s="569"/>
      <c r="H32" s="569"/>
      <c r="I32" s="32"/>
    </row>
    <row r="33" spans="1:8" ht="27" customHeight="1">
      <c r="A33" s="309"/>
      <c r="B33" s="879" t="s">
        <v>816</v>
      </c>
      <c r="C33" s="650" t="s">
        <v>824</v>
      </c>
      <c r="D33" s="650" t="s">
        <v>825</v>
      </c>
      <c r="E33" s="650" t="s">
        <v>509</v>
      </c>
      <c r="F33" s="650" t="s">
        <v>826</v>
      </c>
      <c r="G33" s="894" t="s">
        <v>827</v>
      </c>
      <c r="H33" s="895" t="s">
        <v>828</v>
      </c>
    </row>
    <row r="34" spans="1:9" ht="12">
      <c r="A34" s="309"/>
      <c r="B34" s="271" t="s">
        <v>1231</v>
      </c>
      <c r="C34" s="885">
        <v>846951</v>
      </c>
      <c r="D34" s="886">
        <v>4499104</v>
      </c>
      <c r="E34" s="886">
        <v>6156105520</v>
      </c>
      <c r="F34" s="886">
        <v>554882126</v>
      </c>
      <c r="G34" s="886">
        <v>4340</v>
      </c>
      <c r="H34" s="887">
        <v>3235</v>
      </c>
      <c r="I34" s="896"/>
    </row>
    <row r="35" spans="1:9" s="593" customFormat="1" ht="12">
      <c r="A35" s="586"/>
      <c r="B35" s="884" t="s">
        <v>1232</v>
      </c>
      <c r="C35" s="885">
        <v>420826</v>
      </c>
      <c r="D35" s="886">
        <v>4573487</v>
      </c>
      <c r="E35" s="886">
        <v>6326862601</v>
      </c>
      <c r="F35" s="886">
        <v>554093927</v>
      </c>
      <c r="G35" s="886">
        <v>4444</v>
      </c>
      <c r="H35" s="887">
        <v>3336</v>
      </c>
      <c r="I35" s="897"/>
    </row>
    <row r="36" spans="1:9" s="593" customFormat="1" ht="7.5" customHeight="1">
      <c r="A36" s="586"/>
      <c r="B36" s="644"/>
      <c r="C36" s="885"/>
      <c r="D36" s="886"/>
      <c r="E36" s="886"/>
      <c r="F36" s="886"/>
      <c r="G36" s="886"/>
      <c r="H36" s="887"/>
      <c r="I36" s="897"/>
    </row>
    <row r="37" spans="1:9" s="593" customFormat="1" ht="12">
      <c r="A37" s="586"/>
      <c r="B37" s="644" t="s">
        <v>713</v>
      </c>
      <c r="C37" s="885">
        <v>372445</v>
      </c>
      <c r="D37" s="886">
        <v>4140486</v>
      </c>
      <c r="E37" s="886">
        <v>4986137279</v>
      </c>
      <c r="F37" s="886">
        <v>327697908</v>
      </c>
      <c r="G37" s="886">
        <v>3343</v>
      </c>
      <c r="H37" s="887">
        <v>2530</v>
      </c>
      <c r="I37" s="897"/>
    </row>
    <row r="38" spans="1:9" s="593" customFormat="1" ht="12">
      <c r="A38" s="586"/>
      <c r="B38" s="644" t="s">
        <v>714</v>
      </c>
      <c r="C38" s="885">
        <v>48381</v>
      </c>
      <c r="D38" s="886">
        <v>433001</v>
      </c>
      <c r="E38" s="886">
        <v>1340725322</v>
      </c>
      <c r="F38" s="886">
        <v>226396019</v>
      </c>
      <c r="G38" s="886">
        <v>1101</v>
      </c>
      <c r="H38" s="887">
        <v>806</v>
      </c>
      <c r="I38" s="897"/>
    </row>
    <row r="39" spans="1:9" ht="7.5" customHeight="1">
      <c r="A39" s="309"/>
      <c r="B39" s="271"/>
      <c r="C39" s="881"/>
      <c r="D39" s="882"/>
      <c r="E39" s="882"/>
      <c r="F39" s="882"/>
      <c r="G39" s="882"/>
      <c r="H39" s="883"/>
      <c r="I39" s="896"/>
    </row>
    <row r="40" spans="1:15" ht="13.5">
      <c r="A40" s="309"/>
      <c r="B40" s="271" t="s">
        <v>715</v>
      </c>
      <c r="C40" s="898">
        <v>0</v>
      </c>
      <c r="D40" s="899">
        <v>1079822</v>
      </c>
      <c r="E40" s="899">
        <v>1417504857</v>
      </c>
      <c r="F40" s="899">
        <v>52273813</v>
      </c>
      <c r="G40" s="899">
        <v>847</v>
      </c>
      <c r="H40" s="890">
        <v>635</v>
      </c>
      <c r="I40" s="896"/>
      <c r="J40" s="900"/>
      <c r="K40" s="901"/>
      <c r="L40" s="901"/>
      <c r="M40" s="901"/>
      <c r="N40" s="901"/>
      <c r="O40" s="901"/>
    </row>
    <row r="41" spans="1:15" ht="13.5">
      <c r="A41" s="309"/>
      <c r="B41" s="271" t="s">
        <v>737</v>
      </c>
      <c r="C41" s="898">
        <v>133000</v>
      </c>
      <c r="D41" s="899">
        <v>625400</v>
      </c>
      <c r="E41" s="899">
        <v>619388430</v>
      </c>
      <c r="F41" s="899">
        <v>43687684</v>
      </c>
      <c r="G41" s="899">
        <v>445</v>
      </c>
      <c r="H41" s="890">
        <v>344</v>
      </c>
      <c r="I41" s="896"/>
      <c r="J41" s="900"/>
      <c r="K41" s="901"/>
      <c r="L41" s="901"/>
      <c r="M41" s="901"/>
      <c r="N41" s="901"/>
      <c r="O41" s="901"/>
    </row>
    <row r="42" spans="1:15" ht="13.5">
      <c r="A42" s="309"/>
      <c r="B42" s="271" t="s">
        <v>745</v>
      </c>
      <c r="C42" s="898">
        <v>68800</v>
      </c>
      <c r="D42" s="899">
        <v>164745</v>
      </c>
      <c r="E42" s="899">
        <v>880664484</v>
      </c>
      <c r="F42" s="899">
        <v>36242246</v>
      </c>
      <c r="G42" s="899">
        <v>654</v>
      </c>
      <c r="H42" s="890">
        <v>493</v>
      </c>
      <c r="I42" s="896"/>
      <c r="J42" s="900"/>
      <c r="K42" s="901"/>
      <c r="L42" s="901"/>
      <c r="M42" s="901"/>
      <c r="N42" s="901"/>
      <c r="O42" s="901"/>
    </row>
    <row r="43" spans="1:15" ht="13.5">
      <c r="A43" s="309"/>
      <c r="B43" s="271" t="s">
        <v>746</v>
      </c>
      <c r="C43" s="898">
        <v>108645</v>
      </c>
      <c r="D43" s="899">
        <v>1008900</v>
      </c>
      <c r="E43" s="899">
        <v>690116256</v>
      </c>
      <c r="F43" s="899">
        <v>25156975</v>
      </c>
      <c r="G43" s="899">
        <v>492</v>
      </c>
      <c r="H43" s="890">
        <v>363</v>
      </c>
      <c r="I43" s="896"/>
      <c r="J43" s="900"/>
      <c r="K43" s="901"/>
      <c r="L43" s="901"/>
      <c r="M43" s="901"/>
      <c r="N43" s="901"/>
      <c r="O43" s="901"/>
    </row>
    <row r="44" spans="1:15" ht="13.5">
      <c r="A44" s="309"/>
      <c r="B44" s="271" t="s">
        <v>727</v>
      </c>
      <c r="C44" s="898">
        <v>0</v>
      </c>
      <c r="D44" s="899">
        <v>156600</v>
      </c>
      <c r="E44" s="899">
        <v>182787053</v>
      </c>
      <c r="F44" s="899">
        <v>12747058</v>
      </c>
      <c r="G44" s="899">
        <v>144</v>
      </c>
      <c r="H44" s="890">
        <v>106</v>
      </c>
      <c r="I44" s="896"/>
      <c r="J44" s="900"/>
      <c r="K44" s="901"/>
      <c r="L44" s="901"/>
      <c r="M44" s="901"/>
      <c r="N44" s="901"/>
      <c r="O44" s="901"/>
    </row>
    <row r="45" spans="1:15" ht="13.5">
      <c r="A45" s="309"/>
      <c r="B45" s="271" t="s">
        <v>720</v>
      </c>
      <c r="C45" s="898">
        <v>0</v>
      </c>
      <c r="D45" s="899">
        <v>465834</v>
      </c>
      <c r="E45" s="899">
        <v>148060111</v>
      </c>
      <c r="F45" s="899">
        <v>18259437</v>
      </c>
      <c r="G45" s="899">
        <v>95</v>
      </c>
      <c r="H45" s="890">
        <v>80</v>
      </c>
      <c r="I45" s="896"/>
      <c r="J45" s="900"/>
      <c r="K45" s="901"/>
      <c r="L45" s="901"/>
      <c r="M45" s="901"/>
      <c r="N45" s="901"/>
      <c r="O45" s="901"/>
    </row>
    <row r="46" spans="1:15" ht="13.5">
      <c r="A46" s="309"/>
      <c r="B46" s="271" t="s">
        <v>716</v>
      </c>
      <c r="C46" s="898">
        <v>0</v>
      </c>
      <c r="D46" s="899">
        <v>0</v>
      </c>
      <c r="E46" s="899">
        <v>195211623</v>
      </c>
      <c r="F46" s="899">
        <v>15529116</v>
      </c>
      <c r="G46" s="899">
        <v>111</v>
      </c>
      <c r="H46" s="890">
        <v>84</v>
      </c>
      <c r="I46" s="896"/>
      <c r="J46" s="900"/>
      <c r="K46" s="901"/>
      <c r="L46" s="901"/>
      <c r="M46" s="901"/>
      <c r="N46" s="901"/>
      <c r="O46" s="901"/>
    </row>
    <row r="47" spans="1:15" ht="13.5">
      <c r="A47" s="309"/>
      <c r="B47" s="271" t="s">
        <v>721</v>
      </c>
      <c r="C47" s="898">
        <v>0</v>
      </c>
      <c r="D47" s="899">
        <v>0</v>
      </c>
      <c r="E47" s="899">
        <v>52336064</v>
      </c>
      <c r="F47" s="899">
        <v>20650521</v>
      </c>
      <c r="G47" s="899">
        <v>37</v>
      </c>
      <c r="H47" s="890">
        <v>34</v>
      </c>
      <c r="I47" s="896"/>
      <c r="J47" s="900"/>
      <c r="K47" s="901"/>
      <c r="L47" s="901"/>
      <c r="M47" s="901"/>
      <c r="N47" s="901"/>
      <c r="O47" s="901"/>
    </row>
    <row r="48" spans="1:15" ht="13.5">
      <c r="A48" s="309"/>
      <c r="B48" s="271" t="s">
        <v>738</v>
      </c>
      <c r="C48" s="898">
        <v>62000</v>
      </c>
      <c r="D48" s="899">
        <v>70000</v>
      </c>
      <c r="E48" s="899">
        <v>150061090</v>
      </c>
      <c r="F48" s="899">
        <v>35146331</v>
      </c>
      <c r="G48" s="899">
        <v>114</v>
      </c>
      <c r="H48" s="890">
        <v>90</v>
      </c>
      <c r="I48" s="896"/>
      <c r="J48" s="900"/>
      <c r="K48" s="901"/>
      <c r="L48" s="901"/>
      <c r="M48" s="901"/>
      <c r="N48" s="901"/>
      <c r="O48" s="901"/>
    </row>
    <row r="49" spans="1:15" ht="13.5">
      <c r="A49" s="309"/>
      <c r="B49" s="271" t="s">
        <v>717</v>
      </c>
      <c r="C49" s="898">
        <v>0</v>
      </c>
      <c r="D49" s="899">
        <v>319600</v>
      </c>
      <c r="E49" s="899">
        <v>258644438</v>
      </c>
      <c r="F49" s="899">
        <v>26111799</v>
      </c>
      <c r="G49" s="899">
        <v>152</v>
      </c>
      <c r="H49" s="890">
        <v>111</v>
      </c>
      <c r="I49" s="896"/>
      <c r="J49" s="900"/>
      <c r="K49" s="901"/>
      <c r="L49" s="901"/>
      <c r="M49" s="901"/>
      <c r="N49" s="901"/>
      <c r="O49" s="901"/>
    </row>
    <row r="50" spans="1:15" ht="13.5">
      <c r="A50" s="309"/>
      <c r="B50" s="271" t="s">
        <v>722</v>
      </c>
      <c r="C50" s="898">
        <v>0</v>
      </c>
      <c r="D50" s="899">
        <v>0</v>
      </c>
      <c r="E50" s="899">
        <v>95146882</v>
      </c>
      <c r="F50" s="899">
        <v>22641437</v>
      </c>
      <c r="G50" s="899">
        <v>65</v>
      </c>
      <c r="H50" s="890">
        <v>57</v>
      </c>
      <c r="I50" s="896"/>
      <c r="J50" s="900"/>
      <c r="K50" s="901"/>
      <c r="L50" s="901"/>
      <c r="M50" s="901"/>
      <c r="N50" s="901"/>
      <c r="O50" s="901"/>
    </row>
    <row r="51" spans="1:15" ht="13.5">
      <c r="A51" s="309"/>
      <c r="B51" s="271" t="s">
        <v>728</v>
      </c>
      <c r="C51" s="898">
        <v>0</v>
      </c>
      <c r="D51" s="899">
        <v>0</v>
      </c>
      <c r="E51" s="899">
        <v>62124738</v>
      </c>
      <c r="F51" s="899">
        <v>8365801</v>
      </c>
      <c r="G51" s="899">
        <v>40</v>
      </c>
      <c r="H51" s="890">
        <v>27</v>
      </c>
      <c r="I51" s="896"/>
      <c r="J51" s="900"/>
      <c r="K51" s="901"/>
      <c r="L51" s="901"/>
      <c r="M51" s="901"/>
      <c r="N51" s="901"/>
      <c r="O51" s="901"/>
    </row>
    <row r="52" spans="1:15" ht="13.5">
      <c r="A52" s="309"/>
      <c r="B52" s="271" t="s">
        <v>739</v>
      </c>
      <c r="C52" s="898">
        <v>0</v>
      </c>
      <c r="D52" s="899">
        <v>249585</v>
      </c>
      <c r="E52" s="899">
        <v>234091253</v>
      </c>
      <c r="F52" s="899">
        <v>10885690</v>
      </c>
      <c r="G52" s="899">
        <v>147</v>
      </c>
      <c r="H52" s="890">
        <v>106</v>
      </c>
      <c r="I52" s="896"/>
      <c r="J52" s="900"/>
      <c r="K52" s="901"/>
      <c r="L52" s="901"/>
      <c r="M52" s="901"/>
      <c r="N52" s="901"/>
      <c r="O52" s="901"/>
    </row>
    <row r="53" spans="1:9" ht="7.5" customHeight="1">
      <c r="A53" s="309"/>
      <c r="B53" s="271"/>
      <c r="C53" s="162"/>
      <c r="D53" s="164"/>
      <c r="E53" s="899"/>
      <c r="F53" s="164"/>
      <c r="G53" s="164"/>
      <c r="H53" s="163"/>
      <c r="I53" s="896"/>
    </row>
    <row r="54" spans="1:15" ht="13.5">
      <c r="A54" s="309"/>
      <c r="B54" s="271" t="s">
        <v>1233</v>
      </c>
      <c r="C54" s="898">
        <v>0</v>
      </c>
      <c r="D54" s="899">
        <v>0</v>
      </c>
      <c r="E54" s="899">
        <v>77895763</v>
      </c>
      <c r="F54" s="899">
        <v>55631644</v>
      </c>
      <c r="G54" s="899">
        <v>181</v>
      </c>
      <c r="H54" s="890">
        <v>131</v>
      </c>
      <c r="I54" s="896"/>
      <c r="J54" s="900"/>
      <c r="K54" s="901"/>
      <c r="L54" s="901"/>
      <c r="M54" s="901"/>
      <c r="N54" s="901"/>
      <c r="O54" s="901"/>
    </row>
    <row r="55" spans="1:15" ht="13.5">
      <c r="A55" s="309"/>
      <c r="B55" s="271" t="s">
        <v>822</v>
      </c>
      <c r="C55" s="898">
        <v>31000</v>
      </c>
      <c r="D55" s="899">
        <v>322225</v>
      </c>
      <c r="E55" s="899">
        <v>101372421</v>
      </c>
      <c r="F55" s="899">
        <v>39991162</v>
      </c>
      <c r="G55" s="899">
        <v>220</v>
      </c>
      <c r="H55" s="890">
        <v>169</v>
      </c>
      <c r="I55" s="896"/>
      <c r="J55" s="900"/>
      <c r="K55" s="901"/>
      <c r="L55" s="901"/>
      <c r="M55" s="901"/>
      <c r="N55" s="901"/>
      <c r="O55" s="901"/>
    </row>
    <row r="56" spans="1:15" ht="13.5">
      <c r="A56" s="309"/>
      <c r="B56" s="271" t="s">
        <v>1234</v>
      </c>
      <c r="C56" s="898">
        <v>17381</v>
      </c>
      <c r="D56" s="899">
        <v>110776</v>
      </c>
      <c r="E56" s="899">
        <v>163009045</v>
      </c>
      <c r="F56" s="899">
        <v>88545725</v>
      </c>
      <c r="G56" s="899">
        <v>302</v>
      </c>
      <c r="H56" s="890">
        <v>228</v>
      </c>
      <c r="I56" s="896"/>
      <c r="J56" s="900"/>
      <c r="K56" s="901"/>
      <c r="L56" s="901"/>
      <c r="M56" s="901"/>
      <c r="N56" s="901"/>
      <c r="O56" s="901"/>
    </row>
    <row r="57" spans="1:15" ht="13.5">
      <c r="A57" s="309"/>
      <c r="B57" s="271" t="s">
        <v>1235</v>
      </c>
      <c r="C57" s="898">
        <v>0</v>
      </c>
      <c r="D57" s="899">
        <v>0</v>
      </c>
      <c r="E57" s="899">
        <v>174355145</v>
      </c>
      <c r="F57" s="899">
        <v>42227488</v>
      </c>
      <c r="G57" s="899">
        <v>398</v>
      </c>
      <c r="H57" s="890">
        <v>278</v>
      </c>
      <c r="I57" s="896"/>
      <c r="J57" s="900"/>
      <c r="K57" s="901"/>
      <c r="L57" s="901"/>
      <c r="M57" s="901"/>
      <c r="N57" s="901"/>
      <c r="O57" s="901"/>
    </row>
    <row r="58" spans="1:15" ht="7.5" customHeight="1">
      <c r="A58" s="309"/>
      <c r="B58" s="271"/>
      <c r="C58" s="898"/>
      <c r="D58" s="899"/>
      <c r="E58" s="899"/>
      <c r="F58" s="899"/>
      <c r="G58" s="899"/>
      <c r="H58" s="890"/>
      <c r="I58" s="896"/>
      <c r="J58" s="900"/>
      <c r="K58" s="901"/>
      <c r="L58" s="901"/>
      <c r="M58" s="901"/>
      <c r="N58" s="901"/>
      <c r="O58" s="901"/>
    </row>
    <row r="59" spans="1:15" ht="13.5">
      <c r="A59" s="309"/>
      <c r="B59" s="271" t="s">
        <v>823</v>
      </c>
      <c r="C59" s="898">
        <v>0</v>
      </c>
      <c r="D59" s="899">
        <v>0</v>
      </c>
      <c r="E59" s="899">
        <v>801167637</v>
      </c>
      <c r="F59" s="899">
        <v>0</v>
      </c>
      <c r="G59" s="899">
        <v>0</v>
      </c>
      <c r="H59" s="890">
        <v>0</v>
      </c>
      <c r="I59" s="896"/>
      <c r="J59" s="901"/>
      <c r="K59" s="901"/>
      <c r="L59" s="901"/>
      <c r="M59" s="901"/>
      <c r="N59" s="901"/>
      <c r="O59" s="901"/>
    </row>
    <row r="60" spans="1:15" ht="13.5">
      <c r="A60" s="32"/>
      <c r="B60" s="49" t="s">
        <v>125</v>
      </c>
      <c r="C60" s="902">
        <v>0</v>
      </c>
      <c r="D60" s="903">
        <v>0</v>
      </c>
      <c r="E60" s="903">
        <v>22925311</v>
      </c>
      <c r="F60" s="903">
        <v>0</v>
      </c>
      <c r="G60" s="903">
        <v>0</v>
      </c>
      <c r="H60" s="904">
        <v>0</v>
      </c>
      <c r="I60" s="905"/>
      <c r="J60" s="901"/>
      <c r="K60" s="901"/>
      <c r="L60" s="901"/>
      <c r="M60" s="901"/>
      <c r="N60" s="901"/>
      <c r="O60" s="901"/>
    </row>
    <row r="61" spans="1:2" ht="12">
      <c r="A61" s="32"/>
      <c r="B61" s="32" t="s">
        <v>804</v>
      </c>
    </row>
    <row r="62" ht="12">
      <c r="A62" s="32"/>
    </row>
    <row r="63" spans="1:2" ht="12">
      <c r="A63" s="32"/>
      <c r="B63" s="32"/>
    </row>
  </sheetData>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A2:H63"/>
  <sheetViews>
    <sheetView workbookViewId="0" topLeftCell="A1">
      <selection activeCell="A1" sqref="A1"/>
    </sheetView>
  </sheetViews>
  <sheetFormatPr defaultColWidth="9.00390625" defaultRowHeight="13.5"/>
  <cols>
    <col min="1" max="2" width="2.625" style="436" customWidth="1"/>
    <col min="3" max="3" width="9.625" style="436" customWidth="1"/>
    <col min="4" max="6" width="12.625" style="436" customWidth="1"/>
    <col min="7" max="8" width="17.625" style="436" customWidth="1"/>
    <col min="9" max="9" width="10.875" style="436" customWidth="1"/>
    <col min="10" max="16384" width="9.00390625" style="436" customWidth="1"/>
  </cols>
  <sheetData>
    <row r="1" ht="9.75" customHeight="1"/>
    <row r="2" ht="14.25">
      <c r="B2" s="369" t="s">
        <v>126</v>
      </c>
    </row>
    <row r="3" spans="3:8" ht="12.75" thickBot="1">
      <c r="C3" s="437"/>
      <c r="D3" s="437"/>
      <c r="E3" s="437"/>
      <c r="F3" s="437"/>
      <c r="G3" s="437"/>
      <c r="H3" s="437"/>
    </row>
    <row r="4" spans="1:8" ht="13.5" customHeight="1" thickTop="1">
      <c r="A4" s="437"/>
      <c r="B4" s="906"/>
      <c r="C4" s="907"/>
      <c r="D4" s="908" t="s">
        <v>127</v>
      </c>
      <c r="E4" s="908"/>
      <c r="F4" s="909"/>
      <c r="G4" s="910" t="s">
        <v>128</v>
      </c>
      <c r="H4" s="906"/>
    </row>
    <row r="5" spans="1:8" ht="13.5" customHeight="1">
      <c r="A5" s="437"/>
      <c r="B5" s="911" t="s">
        <v>830</v>
      </c>
      <c r="C5" s="440"/>
      <c r="D5" s="912" t="s">
        <v>831</v>
      </c>
      <c r="E5" s="913" t="s">
        <v>832</v>
      </c>
      <c r="F5" s="913" t="s">
        <v>833</v>
      </c>
      <c r="G5" s="914" t="s">
        <v>835</v>
      </c>
      <c r="H5" s="915" t="s">
        <v>829</v>
      </c>
    </row>
    <row r="6" spans="1:8" ht="13.5" customHeight="1">
      <c r="A6" s="437"/>
      <c r="B6" s="916"/>
      <c r="C6" s="765"/>
      <c r="D6" s="917" t="s">
        <v>834</v>
      </c>
      <c r="E6" s="918" t="s">
        <v>834</v>
      </c>
      <c r="F6" s="918" t="s">
        <v>761</v>
      </c>
      <c r="G6" s="919" t="s">
        <v>129</v>
      </c>
      <c r="H6" s="920" t="s">
        <v>130</v>
      </c>
    </row>
    <row r="7" spans="1:8" s="512" customFormat="1" ht="13.5" customHeight="1">
      <c r="A7" s="921"/>
      <c r="B7" s="922" t="s">
        <v>380</v>
      </c>
      <c r="C7" s="923" t="s">
        <v>381</v>
      </c>
      <c r="D7" s="924">
        <f>SUM(D9,D10)</f>
        <v>7041</v>
      </c>
      <c r="E7" s="507">
        <f>SUM(E9,E10)</f>
        <v>19988</v>
      </c>
      <c r="F7" s="507">
        <f>SUM(F9,F10)</f>
        <v>26048</v>
      </c>
      <c r="G7" s="507">
        <f>SUM(G9,G10)</f>
        <v>118</v>
      </c>
      <c r="H7" s="509">
        <f>SUM(H9,H10)</f>
        <v>1027</v>
      </c>
    </row>
    <row r="8" spans="1:8" s="512" customFormat="1" ht="13.5" customHeight="1">
      <c r="A8" s="921"/>
      <c r="B8" s="922"/>
      <c r="C8" s="768"/>
      <c r="D8" s="925"/>
      <c r="E8" s="510"/>
      <c r="F8" s="510"/>
      <c r="G8" s="510"/>
      <c r="H8" s="509"/>
    </row>
    <row r="9" spans="1:8" s="512" customFormat="1" ht="13.5" customHeight="1">
      <c r="A9" s="921"/>
      <c r="B9" s="1238" t="s">
        <v>131</v>
      </c>
      <c r="C9" s="1239"/>
      <c r="D9" s="925">
        <f>SUM(D17:D29)</f>
        <v>4650</v>
      </c>
      <c r="E9" s="510">
        <f>SUM(E17:E29)</f>
        <v>15104</v>
      </c>
      <c r="F9" s="510">
        <f>SUM(F17:F29)</f>
        <v>19638</v>
      </c>
      <c r="G9" s="510">
        <f>SUM(G17:G29)</f>
        <v>73</v>
      </c>
      <c r="H9" s="509">
        <f>SUM(H17:H29)</f>
        <v>716</v>
      </c>
    </row>
    <row r="10" spans="1:8" s="512" customFormat="1" ht="13.5" customHeight="1">
      <c r="A10" s="921"/>
      <c r="B10" s="1238" t="s">
        <v>132</v>
      </c>
      <c r="C10" s="1239"/>
      <c r="D10" s="925">
        <f>SUM(D30:D60)</f>
        <v>2391</v>
      </c>
      <c r="E10" s="510">
        <f>SUM(E30:E60)</f>
        <v>4884</v>
      </c>
      <c r="F10" s="510">
        <f>SUM(F30:F60)</f>
        <v>6410</v>
      </c>
      <c r="G10" s="510">
        <f>SUM(G30:G60)</f>
        <v>45</v>
      </c>
      <c r="H10" s="509">
        <f>SUM(H30:H60)</f>
        <v>311</v>
      </c>
    </row>
    <row r="11" spans="1:8" s="512" customFormat="1" ht="13.5" customHeight="1">
      <c r="A11" s="921"/>
      <c r="B11" s="922"/>
      <c r="C11" s="768"/>
      <c r="D11" s="925"/>
      <c r="E11" s="510"/>
      <c r="F11" s="510"/>
      <c r="G11" s="510"/>
      <c r="H11" s="509"/>
    </row>
    <row r="12" spans="1:8" s="512" customFormat="1" ht="13.5" customHeight="1">
      <c r="A12" s="921"/>
      <c r="B12" s="1238" t="s">
        <v>836</v>
      </c>
      <c r="C12" s="1239"/>
      <c r="D12" s="925">
        <f>SUM(D17,D22:D24,D26,D27,D28,D30:D36)</f>
        <v>3205</v>
      </c>
      <c r="E12" s="510">
        <f>SUM(E17,E22:E24,E26,E27,E28,E30:E36)</f>
        <v>8281</v>
      </c>
      <c r="F12" s="510">
        <f>SUM(F17,F22:F24,F26,F27,F28,F30:F36)</f>
        <v>12885</v>
      </c>
      <c r="G12" s="510">
        <f>SUM(G17,G22:G24,G26,G27,G28,G30:G36)</f>
        <v>45</v>
      </c>
      <c r="H12" s="509">
        <f>SUM(H17,H22:H24,H26,H27,H28,H30:H36)</f>
        <v>369</v>
      </c>
    </row>
    <row r="13" spans="1:8" s="512" customFormat="1" ht="13.5" customHeight="1">
      <c r="A13" s="921"/>
      <c r="B13" s="1238" t="s">
        <v>133</v>
      </c>
      <c r="C13" s="1239"/>
      <c r="D13" s="925">
        <f>SUM(D21,D37:D43)</f>
        <v>545</v>
      </c>
      <c r="E13" s="510">
        <f>SUM(E21,E37:E43)</f>
        <v>1385</v>
      </c>
      <c r="F13" s="510">
        <f>SUM(F21,F37:F43)</f>
        <v>1565</v>
      </c>
      <c r="G13" s="510">
        <f>SUM(G21,G37:G43)</f>
        <v>11</v>
      </c>
      <c r="H13" s="509">
        <f>SUM(H21,H37:H43)</f>
        <v>102</v>
      </c>
    </row>
    <row r="14" spans="1:8" s="512" customFormat="1" ht="13.5" customHeight="1">
      <c r="A14" s="921"/>
      <c r="B14" s="1238" t="s">
        <v>134</v>
      </c>
      <c r="C14" s="1239"/>
      <c r="D14" s="925">
        <f>SUM(D18,D25,D29,D44:D48)</f>
        <v>1803</v>
      </c>
      <c r="E14" s="510">
        <f>SUM(E18,E25,E29,E44:E48)</f>
        <v>4269</v>
      </c>
      <c r="F14" s="510">
        <f>SUM(F18,F25,F29,F44:F48)</f>
        <v>5090</v>
      </c>
      <c r="G14" s="510">
        <f>SUM(G18,G25,G29,G44:G48)</f>
        <v>28</v>
      </c>
      <c r="H14" s="509">
        <f>SUM(H18,H25,H29,H44:H48)</f>
        <v>329</v>
      </c>
    </row>
    <row r="15" spans="1:8" s="512" customFormat="1" ht="13.5" customHeight="1">
      <c r="A15" s="921"/>
      <c r="B15" s="1238" t="s">
        <v>135</v>
      </c>
      <c r="C15" s="1239"/>
      <c r="D15" s="925">
        <f>SUM(D19:D20,D49:D60)</f>
        <v>1488</v>
      </c>
      <c r="E15" s="510">
        <f>SUM(E19:E20,E49:E60)</f>
        <v>6053</v>
      </c>
      <c r="F15" s="510">
        <f>SUM(F19:F20,F49:F60)</f>
        <v>6508</v>
      </c>
      <c r="G15" s="510">
        <f>SUM(G19:G20,G49:G60)</f>
        <v>34</v>
      </c>
      <c r="H15" s="509">
        <f>SUM(H19:H20,H49:H60)</f>
        <v>227</v>
      </c>
    </row>
    <row r="16" spans="1:8" ht="13.5" customHeight="1">
      <c r="A16" s="437"/>
      <c r="B16" s="437"/>
      <c r="C16" s="761"/>
      <c r="D16" s="926"/>
      <c r="E16" s="514"/>
      <c r="F16" s="514"/>
      <c r="G16" s="514"/>
      <c r="H16" s="515"/>
    </row>
    <row r="17" spans="1:8" ht="13.5" customHeight="1">
      <c r="A17" s="437"/>
      <c r="B17" s="437"/>
      <c r="C17" s="761" t="s">
        <v>715</v>
      </c>
      <c r="D17" s="926">
        <v>1181</v>
      </c>
      <c r="E17" s="514">
        <v>3991</v>
      </c>
      <c r="F17" s="514">
        <v>6149</v>
      </c>
      <c r="G17" s="514">
        <v>14</v>
      </c>
      <c r="H17" s="515">
        <v>108</v>
      </c>
    </row>
    <row r="18" spans="1:8" ht="13.5" customHeight="1">
      <c r="A18" s="437"/>
      <c r="B18" s="437"/>
      <c r="C18" s="761" t="s">
        <v>737</v>
      </c>
      <c r="D18" s="926">
        <v>824</v>
      </c>
      <c r="E18" s="514">
        <v>1703</v>
      </c>
      <c r="F18" s="514">
        <v>2010</v>
      </c>
      <c r="G18" s="514">
        <v>8</v>
      </c>
      <c r="H18" s="515">
        <v>121</v>
      </c>
    </row>
    <row r="19" spans="1:8" ht="13.5" customHeight="1">
      <c r="A19" s="437"/>
      <c r="B19" s="437"/>
      <c r="C19" s="761" t="s">
        <v>745</v>
      </c>
      <c r="D19" s="926">
        <v>256</v>
      </c>
      <c r="E19" s="514">
        <v>2156</v>
      </c>
      <c r="F19" s="514">
        <v>2298</v>
      </c>
      <c r="G19" s="514">
        <v>8</v>
      </c>
      <c r="H19" s="515">
        <v>99</v>
      </c>
    </row>
    <row r="20" spans="1:8" ht="13.5" customHeight="1">
      <c r="A20" s="437"/>
      <c r="B20" s="437"/>
      <c r="C20" s="761" t="s">
        <v>746</v>
      </c>
      <c r="D20" s="926">
        <v>285</v>
      </c>
      <c r="E20" s="514">
        <v>2125</v>
      </c>
      <c r="F20" s="514">
        <v>2161</v>
      </c>
      <c r="G20" s="514">
        <v>10</v>
      </c>
      <c r="H20" s="515">
        <v>53</v>
      </c>
    </row>
    <row r="21" spans="1:8" ht="13.5" customHeight="1">
      <c r="A21" s="437"/>
      <c r="B21" s="437"/>
      <c r="C21" s="761" t="s">
        <v>727</v>
      </c>
      <c r="D21" s="926">
        <v>194</v>
      </c>
      <c r="E21" s="514">
        <v>687</v>
      </c>
      <c r="F21" s="514">
        <v>696</v>
      </c>
      <c r="G21" s="514">
        <v>3</v>
      </c>
      <c r="H21" s="515">
        <v>58</v>
      </c>
    </row>
    <row r="22" spans="1:8" ht="13.5" customHeight="1">
      <c r="A22" s="437"/>
      <c r="B22" s="437"/>
      <c r="C22" s="761" t="s">
        <v>720</v>
      </c>
      <c r="D22" s="926">
        <v>252</v>
      </c>
      <c r="E22" s="514">
        <v>440</v>
      </c>
      <c r="F22" s="514">
        <v>646</v>
      </c>
      <c r="G22" s="514">
        <v>5</v>
      </c>
      <c r="H22" s="515">
        <v>26</v>
      </c>
    </row>
    <row r="23" spans="1:8" ht="13.5" customHeight="1">
      <c r="A23" s="437"/>
      <c r="B23" s="437"/>
      <c r="C23" s="761" t="s">
        <v>716</v>
      </c>
      <c r="D23" s="926">
        <v>199</v>
      </c>
      <c r="E23" s="514">
        <v>812</v>
      </c>
      <c r="F23" s="514">
        <v>983</v>
      </c>
      <c r="G23" s="514">
        <v>2</v>
      </c>
      <c r="H23" s="515">
        <v>43</v>
      </c>
    </row>
    <row r="24" spans="1:8" ht="13.5" customHeight="1">
      <c r="A24" s="437"/>
      <c r="B24" s="437"/>
      <c r="C24" s="761" t="s">
        <v>721</v>
      </c>
      <c r="D24" s="926">
        <v>172</v>
      </c>
      <c r="E24" s="514">
        <v>349</v>
      </c>
      <c r="F24" s="514">
        <v>628</v>
      </c>
      <c r="G24" s="514">
        <v>3</v>
      </c>
      <c r="H24" s="515">
        <v>28</v>
      </c>
    </row>
    <row r="25" spans="1:8" ht="13.5" customHeight="1">
      <c r="A25" s="437"/>
      <c r="B25" s="437"/>
      <c r="C25" s="761" t="s">
        <v>738</v>
      </c>
      <c r="D25" s="926">
        <v>186</v>
      </c>
      <c r="E25" s="514">
        <v>620</v>
      </c>
      <c r="F25" s="514">
        <v>783</v>
      </c>
      <c r="G25" s="514">
        <v>3</v>
      </c>
      <c r="H25" s="515">
        <v>48</v>
      </c>
    </row>
    <row r="26" spans="1:8" ht="13.5" customHeight="1">
      <c r="A26" s="437"/>
      <c r="B26" s="437"/>
      <c r="C26" s="761" t="s">
        <v>717</v>
      </c>
      <c r="D26" s="926">
        <v>392</v>
      </c>
      <c r="E26" s="514">
        <v>715</v>
      </c>
      <c r="F26" s="514">
        <v>1226</v>
      </c>
      <c r="G26" s="514">
        <v>4</v>
      </c>
      <c r="H26" s="515">
        <v>21</v>
      </c>
    </row>
    <row r="27" spans="1:8" ht="13.5" customHeight="1">
      <c r="A27" s="437"/>
      <c r="B27" s="437"/>
      <c r="C27" s="761" t="s">
        <v>722</v>
      </c>
      <c r="D27" s="926">
        <v>384</v>
      </c>
      <c r="E27" s="514">
        <v>560</v>
      </c>
      <c r="F27" s="514">
        <v>937</v>
      </c>
      <c r="G27" s="514">
        <v>5</v>
      </c>
      <c r="H27" s="515">
        <v>22</v>
      </c>
    </row>
    <row r="28" spans="1:8" ht="13.5" customHeight="1">
      <c r="A28" s="437"/>
      <c r="B28" s="437"/>
      <c r="C28" s="761" t="s">
        <v>728</v>
      </c>
      <c r="D28" s="926">
        <v>119</v>
      </c>
      <c r="E28" s="514">
        <v>279</v>
      </c>
      <c r="F28" s="514">
        <v>404</v>
      </c>
      <c r="G28" s="519">
        <v>3</v>
      </c>
      <c r="H28" s="515">
        <v>36</v>
      </c>
    </row>
    <row r="29" spans="1:8" ht="13.5" customHeight="1">
      <c r="A29" s="437"/>
      <c r="B29" s="437"/>
      <c r="C29" s="761" t="s">
        <v>739</v>
      </c>
      <c r="D29" s="926">
        <v>206</v>
      </c>
      <c r="E29" s="514">
        <v>667</v>
      </c>
      <c r="F29" s="514">
        <v>717</v>
      </c>
      <c r="G29" s="514">
        <v>5</v>
      </c>
      <c r="H29" s="515">
        <v>53</v>
      </c>
    </row>
    <row r="30" spans="1:8" ht="13.5" customHeight="1">
      <c r="A30" s="437"/>
      <c r="B30" s="437"/>
      <c r="C30" s="761" t="s">
        <v>718</v>
      </c>
      <c r="D30" s="926">
        <v>83</v>
      </c>
      <c r="E30" s="514">
        <v>229</v>
      </c>
      <c r="F30" s="514">
        <v>364</v>
      </c>
      <c r="G30" s="514">
        <v>2</v>
      </c>
      <c r="H30" s="515">
        <v>8</v>
      </c>
    </row>
    <row r="31" spans="1:8" ht="13.5" customHeight="1">
      <c r="A31" s="437"/>
      <c r="B31" s="437"/>
      <c r="C31" s="761" t="s">
        <v>719</v>
      </c>
      <c r="D31" s="926">
        <v>43</v>
      </c>
      <c r="E31" s="514">
        <v>118</v>
      </c>
      <c r="F31" s="514">
        <v>167</v>
      </c>
      <c r="G31" s="519">
        <v>1</v>
      </c>
      <c r="H31" s="515">
        <v>5</v>
      </c>
    </row>
    <row r="32" spans="1:8" ht="13.5" customHeight="1">
      <c r="A32" s="437"/>
      <c r="B32" s="437"/>
      <c r="C32" s="761" t="s">
        <v>723</v>
      </c>
      <c r="D32" s="926">
        <v>154</v>
      </c>
      <c r="E32" s="514">
        <v>256</v>
      </c>
      <c r="F32" s="514">
        <v>399</v>
      </c>
      <c r="G32" s="519">
        <v>2</v>
      </c>
      <c r="H32" s="515">
        <v>29</v>
      </c>
    </row>
    <row r="33" spans="1:8" ht="13.5" customHeight="1">
      <c r="A33" s="437"/>
      <c r="B33" s="437"/>
      <c r="C33" s="761" t="s">
        <v>724</v>
      </c>
      <c r="D33" s="926">
        <v>53</v>
      </c>
      <c r="E33" s="514">
        <v>113</v>
      </c>
      <c r="F33" s="514">
        <v>282</v>
      </c>
      <c r="G33" s="514">
        <v>1</v>
      </c>
      <c r="H33" s="515">
        <v>10</v>
      </c>
    </row>
    <row r="34" spans="1:8" ht="13.5" customHeight="1">
      <c r="A34" s="437"/>
      <c r="B34" s="437"/>
      <c r="C34" s="761" t="s">
        <v>725</v>
      </c>
      <c r="D34" s="926">
        <v>81</v>
      </c>
      <c r="E34" s="514">
        <v>139</v>
      </c>
      <c r="F34" s="514">
        <v>278</v>
      </c>
      <c r="G34" s="514">
        <v>1</v>
      </c>
      <c r="H34" s="515">
        <v>14</v>
      </c>
    </row>
    <row r="35" spans="1:8" ht="13.5" customHeight="1">
      <c r="A35" s="437"/>
      <c r="B35" s="437"/>
      <c r="C35" s="761" t="s">
        <v>726</v>
      </c>
      <c r="D35" s="926">
        <v>40</v>
      </c>
      <c r="E35" s="514">
        <v>163</v>
      </c>
      <c r="F35" s="514">
        <v>277</v>
      </c>
      <c r="G35" s="519">
        <v>1</v>
      </c>
      <c r="H35" s="515">
        <v>9</v>
      </c>
    </row>
    <row r="36" spans="1:8" ht="13.5" customHeight="1">
      <c r="A36" s="437"/>
      <c r="B36" s="437"/>
      <c r="C36" s="761" t="s">
        <v>729</v>
      </c>
      <c r="D36" s="926">
        <v>52</v>
      </c>
      <c r="E36" s="514">
        <v>117</v>
      </c>
      <c r="F36" s="514">
        <v>145</v>
      </c>
      <c r="G36" s="514">
        <v>1</v>
      </c>
      <c r="H36" s="515">
        <v>10</v>
      </c>
    </row>
    <row r="37" spans="1:8" ht="13.5" customHeight="1">
      <c r="A37" s="437"/>
      <c r="B37" s="437"/>
      <c r="C37" s="761" t="s">
        <v>730</v>
      </c>
      <c r="D37" s="926">
        <v>38</v>
      </c>
      <c r="E37" s="514">
        <v>94</v>
      </c>
      <c r="F37" s="514">
        <v>108</v>
      </c>
      <c r="G37" s="514">
        <v>1</v>
      </c>
      <c r="H37" s="515">
        <v>7</v>
      </c>
    </row>
    <row r="38" spans="1:8" ht="13.5" customHeight="1">
      <c r="A38" s="437"/>
      <c r="B38" s="437"/>
      <c r="C38" s="761" t="s">
        <v>731</v>
      </c>
      <c r="D38" s="926">
        <v>43</v>
      </c>
      <c r="E38" s="514">
        <v>165</v>
      </c>
      <c r="F38" s="514">
        <v>193</v>
      </c>
      <c r="G38" s="514">
        <v>1</v>
      </c>
      <c r="H38" s="515">
        <v>5</v>
      </c>
    </row>
    <row r="39" spans="1:8" ht="13.5" customHeight="1">
      <c r="A39" s="437"/>
      <c r="B39" s="437"/>
      <c r="C39" s="761" t="s">
        <v>732</v>
      </c>
      <c r="D39" s="926">
        <v>49</v>
      </c>
      <c r="E39" s="514">
        <v>93</v>
      </c>
      <c r="F39" s="514">
        <v>132</v>
      </c>
      <c r="G39" s="514">
        <v>2</v>
      </c>
      <c r="H39" s="515">
        <v>3</v>
      </c>
    </row>
    <row r="40" spans="1:8" ht="13.5" customHeight="1">
      <c r="A40" s="437"/>
      <c r="B40" s="437"/>
      <c r="C40" s="761" t="s">
        <v>733</v>
      </c>
      <c r="D40" s="926">
        <v>80</v>
      </c>
      <c r="E40" s="514">
        <v>199</v>
      </c>
      <c r="F40" s="514">
        <v>251</v>
      </c>
      <c r="G40" s="519">
        <v>1</v>
      </c>
      <c r="H40" s="515">
        <v>13</v>
      </c>
    </row>
    <row r="41" spans="1:8" ht="13.5" customHeight="1">
      <c r="A41" s="437"/>
      <c r="B41" s="437"/>
      <c r="C41" s="761" t="s">
        <v>734</v>
      </c>
      <c r="D41" s="926">
        <v>33</v>
      </c>
      <c r="E41" s="514">
        <v>30</v>
      </c>
      <c r="F41" s="514">
        <v>53</v>
      </c>
      <c r="G41" s="519">
        <v>1</v>
      </c>
      <c r="H41" s="515">
        <v>6</v>
      </c>
    </row>
    <row r="42" spans="1:8" ht="13.5" customHeight="1">
      <c r="A42" s="437"/>
      <c r="B42" s="437"/>
      <c r="C42" s="761" t="s">
        <v>735</v>
      </c>
      <c r="D42" s="926">
        <v>49</v>
      </c>
      <c r="E42" s="514">
        <v>46</v>
      </c>
      <c r="F42" s="514">
        <v>31</v>
      </c>
      <c r="G42" s="514">
        <v>1</v>
      </c>
      <c r="H42" s="515">
        <v>3</v>
      </c>
    </row>
    <row r="43" spans="1:8" ht="13.5" customHeight="1">
      <c r="A43" s="437"/>
      <c r="B43" s="437"/>
      <c r="C43" s="761" t="s">
        <v>736</v>
      </c>
      <c r="D43" s="926">
        <v>59</v>
      </c>
      <c r="E43" s="514">
        <v>71</v>
      </c>
      <c r="F43" s="514">
        <v>101</v>
      </c>
      <c r="G43" s="519">
        <v>1</v>
      </c>
      <c r="H43" s="515">
        <v>7</v>
      </c>
    </row>
    <row r="44" spans="1:8" ht="13.5" customHeight="1">
      <c r="A44" s="437"/>
      <c r="B44" s="437"/>
      <c r="C44" s="761" t="s">
        <v>740</v>
      </c>
      <c r="D44" s="926">
        <v>177</v>
      </c>
      <c r="E44" s="514">
        <v>347</v>
      </c>
      <c r="F44" s="514">
        <v>397</v>
      </c>
      <c r="G44" s="514">
        <v>4</v>
      </c>
      <c r="H44" s="515">
        <v>22</v>
      </c>
    </row>
    <row r="45" spans="1:8" ht="13.5" customHeight="1">
      <c r="A45" s="437"/>
      <c r="B45" s="437"/>
      <c r="C45" s="761" t="s">
        <v>741</v>
      </c>
      <c r="D45" s="926">
        <v>89</v>
      </c>
      <c r="E45" s="514">
        <v>230</v>
      </c>
      <c r="F45" s="514">
        <v>245</v>
      </c>
      <c r="G45" s="514">
        <v>3</v>
      </c>
      <c r="H45" s="515">
        <v>38</v>
      </c>
    </row>
    <row r="46" spans="1:8" ht="13.5" customHeight="1">
      <c r="A46" s="437"/>
      <c r="B46" s="437"/>
      <c r="C46" s="761" t="s">
        <v>742</v>
      </c>
      <c r="D46" s="926">
        <v>88</v>
      </c>
      <c r="E46" s="514">
        <v>272</v>
      </c>
      <c r="F46" s="514">
        <v>353</v>
      </c>
      <c r="G46" s="514">
        <v>1</v>
      </c>
      <c r="H46" s="515">
        <v>10</v>
      </c>
    </row>
    <row r="47" spans="1:8" ht="13.5" customHeight="1">
      <c r="A47" s="437"/>
      <c r="B47" s="437"/>
      <c r="C47" s="761" t="s">
        <v>743</v>
      </c>
      <c r="D47" s="926">
        <v>165</v>
      </c>
      <c r="E47" s="514">
        <v>278</v>
      </c>
      <c r="F47" s="514">
        <v>401</v>
      </c>
      <c r="G47" s="519">
        <v>1</v>
      </c>
      <c r="H47" s="515">
        <v>20</v>
      </c>
    </row>
    <row r="48" spans="1:8" ht="13.5" customHeight="1">
      <c r="A48" s="437"/>
      <c r="B48" s="437"/>
      <c r="C48" s="761" t="s">
        <v>744</v>
      </c>
      <c r="D48" s="926">
        <v>68</v>
      </c>
      <c r="E48" s="514">
        <v>152</v>
      </c>
      <c r="F48" s="514">
        <v>184</v>
      </c>
      <c r="G48" s="514">
        <v>3</v>
      </c>
      <c r="H48" s="515">
        <v>17</v>
      </c>
    </row>
    <row r="49" spans="1:8" ht="13.5" customHeight="1">
      <c r="A49" s="437"/>
      <c r="B49" s="437"/>
      <c r="C49" s="761" t="s">
        <v>747</v>
      </c>
      <c r="D49" s="926">
        <v>38</v>
      </c>
      <c r="E49" s="514">
        <v>117</v>
      </c>
      <c r="F49" s="514">
        <v>144</v>
      </c>
      <c r="G49" s="514">
        <v>2</v>
      </c>
      <c r="H49" s="515">
        <v>6</v>
      </c>
    </row>
    <row r="50" spans="1:8" ht="13.5" customHeight="1">
      <c r="A50" s="437"/>
      <c r="B50" s="437"/>
      <c r="C50" s="761" t="s">
        <v>748</v>
      </c>
      <c r="D50" s="926">
        <v>151</v>
      </c>
      <c r="E50" s="514">
        <v>261</v>
      </c>
      <c r="F50" s="514">
        <v>312</v>
      </c>
      <c r="G50" s="519">
        <v>3</v>
      </c>
      <c r="H50" s="515">
        <v>11</v>
      </c>
    </row>
    <row r="51" spans="1:8" ht="13.5" customHeight="1">
      <c r="A51" s="437"/>
      <c r="B51" s="437"/>
      <c r="C51" s="761" t="s">
        <v>749</v>
      </c>
      <c r="D51" s="926">
        <v>50</v>
      </c>
      <c r="E51" s="514">
        <v>121</v>
      </c>
      <c r="F51" s="514">
        <v>161</v>
      </c>
      <c r="G51" s="519">
        <v>1</v>
      </c>
      <c r="H51" s="515">
        <v>2</v>
      </c>
    </row>
    <row r="52" spans="1:8" ht="13.5" customHeight="1">
      <c r="A52" s="437"/>
      <c r="B52" s="437"/>
      <c r="C52" s="761" t="s">
        <v>750</v>
      </c>
      <c r="D52" s="926">
        <v>50</v>
      </c>
      <c r="E52" s="514">
        <v>98</v>
      </c>
      <c r="F52" s="514">
        <v>112</v>
      </c>
      <c r="G52" s="514">
        <v>1</v>
      </c>
      <c r="H52" s="515">
        <v>5</v>
      </c>
    </row>
    <row r="53" spans="1:8" ht="13.5" customHeight="1">
      <c r="A53" s="437"/>
      <c r="B53" s="437"/>
      <c r="C53" s="761" t="s">
        <v>751</v>
      </c>
      <c r="D53" s="926">
        <v>147</v>
      </c>
      <c r="E53" s="514">
        <v>75</v>
      </c>
      <c r="F53" s="514">
        <v>87</v>
      </c>
      <c r="G53" s="514">
        <v>1</v>
      </c>
      <c r="H53" s="515">
        <v>5</v>
      </c>
    </row>
    <row r="54" spans="1:8" ht="13.5" customHeight="1">
      <c r="A54" s="437"/>
      <c r="B54" s="437"/>
      <c r="C54" s="761" t="s">
        <v>752</v>
      </c>
      <c r="D54" s="926">
        <v>63</v>
      </c>
      <c r="E54" s="514">
        <v>86</v>
      </c>
      <c r="F54" s="514">
        <v>112</v>
      </c>
      <c r="G54" s="514">
        <v>1</v>
      </c>
      <c r="H54" s="515">
        <v>5</v>
      </c>
    </row>
    <row r="55" spans="1:8" ht="13.5" customHeight="1">
      <c r="A55" s="437"/>
      <c r="B55" s="437"/>
      <c r="C55" s="761" t="s">
        <v>753</v>
      </c>
      <c r="D55" s="926">
        <v>47</v>
      </c>
      <c r="E55" s="514">
        <v>71</v>
      </c>
      <c r="F55" s="514">
        <v>90</v>
      </c>
      <c r="G55" s="514">
        <v>1</v>
      </c>
      <c r="H55" s="515">
        <v>7</v>
      </c>
    </row>
    <row r="56" spans="1:8" ht="13.5" customHeight="1">
      <c r="A56" s="437"/>
      <c r="B56" s="437"/>
      <c r="C56" s="761" t="s">
        <v>754</v>
      </c>
      <c r="D56" s="926">
        <v>119</v>
      </c>
      <c r="E56" s="514">
        <v>300</v>
      </c>
      <c r="F56" s="514">
        <v>350</v>
      </c>
      <c r="G56" s="514">
        <v>2</v>
      </c>
      <c r="H56" s="515">
        <v>20</v>
      </c>
    </row>
    <row r="57" spans="1:8" ht="13.5" customHeight="1">
      <c r="A57" s="437"/>
      <c r="B57" s="437"/>
      <c r="C57" s="761" t="s">
        <v>755</v>
      </c>
      <c r="D57" s="926">
        <v>119</v>
      </c>
      <c r="E57" s="514">
        <v>335</v>
      </c>
      <c r="F57" s="514">
        <v>326</v>
      </c>
      <c r="G57" s="519">
        <v>1</v>
      </c>
      <c r="H57" s="515">
        <v>7</v>
      </c>
    </row>
    <row r="58" spans="1:8" ht="13.5" customHeight="1">
      <c r="A58" s="437"/>
      <c r="B58" s="437"/>
      <c r="C58" s="761" t="s">
        <v>756</v>
      </c>
      <c r="D58" s="926">
        <v>54</v>
      </c>
      <c r="E58" s="514">
        <v>114</v>
      </c>
      <c r="F58" s="514">
        <v>136</v>
      </c>
      <c r="G58" s="514">
        <v>1</v>
      </c>
      <c r="H58" s="515">
        <v>3</v>
      </c>
    </row>
    <row r="59" spans="1:8" ht="13.5" customHeight="1">
      <c r="A59" s="437"/>
      <c r="B59" s="437"/>
      <c r="C59" s="761" t="s">
        <v>757</v>
      </c>
      <c r="D59" s="926">
        <v>27</v>
      </c>
      <c r="E59" s="514">
        <v>77</v>
      </c>
      <c r="F59" s="514">
        <v>71</v>
      </c>
      <c r="G59" s="514">
        <v>1</v>
      </c>
      <c r="H59" s="515">
        <v>2</v>
      </c>
    </row>
    <row r="60" spans="1:8" ht="13.5" customHeight="1" thickBot="1">
      <c r="A60" s="437"/>
      <c r="B60" s="927"/>
      <c r="C60" s="928" t="s">
        <v>758</v>
      </c>
      <c r="D60" s="929">
        <v>82</v>
      </c>
      <c r="E60" s="930">
        <v>117</v>
      </c>
      <c r="F60" s="930">
        <v>148</v>
      </c>
      <c r="G60" s="930">
        <v>1</v>
      </c>
      <c r="H60" s="931">
        <v>2</v>
      </c>
    </row>
    <row r="61" ht="12">
      <c r="B61" s="87" t="s">
        <v>840</v>
      </c>
    </row>
    <row r="62" ht="12">
      <c r="B62" s="87" t="s">
        <v>841</v>
      </c>
    </row>
    <row r="63" ht="12">
      <c r="B63" s="87" t="s">
        <v>842</v>
      </c>
    </row>
  </sheetData>
  <mergeCells count="6">
    <mergeCell ref="B14:C14"/>
    <mergeCell ref="B15:C15"/>
    <mergeCell ref="B9:C9"/>
    <mergeCell ref="B10:C10"/>
    <mergeCell ref="B12:C12"/>
    <mergeCell ref="B13:C13"/>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2:K63"/>
  <sheetViews>
    <sheetView workbookViewId="0" topLeftCell="A1">
      <selection activeCell="A1" sqref="A1"/>
    </sheetView>
  </sheetViews>
  <sheetFormatPr defaultColWidth="9.00390625" defaultRowHeight="13.5"/>
  <cols>
    <col min="1" max="1" width="5.125" style="264" customWidth="1"/>
    <col min="2" max="2" width="2.625" style="264" customWidth="1"/>
    <col min="3" max="3" width="9.625" style="264" customWidth="1"/>
    <col min="4" max="4" width="10.125" style="264" customWidth="1"/>
    <col min="5" max="11" width="9.625" style="264" customWidth="1"/>
    <col min="12" max="16384" width="9.00390625" style="264" customWidth="1"/>
  </cols>
  <sheetData>
    <row r="1" ht="9.75" customHeight="1"/>
    <row r="2" ht="17.25">
      <c r="B2" s="385" t="s">
        <v>136</v>
      </c>
    </row>
    <row r="3" ht="7.5" customHeight="1">
      <c r="B3" s="385"/>
    </row>
    <row r="4" spans="3:11" ht="19.5" customHeight="1" thickBot="1">
      <c r="C4" s="932" t="s">
        <v>137</v>
      </c>
      <c r="D4" s="106"/>
      <c r="F4" s="106"/>
      <c r="G4" s="106"/>
      <c r="H4" s="106"/>
      <c r="I4" s="106"/>
      <c r="K4" s="627" t="s">
        <v>138</v>
      </c>
    </row>
    <row r="5" spans="1:11" ht="15" customHeight="1" thickTop="1">
      <c r="A5" s="106"/>
      <c r="B5" s="1242" t="s">
        <v>139</v>
      </c>
      <c r="C5" s="1243"/>
      <c r="D5" s="933" t="s">
        <v>140</v>
      </c>
      <c r="E5" s="1246" t="s">
        <v>141</v>
      </c>
      <c r="F5" s="1246"/>
      <c r="G5" s="1246"/>
      <c r="H5" s="1246"/>
      <c r="I5" s="1246"/>
      <c r="J5" s="1246"/>
      <c r="K5" s="1247"/>
    </row>
    <row r="6" spans="1:11" ht="15" customHeight="1">
      <c r="A6" s="106"/>
      <c r="B6" s="1244"/>
      <c r="C6" s="1245"/>
      <c r="D6" s="494" t="s">
        <v>1157</v>
      </c>
      <c r="E6" s="936" t="s">
        <v>142</v>
      </c>
      <c r="F6" s="937" t="s">
        <v>143</v>
      </c>
      <c r="G6" s="936" t="s">
        <v>144</v>
      </c>
      <c r="H6" s="936" t="s">
        <v>145</v>
      </c>
      <c r="I6" s="936" t="s">
        <v>146</v>
      </c>
      <c r="J6" s="936" t="s">
        <v>147</v>
      </c>
      <c r="K6" s="938" t="s">
        <v>148</v>
      </c>
    </row>
    <row r="7" spans="1:11" s="277" customFormat="1" ht="13.5" customHeight="1">
      <c r="A7" s="422"/>
      <c r="B7" s="939" t="s">
        <v>380</v>
      </c>
      <c r="C7" s="940" t="s">
        <v>381</v>
      </c>
      <c r="D7" s="941">
        <v>295493</v>
      </c>
      <c r="E7" s="942">
        <v>36896</v>
      </c>
      <c r="F7" s="943">
        <v>3925</v>
      </c>
      <c r="G7" s="943">
        <v>10581</v>
      </c>
      <c r="H7" s="943">
        <v>6985</v>
      </c>
      <c r="I7" s="943">
        <v>4688</v>
      </c>
      <c r="J7" s="943">
        <v>5261</v>
      </c>
      <c r="K7" s="944">
        <v>5456</v>
      </c>
    </row>
    <row r="8" spans="1:11" ht="13.5" customHeight="1">
      <c r="A8" s="106"/>
      <c r="B8" s="278"/>
      <c r="C8" s="585"/>
      <c r="D8" s="945"/>
      <c r="E8" s="945"/>
      <c r="F8" s="945"/>
      <c r="G8" s="945"/>
      <c r="H8" s="945"/>
      <c r="I8" s="945"/>
      <c r="J8" s="945"/>
      <c r="K8" s="946"/>
    </row>
    <row r="9" spans="1:11" ht="12" customHeight="1">
      <c r="A9" s="106"/>
      <c r="B9" s="278"/>
      <c r="C9" s="585" t="s">
        <v>149</v>
      </c>
      <c r="D9" s="1248" t="s">
        <v>508</v>
      </c>
      <c r="E9" s="1249">
        <v>35780</v>
      </c>
      <c r="F9" s="1249">
        <v>3879</v>
      </c>
      <c r="G9" s="1249">
        <v>10269</v>
      </c>
      <c r="H9" s="1249">
        <v>6734</v>
      </c>
      <c r="I9" s="1249">
        <v>4520</v>
      </c>
      <c r="J9" s="1249">
        <v>5125</v>
      </c>
      <c r="K9" s="1251">
        <v>5253</v>
      </c>
    </row>
    <row r="10" spans="1:11" ht="12" customHeight="1">
      <c r="A10" s="106"/>
      <c r="B10" s="278"/>
      <c r="C10" s="585" t="s">
        <v>597</v>
      </c>
      <c r="D10" s="1248"/>
      <c r="E10" s="1250"/>
      <c r="F10" s="1250"/>
      <c r="G10" s="1250"/>
      <c r="H10" s="1250"/>
      <c r="I10" s="1250"/>
      <c r="J10" s="1250"/>
      <c r="K10" s="1252"/>
    </row>
    <row r="11" spans="1:11" ht="12" customHeight="1">
      <c r="A11" s="106"/>
      <c r="B11" s="278"/>
      <c r="C11" s="585" t="s">
        <v>150</v>
      </c>
      <c r="D11" s="1248" t="s">
        <v>508</v>
      </c>
      <c r="E11" s="1249">
        <v>1116</v>
      </c>
      <c r="F11" s="1253">
        <v>46</v>
      </c>
      <c r="G11" s="1253">
        <v>312</v>
      </c>
      <c r="H11" s="1253">
        <v>251</v>
      </c>
      <c r="I11" s="1253">
        <v>168</v>
      </c>
      <c r="J11" s="1253">
        <v>136</v>
      </c>
      <c r="K11" s="1254">
        <v>203</v>
      </c>
    </row>
    <row r="12" spans="1:11" ht="12" customHeight="1">
      <c r="A12" s="106"/>
      <c r="B12" s="278"/>
      <c r="C12" s="585" t="s">
        <v>597</v>
      </c>
      <c r="D12" s="1248"/>
      <c r="E12" s="1250"/>
      <c r="F12" s="1250"/>
      <c r="G12" s="1250"/>
      <c r="H12" s="1250"/>
      <c r="I12" s="1250"/>
      <c r="J12" s="1250"/>
      <c r="K12" s="1252"/>
    </row>
    <row r="13" spans="1:11" ht="13.5" customHeight="1">
      <c r="A13" s="106"/>
      <c r="B13" s="278"/>
      <c r="C13" s="585"/>
      <c r="D13" s="945"/>
      <c r="E13" s="945"/>
      <c r="F13" s="945"/>
      <c r="G13" s="945"/>
      <c r="H13" s="945"/>
      <c r="I13" s="945"/>
      <c r="J13" s="945"/>
      <c r="K13" s="946"/>
    </row>
    <row r="14" spans="1:11" ht="13.5" customHeight="1">
      <c r="A14" s="106"/>
      <c r="B14" s="1240" t="s">
        <v>836</v>
      </c>
      <c r="C14" s="1241"/>
      <c r="D14" s="948">
        <v>132061</v>
      </c>
      <c r="E14" s="942">
        <v>15485</v>
      </c>
      <c r="F14" s="942">
        <v>1488</v>
      </c>
      <c r="G14" s="942">
        <v>4707</v>
      </c>
      <c r="H14" s="942">
        <v>2996</v>
      </c>
      <c r="I14" s="942">
        <v>1972</v>
      </c>
      <c r="J14" s="942">
        <v>2271</v>
      </c>
      <c r="K14" s="944">
        <v>2051</v>
      </c>
    </row>
    <row r="15" spans="1:11" ht="13.5" customHeight="1">
      <c r="A15" s="106"/>
      <c r="B15" s="1240" t="s">
        <v>837</v>
      </c>
      <c r="C15" s="1241"/>
      <c r="D15" s="948">
        <v>24037</v>
      </c>
      <c r="E15" s="942">
        <v>2657</v>
      </c>
      <c r="F15" s="949">
        <v>175</v>
      </c>
      <c r="G15" s="949">
        <v>617</v>
      </c>
      <c r="H15" s="949">
        <v>490</v>
      </c>
      <c r="I15" s="949">
        <v>412</v>
      </c>
      <c r="J15" s="949">
        <v>466</v>
      </c>
      <c r="K15" s="560">
        <v>497</v>
      </c>
    </row>
    <row r="16" spans="1:11" ht="13.5" customHeight="1">
      <c r="A16" s="106"/>
      <c r="B16" s="1240" t="s">
        <v>838</v>
      </c>
      <c r="C16" s="1241"/>
      <c r="D16" s="948">
        <v>60119</v>
      </c>
      <c r="E16" s="942">
        <v>7794</v>
      </c>
      <c r="F16" s="949">
        <v>885</v>
      </c>
      <c r="G16" s="942">
        <v>2179</v>
      </c>
      <c r="H16" s="942">
        <v>1489</v>
      </c>
      <c r="I16" s="949">
        <v>999</v>
      </c>
      <c r="J16" s="942">
        <v>1148</v>
      </c>
      <c r="K16" s="944">
        <v>1094</v>
      </c>
    </row>
    <row r="17" spans="1:11" ht="13.5" customHeight="1">
      <c r="A17" s="106"/>
      <c r="B17" s="1240" t="s">
        <v>839</v>
      </c>
      <c r="C17" s="1241"/>
      <c r="D17" s="948">
        <v>79276</v>
      </c>
      <c r="E17" s="942">
        <v>10960</v>
      </c>
      <c r="F17" s="942">
        <v>1377</v>
      </c>
      <c r="G17" s="942">
        <v>3078</v>
      </c>
      <c r="H17" s="942">
        <v>2010</v>
      </c>
      <c r="I17" s="942">
        <v>1305</v>
      </c>
      <c r="J17" s="942">
        <v>1376</v>
      </c>
      <c r="K17" s="944">
        <v>1814</v>
      </c>
    </row>
    <row r="18" spans="1:11" ht="13.5" customHeight="1">
      <c r="A18" s="106"/>
      <c r="B18" s="106"/>
      <c r="C18" s="585"/>
      <c r="D18" s="945"/>
      <c r="E18" s="945"/>
      <c r="F18" s="945"/>
      <c r="G18" s="945"/>
      <c r="H18" s="945"/>
      <c r="I18" s="945"/>
      <c r="J18" s="945"/>
      <c r="K18" s="946"/>
    </row>
    <row r="19" spans="1:11" ht="13.5" customHeight="1">
      <c r="A19" s="106"/>
      <c r="B19" s="106"/>
      <c r="C19" s="271" t="s">
        <v>715</v>
      </c>
      <c r="D19" s="950">
        <v>51577</v>
      </c>
      <c r="E19" s="951">
        <v>6059</v>
      </c>
      <c r="F19" s="952">
        <v>564</v>
      </c>
      <c r="G19" s="951">
        <v>2059</v>
      </c>
      <c r="H19" s="951">
        <v>1184</v>
      </c>
      <c r="I19" s="952">
        <v>695</v>
      </c>
      <c r="J19" s="952">
        <v>808</v>
      </c>
      <c r="K19" s="901">
        <v>749</v>
      </c>
    </row>
    <row r="20" spans="1:11" ht="13.5" customHeight="1">
      <c r="A20" s="106"/>
      <c r="B20" s="106"/>
      <c r="C20" s="271" t="s">
        <v>737</v>
      </c>
      <c r="D20" s="950">
        <v>20692</v>
      </c>
      <c r="E20" s="951">
        <v>2888</v>
      </c>
      <c r="F20" s="952">
        <v>377</v>
      </c>
      <c r="G20" s="952">
        <v>824</v>
      </c>
      <c r="H20" s="952">
        <v>499</v>
      </c>
      <c r="I20" s="952">
        <v>337</v>
      </c>
      <c r="J20" s="952">
        <v>405</v>
      </c>
      <c r="K20" s="901">
        <v>446</v>
      </c>
    </row>
    <row r="21" spans="1:11" ht="13.5" customHeight="1">
      <c r="A21" s="106"/>
      <c r="B21" s="106"/>
      <c r="C21" s="271" t="s">
        <v>745</v>
      </c>
      <c r="D21" s="950">
        <v>23458</v>
      </c>
      <c r="E21" s="951">
        <v>3389</v>
      </c>
      <c r="F21" s="952">
        <v>384</v>
      </c>
      <c r="G21" s="952">
        <v>984</v>
      </c>
      <c r="H21" s="952">
        <v>652</v>
      </c>
      <c r="I21" s="952">
        <v>377</v>
      </c>
      <c r="J21" s="952">
        <v>356</v>
      </c>
      <c r="K21" s="901">
        <v>636</v>
      </c>
    </row>
    <row r="22" spans="1:11" ht="13.5" customHeight="1">
      <c r="A22" s="106"/>
      <c r="B22" s="106"/>
      <c r="C22" s="271" t="s">
        <v>746</v>
      </c>
      <c r="D22" s="950">
        <v>23393</v>
      </c>
      <c r="E22" s="951">
        <v>3436</v>
      </c>
      <c r="F22" s="952">
        <v>469</v>
      </c>
      <c r="G22" s="952">
        <v>930</v>
      </c>
      <c r="H22" s="952">
        <v>643</v>
      </c>
      <c r="I22" s="952">
        <v>425</v>
      </c>
      <c r="J22" s="952">
        <v>465</v>
      </c>
      <c r="K22" s="901">
        <v>504</v>
      </c>
    </row>
    <row r="23" spans="1:11" ht="13.5" customHeight="1">
      <c r="A23" s="106"/>
      <c r="B23" s="106"/>
      <c r="C23" s="271" t="s">
        <v>727</v>
      </c>
      <c r="D23" s="950">
        <v>9449</v>
      </c>
      <c r="E23" s="951">
        <v>1060</v>
      </c>
      <c r="F23" s="952">
        <v>72</v>
      </c>
      <c r="G23" s="952">
        <v>256</v>
      </c>
      <c r="H23" s="952">
        <v>179</v>
      </c>
      <c r="I23" s="952">
        <v>173</v>
      </c>
      <c r="J23" s="952">
        <v>197</v>
      </c>
      <c r="K23" s="901">
        <v>183</v>
      </c>
    </row>
    <row r="24" spans="1:11" ht="13.5" customHeight="1">
      <c r="A24" s="106"/>
      <c r="B24" s="106"/>
      <c r="C24" s="271" t="s">
        <v>720</v>
      </c>
      <c r="D24" s="950">
        <v>10245</v>
      </c>
      <c r="E24" s="951">
        <v>1088</v>
      </c>
      <c r="F24" s="952">
        <v>104</v>
      </c>
      <c r="G24" s="952">
        <v>295</v>
      </c>
      <c r="H24" s="952">
        <v>195</v>
      </c>
      <c r="I24" s="952">
        <v>163</v>
      </c>
      <c r="J24" s="952">
        <v>160</v>
      </c>
      <c r="K24" s="901">
        <v>171</v>
      </c>
    </row>
    <row r="25" spans="1:11" ht="13.5" customHeight="1">
      <c r="A25" s="106"/>
      <c r="B25" s="106"/>
      <c r="C25" s="271" t="s">
        <v>716</v>
      </c>
      <c r="D25" s="950">
        <v>9671</v>
      </c>
      <c r="E25" s="951">
        <v>1168</v>
      </c>
      <c r="F25" s="952">
        <v>119</v>
      </c>
      <c r="G25" s="952">
        <v>333</v>
      </c>
      <c r="H25" s="952">
        <v>228</v>
      </c>
      <c r="I25" s="952">
        <v>154</v>
      </c>
      <c r="J25" s="952">
        <v>203</v>
      </c>
      <c r="K25" s="901">
        <v>131</v>
      </c>
    </row>
    <row r="26" spans="1:11" ht="13.5" customHeight="1">
      <c r="A26" s="106"/>
      <c r="B26" s="106"/>
      <c r="C26" s="271" t="s">
        <v>721</v>
      </c>
      <c r="D26" s="950">
        <v>8389</v>
      </c>
      <c r="E26" s="952">
        <v>922</v>
      </c>
      <c r="F26" s="952">
        <v>65</v>
      </c>
      <c r="G26" s="952">
        <v>251</v>
      </c>
      <c r="H26" s="952">
        <v>174</v>
      </c>
      <c r="I26" s="952">
        <v>137</v>
      </c>
      <c r="J26" s="952">
        <v>131</v>
      </c>
      <c r="K26" s="901">
        <v>164</v>
      </c>
    </row>
    <row r="27" spans="1:11" ht="13.5" customHeight="1">
      <c r="A27" s="106"/>
      <c r="B27" s="106"/>
      <c r="C27" s="271" t="s">
        <v>738</v>
      </c>
      <c r="D27" s="950">
        <v>8019</v>
      </c>
      <c r="E27" s="951">
        <v>1058</v>
      </c>
      <c r="F27" s="952">
        <v>150</v>
      </c>
      <c r="G27" s="952">
        <v>290</v>
      </c>
      <c r="H27" s="952">
        <v>213</v>
      </c>
      <c r="I27" s="952">
        <v>123</v>
      </c>
      <c r="J27" s="952">
        <v>143</v>
      </c>
      <c r="K27" s="901">
        <v>139</v>
      </c>
    </row>
    <row r="28" spans="1:11" ht="13.5" customHeight="1">
      <c r="A28" s="106"/>
      <c r="B28" s="106"/>
      <c r="C28" s="271" t="s">
        <v>717</v>
      </c>
      <c r="D28" s="950">
        <v>12602</v>
      </c>
      <c r="E28" s="951">
        <v>1445</v>
      </c>
      <c r="F28" s="952">
        <v>170</v>
      </c>
      <c r="G28" s="952">
        <v>424</v>
      </c>
      <c r="H28" s="952">
        <v>266</v>
      </c>
      <c r="I28" s="952">
        <v>187</v>
      </c>
      <c r="J28" s="952">
        <v>213</v>
      </c>
      <c r="K28" s="901">
        <v>185</v>
      </c>
    </row>
    <row r="29" spans="1:11" ht="13.5" customHeight="1">
      <c r="A29" s="106"/>
      <c r="B29" s="106"/>
      <c r="C29" s="271" t="s">
        <v>722</v>
      </c>
      <c r="D29" s="950">
        <v>9770</v>
      </c>
      <c r="E29" s="951">
        <v>1087</v>
      </c>
      <c r="F29" s="952">
        <v>139</v>
      </c>
      <c r="G29" s="952">
        <v>264</v>
      </c>
      <c r="H29" s="952">
        <v>223</v>
      </c>
      <c r="I29" s="952">
        <v>136</v>
      </c>
      <c r="J29" s="952">
        <v>187</v>
      </c>
      <c r="K29" s="901">
        <v>138</v>
      </c>
    </row>
    <row r="30" spans="1:11" ht="13.5" customHeight="1">
      <c r="A30" s="106"/>
      <c r="B30" s="106"/>
      <c r="C30" s="271" t="s">
        <v>728</v>
      </c>
      <c r="D30" s="950">
        <v>6294</v>
      </c>
      <c r="E30" s="952">
        <v>764</v>
      </c>
      <c r="F30" s="952">
        <v>64</v>
      </c>
      <c r="G30" s="952">
        <v>207</v>
      </c>
      <c r="H30" s="952">
        <v>169</v>
      </c>
      <c r="I30" s="952">
        <v>122</v>
      </c>
      <c r="J30" s="952">
        <v>119</v>
      </c>
      <c r="K30" s="901">
        <v>83</v>
      </c>
    </row>
    <row r="31" spans="1:11" ht="13.5" customHeight="1">
      <c r="A31" s="106"/>
      <c r="B31" s="106"/>
      <c r="C31" s="271" t="s">
        <v>739</v>
      </c>
      <c r="D31" s="950">
        <v>8952</v>
      </c>
      <c r="E31" s="951">
        <v>1163</v>
      </c>
      <c r="F31" s="952">
        <v>99</v>
      </c>
      <c r="G31" s="952">
        <v>301</v>
      </c>
      <c r="H31" s="952">
        <v>259</v>
      </c>
      <c r="I31" s="952">
        <v>194</v>
      </c>
      <c r="J31" s="952">
        <v>175</v>
      </c>
      <c r="K31" s="901">
        <v>135</v>
      </c>
    </row>
    <row r="32" spans="1:11" ht="13.5" customHeight="1">
      <c r="A32" s="106"/>
      <c r="B32" s="106"/>
      <c r="C32" s="271" t="s">
        <v>718</v>
      </c>
      <c r="D32" s="950">
        <v>3827</v>
      </c>
      <c r="E32" s="952">
        <v>519</v>
      </c>
      <c r="F32" s="952">
        <v>52</v>
      </c>
      <c r="G32" s="952">
        <v>166</v>
      </c>
      <c r="H32" s="952">
        <v>98</v>
      </c>
      <c r="I32" s="952">
        <v>59</v>
      </c>
      <c r="J32" s="952">
        <v>79</v>
      </c>
      <c r="K32" s="901">
        <v>65</v>
      </c>
    </row>
    <row r="33" spans="1:11" ht="13.5" customHeight="1">
      <c r="A33" s="106"/>
      <c r="B33" s="106"/>
      <c r="C33" s="271" t="s">
        <v>719</v>
      </c>
      <c r="D33" s="950">
        <v>3059</v>
      </c>
      <c r="E33" s="952">
        <v>366</v>
      </c>
      <c r="F33" s="952">
        <v>44</v>
      </c>
      <c r="G33" s="952">
        <v>130</v>
      </c>
      <c r="H33" s="952">
        <v>67</v>
      </c>
      <c r="I33" s="952">
        <v>32</v>
      </c>
      <c r="J33" s="952">
        <v>58</v>
      </c>
      <c r="K33" s="901">
        <v>35</v>
      </c>
    </row>
    <row r="34" spans="1:11" ht="13.5" customHeight="1">
      <c r="A34" s="106"/>
      <c r="B34" s="106"/>
      <c r="C34" s="271" t="s">
        <v>723</v>
      </c>
      <c r="D34" s="950">
        <v>5670</v>
      </c>
      <c r="E34" s="952">
        <v>701</v>
      </c>
      <c r="F34" s="952">
        <v>49</v>
      </c>
      <c r="G34" s="952">
        <v>161</v>
      </c>
      <c r="H34" s="952">
        <v>148</v>
      </c>
      <c r="I34" s="952">
        <v>106</v>
      </c>
      <c r="J34" s="952">
        <v>109</v>
      </c>
      <c r="K34" s="901">
        <v>128</v>
      </c>
    </row>
    <row r="35" spans="1:11" ht="13.5" customHeight="1">
      <c r="A35" s="106"/>
      <c r="B35" s="106"/>
      <c r="C35" s="271" t="s">
        <v>724</v>
      </c>
      <c r="D35" s="950">
        <v>2455</v>
      </c>
      <c r="E35" s="952">
        <v>321</v>
      </c>
      <c r="F35" s="952">
        <v>36</v>
      </c>
      <c r="G35" s="952">
        <v>89</v>
      </c>
      <c r="H35" s="952">
        <v>59</v>
      </c>
      <c r="I35" s="952">
        <v>36</v>
      </c>
      <c r="J35" s="952">
        <v>52</v>
      </c>
      <c r="K35" s="901">
        <v>49</v>
      </c>
    </row>
    <row r="36" spans="1:11" ht="13.5" customHeight="1">
      <c r="A36" s="106"/>
      <c r="B36" s="106"/>
      <c r="C36" s="271" t="s">
        <v>725</v>
      </c>
      <c r="D36" s="950">
        <v>2942</v>
      </c>
      <c r="E36" s="952">
        <v>361</v>
      </c>
      <c r="F36" s="952">
        <v>21</v>
      </c>
      <c r="G36" s="952">
        <v>104</v>
      </c>
      <c r="H36" s="952">
        <v>72</v>
      </c>
      <c r="I36" s="952">
        <v>38</v>
      </c>
      <c r="J36" s="952">
        <v>55</v>
      </c>
      <c r="K36" s="901">
        <v>71</v>
      </c>
    </row>
    <row r="37" spans="1:11" ht="13.5" customHeight="1">
      <c r="A37" s="106"/>
      <c r="B37" s="106"/>
      <c r="C37" s="271" t="s">
        <v>726</v>
      </c>
      <c r="D37" s="950">
        <v>2971</v>
      </c>
      <c r="E37" s="952">
        <v>381</v>
      </c>
      <c r="F37" s="952">
        <v>34</v>
      </c>
      <c r="G37" s="952">
        <v>117</v>
      </c>
      <c r="H37" s="952">
        <v>59</v>
      </c>
      <c r="I37" s="952">
        <v>61</v>
      </c>
      <c r="J37" s="952">
        <v>50</v>
      </c>
      <c r="K37" s="901">
        <v>60</v>
      </c>
    </row>
    <row r="38" spans="1:11" ht="13.5" customHeight="1">
      <c r="A38" s="106"/>
      <c r="B38" s="106"/>
      <c r="C38" s="271" t="s">
        <v>729</v>
      </c>
      <c r="D38" s="950">
        <v>2589</v>
      </c>
      <c r="E38" s="952">
        <v>303</v>
      </c>
      <c r="F38" s="952">
        <v>27</v>
      </c>
      <c r="G38" s="952">
        <v>107</v>
      </c>
      <c r="H38" s="952">
        <v>54</v>
      </c>
      <c r="I38" s="952">
        <v>46</v>
      </c>
      <c r="J38" s="952">
        <v>47</v>
      </c>
      <c r="K38" s="901">
        <v>22</v>
      </c>
    </row>
    <row r="39" spans="1:11" ht="13.5" customHeight="1">
      <c r="A39" s="106"/>
      <c r="B39" s="106"/>
      <c r="C39" s="271" t="s">
        <v>730</v>
      </c>
      <c r="D39" s="950">
        <v>1931</v>
      </c>
      <c r="E39" s="952">
        <v>216</v>
      </c>
      <c r="F39" s="952">
        <v>10</v>
      </c>
      <c r="G39" s="952">
        <v>60</v>
      </c>
      <c r="H39" s="952">
        <v>42</v>
      </c>
      <c r="I39" s="952">
        <v>25</v>
      </c>
      <c r="J39" s="952">
        <v>38</v>
      </c>
      <c r="K39" s="901">
        <v>41</v>
      </c>
    </row>
    <row r="40" spans="1:11" ht="13.5" customHeight="1">
      <c r="A40" s="106"/>
      <c r="B40" s="106"/>
      <c r="C40" s="271" t="s">
        <v>731</v>
      </c>
      <c r="D40" s="950">
        <v>3175</v>
      </c>
      <c r="E40" s="952">
        <v>335</v>
      </c>
      <c r="F40" s="952">
        <v>10</v>
      </c>
      <c r="G40" s="952">
        <v>70</v>
      </c>
      <c r="H40" s="952">
        <v>70</v>
      </c>
      <c r="I40" s="952">
        <v>56</v>
      </c>
      <c r="J40" s="952">
        <v>66</v>
      </c>
      <c r="K40" s="901">
        <v>63</v>
      </c>
    </row>
    <row r="41" spans="1:11" ht="13.5" customHeight="1">
      <c r="A41" s="106"/>
      <c r="B41" s="106"/>
      <c r="C41" s="271" t="s">
        <v>732</v>
      </c>
      <c r="D41" s="950">
        <v>1959</v>
      </c>
      <c r="E41" s="952">
        <v>234</v>
      </c>
      <c r="F41" s="952">
        <v>28</v>
      </c>
      <c r="G41" s="952">
        <v>49</v>
      </c>
      <c r="H41" s="952">
        <v>47</v>
      </c>
      <c r="I41" s="952">
        <v>36</v>
      </c>
      <c r="J41" s="952">
        <v>33</v>
      </c>
      <c r="K41" s="901">
        <v>41</v>
      </c>
    </row>
    <row r="42" spans="1:11" ht="13.5" customHeight="1">
      <c r="A42" s="106"/>
      <c r="B42" s="106"/>
      <c r="C42" s="271" t="s">
        <v>733</v>
      </c>
      <c r="D42" s="950">
        <v>2885</v>
      </c>
      <c r="E42" s="952">
        <v>230</v>
      </c>
      <c r="F42" s="952">
        <v>12</v>
      </c>
      <c r="G42" s="952">
        <v>43</v>
      </c>
      <c r="H42" s="952">
        <v>49</v>
      </c>
      <c r="I42" s="952">
        <v>38</v>
      </c>
      <c r="J42" s="952">
        <v>39</v>
      </c>
      <c r="K42" s="901">
        <v>49</v>
      </c>
    </row>
    <row r="43" spans="1:11" ht="13.5" customHeight="1">
      <c r="A43" s="106"/>
      <c r="B43" s="106"/>
      <c r="C43" s="271" t="s">
        <v>734</v>
      </c>
      <c r="D43" s="950">
        <v>1231</v>
      </c>
      <c r="E43" s="952">
        <v>189</v>
      </c>
      <c r="F43" s="952">
        <v>22</v>
      </c>
      <c r="G43" s="952">
        <v>56</v>
      </c>
      <c r="H43" s="952">
        <v>28</v>
      </c>
      <c r="I43" s="952">
        <v>19</v>
      </c>
      <c r="J43" s="952">
        <v>29</v>
      </c>
      <c r="K43" s="901">
        <v>35</v>
      </c>
    </row>
    <row r="44" spans="1:11" ht="13.5" customHeight="1">
      <c r="A44" s="106"/>
      <c r="B44" s="106"/>
      <c r="C44" s="271" t="s">
        <v>735</v>
      </c>
      <c r="D44" s="950">
        <v>1621</v>
      </c>
      <c r="E44" s="952">
        <v>183</v>
      </c>
      <c r="F44" s="952">
        <v>12</v>
      </c>
      <c r="G44" s="952">
        <v>35</v>
      </c>
      <c r="H44" s="952">
        <v>36</v>
      </c>
      <c r="I44" s="952">
        <v>28</v>
      </c>
      <c r="J44" s="952">
        <v>33</v>
      </c>
      <c r="K44" s="901">
        <v>39</v>
      </c>
    </row>
    <row r="45" spans="1:11" ht="13.5" customHeight="1">
      <c r="A45" s="106"/>
      <c r="B45" s="106"/>
      <c r="C45" s="271" t="s">
        <v>736</v>
      </c>
      <c r="D45" s="950">
        <v>1786</v>
      </c>
      <c r="E45" s="952">
        <v>210</v>
      </c>
      <c r="F45" s="952">
        <v>9</v>
      </c>
      <c r="G45" s="952">
        <v>48</v>
      </c>
      <c r="H45" s="952">
        <v>39</v>
      </c>
      <c r="I45" s="952">
        <v>37</v>
      </c>
      <c r="J45" s="952">
        <v>31</v>
      </c>
      <c r="K45" s="901">
        <v>46</v>
      </c>
    </row>
    <row r="46" spans="1:11" ht="13.5" customHeight="1">
      <c r="A46" s="106"/>
      <c r="B46" s="106"/>
      <c r="C46" s="271" t="s">
        <v>740</v>
      </c>
      <c r="D46" s="950">
        <v>6509</v>
      </c>
      <c r="E46" s="952">
        <v>770</v>
      </c>
      <c r="F46" s="952">
        <v>83</v>
      </c>
      <c r="G46" s="952">
        <v>207</v>
      </c>
      <c r="H46" s="952">
        <v>135</v>
      </c>
      <c r="I46" s="952">
        <v>96</v>
      </c>
      <c r="J46" s="952">
        <v>137</v>
      </c>
      <c r="K46" s="901">
        <v>112</v>
      </c>
    </row>
    <row r="47" spans="1:11" ht="13.5" customHeight="1">
      <c r="A47" s="106"/>
      <c r="B47" s="106"/>
      <c r="C47" s="271" t="s">
        <v>741</v>
      </c>
      <c r="D47" s="950">
        <v>5429</v>
      </c>
      <c r="E47" s="952">
        <v>626</v>
      </c>
      <c r="F47" s="952">
        <v>49</v>
      </c>
      <c r="G47" s="952">
        <v>187</v>
      </c>
      <c r="H47" s="952">
        <v>138</v>
      </c>
      <c r="I47" s="952">
        <v>85</v>
      </c>
      <c r="J47" s="952">
        <v>84</v>
      </c>
      <c r="K47" s="901">
        <v>83</v>
      </c>
    </row>
    <row r="48" spans="1:11" ht="13.5" customHeight="1">
      <c r="A48" s="106"/>
      <c r="B48" s="106"/>
      <c r="C48" s="271" t="s">
        <v>742</v>
      </c>
      <c r="D48" s="950">
        <v>2985</v>
      </c>
      <c r="E48" s="952">
        <v>389</v>
      </c>
      <c r="F48" s="952">
        <v>33</v>
      </c>
      <c r="G48" s="952">
        <v>87</v>
      </c>
      <c r="H48" s="952">
        <v>89</v>
      </c>
      <c r="I48" s="952">
        <v>57</v>
      </c>
      <c r="J48" s="952">
        <v>58</v>
      </c>
      <c r="K48" s="901">
        <v>65</v>
      </c>
    </row>
    <row r="49" spans="1:11" ht="13.5" customHeight="1">
      <c r="A49" s="106"/>
      <c r="B49" s="106"/>
      <c r="C49" s="271" t="s">
        <v>743</v>
      </c>
      <c r="D49" s="950">
        <v>4843</v>
      </c>
      <c r="E49" s="952">
        <v>641</v>
      </c>
      <c r="F49" s="952">
        <v>79</v>
      </c>
      <c r="G49" s="952">
        <v>213</v>
      </c>
      <c r="H49" s="952">
        <v>111</v>
      </c>
      <c r="I49" s="952">
        <v>65</v>
      </c>
      <c r="J49" s="952">
        <v>93</v>
      </c>
      <c r="K49" s="901">
        <v>80</v>
      </c>
    </row>
    <row r="50" spans="1:11" ht="13.5" customHeight="1">
      <c r="A50" s="106"/>
      <c r="B50" s="106"/>
      <c r="C50" s="271" t="s">
        <v>744</v>
      </c>
      <c r="D50" s="950">
        <v>2690</v>
      </c>
      <c r="E50" s="952">
        <v>259</v>
      </c>
      <c r="F50" s="952">
        <v>15</v>
      </c>
      <c r="G50" s="952">
        <v>70</v>
      </c>
      <c r="H50" s="952">
        <v>45</v>
      </c>
      <c r="I50" s="952">
        <v>42</v>
      </c>
      <c r="J50" s="952">
        <v>53</v>
      </c>
      <c r="K50" s="901">
        <v>34</v>
      </c>
    </row>
    <row r="51" spans="1:11" ht="13.5" customHeight="1">
      <c r="A51" s="106"/>
      <c r="B51" s="106"/>
      <c r="C51" s="271" t="s">
        <v>747</v>
      </c>
      <c r="D51" s="950">
        <v>1975</v>
      </c>
      <c r="E51" s="952">
        <v>294</v>
      </c>
      <c r="F51" s="952">
        <v>48</v>
      </c>
      <c r="G51" s="952">
        <v>83</v>
      </c>
      <c r="H51" s="952">
        <v>61</v>
      </c>
      <c r="I51" s="952">
        <v>29</v>
      </c>
      <c r="J51" s="952">
        <v>44</v>
      </c>
      <c r="K51" s="901">
        <v>29</v>
      </c>
    </row>
    <row r="52" spans="1:11" ht="13.5" customHeight="1">
      <c r="A52" s="106"/>
      <c r="B52" s="106"/>
      <c r="C52" s="271" t="s">
        <v>748</v>
      </c>
      <c r="D52" s="950">
        <v>4609</v>
      </c>
      <c r="E52" s="952">
        <v>527</v>
      </c>
      <c r="F52" s="952">
        <v>55</v>
      </c>
      <c r="G52" s="952">
        <v>143</v>
      </c>
      <c r="H52" s="952">
        <v>103</v>
      </c>
      <c r="I52" s="952">
        <v>68</v>
      </c>
      <c r="J52" s="952">
        <v>73</v>
      </c>
      <c r="K52" s="901">
        <v>85</v>
      </c>
    </row>
    <row r="53" spans="1:11" ht="13.5" customHeight="1">
      <c r="A53" s="106"/>
      <c r="B53" s="106"/>
      <c r="C53" s="271" t="s">
        <v>749</v>
      </c>
      <c r="D53" s="950">
        <v>3236</v>
      </c>
      <c r="E53" s="952">
        <v>424</v>
      </c>
      <c r="F53" s="952">
        <v>57</v>
      </c>
      <c r="G53" s="952">
        <v>126</v>
      </c>
      <c r="H53" s="952">
        <v>65</v>
      </c>
      <c r="I53" s="952">
        <v>54</v>
      </c>
      <c r="J53" s="952">
        <v>49</v>
      </c>
      <c r="K53" s="901">
        <v>73</v>
      </c>
    </row>
    <row r="54" spans="1:11" ht="13.5" customHeight="1">
      <c r="A54" s="106"/>
      <c r="B54" s="106"/>
      <c r="C54" s="271" t="s">
        <v>750</v>
      </c>
      <c r="D54" s="950">
        <v>2621</v>
      </c>
      <c r="E54" s="952">
        <v>308</v>
      </c>
      <c r="F54" s="952">
        <v>33</v>
      </c>
      <c r="G54" s="952">
        <v>111</v>
      </c>
      <c r="H54" s="952">
        <v>52</v>
      </c>
      <c r="I54" s="952">
        <v>33</v>
      </c>
      <c r="J54" s="952">
        <v>29</v>
      </c>
      <c r="K54" s="901">
        <v>50</v>
      </c>
    </row>
    <row r="55" spans="1:11" ht="13.5" customHeight="1">
      <c r="A55" s="106"/>
      <c r="B55" s="106"/>
      <c r="C55" s="271" t="s">
        <v>751</v>
      </c>
      <c r="D55" s="950">
        <v>2189</v>
      </c>
      <c r="E55" s="952">
        <v>321</v>
      </c>
      <c r="F55" s="952">
        <v>26</v>
      </c>
      <c r="G55" s="952">
        <v>103</v>
      </c>
      <c r="H55" s="952">
        <v>52</v>
      </c>
      <c r="I55" s="952">
        <v>38</v>
      </c>
      <c r="J55" s="952">
        <v>44</v>
      </c>
      <c r="K55" s="901">
        <v>58</v>
      </c>
    </row>
    <row r="56" spans="1:11" ht="13.5" customHeight="1">
      <c r="A56" s="106"/>
      <c r="B56" s="106"/>
      <c r="C56" s="271" t="s">
        <v>752</v>
      </c>
      <c r="D56" s="950">
        <v>2137</v>
      </c>
      <c r="E56" s="952">
        <v>250</v>
      </c>
      <c r="F56" s="952">
        <v>36</v>
      </c>
      <c r="G56" s="952">
        <v>64</v>
      </c>
      <c r="H56" s="952">
        <v>39</v>
      </c>
      <c r="I56" s="952">
        <v>29</v>
      </c>
      <c r="J56" s="952">
        <v>35</v>
      </c>
      <c r="K56" s="901">
        <v>47</v>
      </c>
    </row>
    <row r="57" spans="1:11" ht="13.5" customHeight="1">
      <c r="A57" s="106"/>
      <c r="B57" s="106"/>
      <c r="C57" s="271" t="s">
        <v>753</v>
      </c>
      <c r="D57" s="950">
        <v>1721</v>
      </c>
      <c r="E57" s="952">
        <v>253</v>
      </c>
      <c r="F57" s="952">
        <v>35</v>
      </c>
      <c r="G57" s="952">
        <v>81</v>
      </c>
      <c r="H57" s="952">
        <v>45</v>
      </c>
      <c r="I57" s="952">
        <v>32</v>
      </c>
      <c r="J57" s="952">
        <v>22</v>
      </c>
      <c r="K57" s="901">
        <v>38</v>
      </c>
    </row>
    <row r="58" spans="1:11" ht="13.5" customHeight="1">
      <c r="A58" s="106"/>
      <c r="B58" s="106"/>
      <c r="C58" s="271" t="s">
        <v>754</v>
      </c>
      <c r="D58" s="950">
        <v>3322</v>
      </c>
      <c r="E58" s="952">
        <v>437</v>
      </c>
      <c r="F58" s="952">
        <v>68</v>
      </c>
      <c r="G58" s="952">
        <v>127</v>
      </c>
      <c r="H58" s="952">
        <v>74</v>
      </c>
      <c r="I58" s="952">
        <v>41</v>
      </c>
      <c r="J58" s="952">
        <v>50</v>
      </c>
      <c r="K58" s="901">
        <v>77</v>
      </c>
    </row>
    <row r="59" spans="1:11" ht="13.5" customHeight="1">
      <c r="A59" s="106"/>
      <c r="B59" s="106"/>
      <c r="C59" s="271" t="s">
        <v>755</v>
      </c>
      <c r="D59" s="950">
        <v>4950</v>
      </c>
      <c r="E59" s="952">
        <v>561</v>
      </c>
      <c r="F59" s="952">
        <v>52</v>
      </c>
      <c r="G59" s="952">
        <v>160</v>
      </c>
      <c r="H59" s="952">
        <v>82</v>
      </c>
      <c r="I59" s="952">
        <v>67</v>
      </c>
      <c r="J59" s="952">
        <v>90</v>
      </c>
      <c r="K59" s="901">
        <v>110</v>
      </c>
    </row>
    <row r="60" spans="1:11" ht="13.5" customHeight="1">
      <c r="A60" s="106"/>
      <c r="B60" s="106"/>
      <c r="C60" s="271" t="s">
        <v>756</v>
      </c>
      <c r="D60" s="950">
        <v>2069</v>
      </c>
      <c r="E60" s="952">
        <v>227</v>
      </c>
      <c r="F60" s="952">
        <v>36</v>
      </c>
      <c r="G60" s="952">
        <v>54</v>
      </c>
      <c r="H60" s="952">
        <v>37</v>
      </c>
      <c r="I60" s="952">
        <v>20</v>
      </c>
      <c r="J60" s="952">
        <v>42</v>
      </c>
      <c r="K60" s="901">
        <v>38</v>
      </c>
    </row>
    <row r="61" spans="1:11" ht="13.5" customHeight="1">
      <c r="A61" s="106"/>
      <c r="B61" s="106"/>
      <c r="C61" s="271" t="s">
        <v>757</v>
      </c>
      <c r="D61" s="950">
        <v>1604</v>
      </c>
      <c r="E61" s="952">
        <v>252</v>
      </c>
      <c r="F61" s="952">
        <v>39</v>
      </c>
      <c r="G61" s="952">
        <v>58</v>
      </c>
      <c r="H61" s="952">
        <v>51</v>
      </c>
      <c r="I61" s="952">
        <v>46</v>
      </c>
      <c r="J61" s="952">
        <v>29</v>
      </c>
      <c r="K61" s="901">
        <v>29</v>
      </c>
    </row>
    <row r="62" spans="1:11" ht="13.5" customHeight="1" thickBot="1">
      <c r="A62" s="106"/>
      <c r="B62" s="953"/>
      <c r="C62" s="954" t="s">
        <v>758</v>
      </c>
      <c r="D62" s="955">
        <v>1992</v>
      </c>
      <c r="E62" s="956">
        <v>281</v>
      </c>
      <c r="F62" s="956">
        <v>39</v>
      </c>
      <c r="G62" s="956">
        <v>54</v>
      </c>
      <c r="H62" s="956">
        <v>54</v>
      </c>
      <c r="I62" s="956">
        <v>46</v>
      </c>
      <c r="J62" s="956">
        <v>48</v>
      </c>
      <c r="K62" s="957">
        <v>40</v>
      </c>
    </row>
    <row r="63" ht="12">
      <c r="B63" s="264" t="s">
        <v>842</v>
      </c>
    </row>
  </sheetData>
  <mergeCells count="22">
    <mergeCell ref="H11:H12"/>
    <mergeCell ref="I11:I12"/>
    <mergeCell ref="J11:J12"/>
    <mergeCell ref="K11:K12"/>
    <mergeCell ref="D11:D12"/>
    <mergeCell ref="E11:E12"/>
    <mergeCell ref="F11:F12"/>
    <mergeCell ref="G11:G12"/>
    <mergeCell ref="B5:C6"/>
    <mergeCell ref="E5:K5"/>
    <mergeCell ref="D9:D10"/>
    <mergeCell ref="E9:E10"/>
    <mergeCell ref="F9:F10"/>
    <mergeCell ref="G9:G10"/>
    <mergeCell ref="H9:H10"/>
    <mergeCell ref="I9:I10"/>
    <mergeCell ref="J9:J10"/>
    <mergeCell ref="K9:K10"/>
    <mergeCell ref="B14:C14"/>
    <mergeCell ref="B15:C15"/>
    <mergeCell ref="B16:C16"/>
    <mergeCell ref="B17:C17"/>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9.00390625" defaultRowHeight="13.5"/>
  <cols>
    <col min="1" max="1" width="2.00390625" style="264" customWidth="1"/>
    <col min="2" max="3" width="4.125" style="264" customWidth="1"/>
    <col min="4" max="4" width="24.625" style="264" customWidth="1"/>
    <col min="5" max="5" width="26.625" style="264" customWidth="1"/>
    <col min="6" max="6" width="15.125" style="264" customWidth="1"/>
    <col min="7" max="16384" width="9.00390625" style="264" customWidth="1"/>
  </cols>
  <sheetData>
    <row r="1" ht="9.75" customHeight="1"/>
    <row r="2" ht="17.25">
      <c r="B2" s="385" t="s">
        <v>136</v>
      </c>
    </row>
    <row r="3" ht="7.5" customHeight="1">
      <c r="C3" s="385"/>
    </row>
    <row r="4" spans="3:6" ht="19.5" customHeight="1" thickBot="1">
      <c r="C4" s="932" t="s">
        <v>151</v>
      </c>
      <c r="E4" s="106"/>
      <c r="F4" s="627" t="s">
        <v>152</v>
      </c>
    </row>
    <row r="5" spans="1:6" ht="21" customHeight="1" thickTop="1">
      <c r="A5" s="106"/>
      <c r="B5" s="1257" t="s">
        <v>153</v>
      </c>
      <c r="C5" s="1257"/>
      <c r="D5" s="1257"/>
      <c r="E5" s="934" t="s">
        <v>154</v>
      </c>
      <c r="F5" s="935" t="s">
        <v>155</v>
      </c>
    </row>
    <row r="6" spans="1:6" ht="6" customHeight="1">
      <c r="A6" s="106"/>
      <c r="B6" s="106"/>
      <c r="C6" s="259"/>
      <c r="D6" s="259"/>
      <c r="E6" s="113"/>
      <c r="F6" s="958"/>
    </row>
    <row r="7" spans="1:6" ht="15" customHeight="1">
      <c r="A7" s="106"/>
      <c r="B7" s="1240" t="s">
        <v>1174</v>
      </c>
      <c r="C7" s="1240"/>
      <c r="D7" s="1241"/>
      <c r="E7" s="959">
        <f>E9+E28+E33</f>
        <v>50585476</v>
      </c>
      <c r="F7" s="960">
        <v>100</v>
      </c>
    </row>
    <row r="8" spans="1:6" ht="6" customHeight="1">
      <c r="A8" s="106"/>
      <c r="B8" s="106"/>
      <c r="C8" s="259"/>
      <c r="D8" s="259"/>
      <c r="E8" s="961"/>
      <c r="F8" s="962"/>
    </row>
    <row r="9" spans="1:6" ht="15" customHeight="1">
      <c r="A9" s="106"/>
      <c r="B9" s="1255" t="s">
        <v>156</v>
      </c>
      <c r="C9" s="1256"/>
      <c r="D9" s="1256"/>
      <c r="E9" s="961">
        <f>E10+E18+E21+E25+E26</f>
        <v>19942989</v>
      </c>
      <c r="F9" s="963">
        <f>E9/$E$7*100</f>
        <v>39.42433792656217</v>
      </c>
    </row>
    <row r="10" spans="1:6" s="277" customFormat="1" ht="15" customHeight="1">
      <c r="A10" s="422"/>
      <c r="B10" s="106"/>
      <c r="C10" s="1255" t="s">
        <v>157</v>
      </c>
      <c r="D10" s="1256"/>
      <c r="E10" s="945">
        <f>SUM(E11:E17)</f>
        <v>13531761</v>
      </c>
      <c r="F10" s="963">
        <f>E10/$E$7*100</f>
        <v>26.75028895645857</v>
      </c>
    </row>
    <row r="11" spans="1:6" ht="15" customHeight="1">
      <c r="A11" s="106"/>
      <c r="B11" s="106"/>
      <c r="C11" s="278"/>
      <c r="D11" s="585" t="s">
        <v>158</v>
      </c>
      <c r="E11" s="945">
        <v>3214024</v>
      </c>
      <c r="F11" s="963">
        <f aca="true" t="shared" si="0" ref="F11:F33">E11/$E$7*100</f>
        <v>6.35364981047129</v>
      </c>
    </row>
    <row r="12" spans="1:6" ht="15" customHeight="1">
      <c r="A12" s="106"/>
      <c r="B12" s="106"/>
      <c r="C12" s="278"/>
      <c r="D12" s="585" t="s">
        <v>159</v>
      </c>
      <c r="E12" s="947">
        <v>566819</v>
      </c>
      <c r="F12" s="963">
        <f t="shared" si="0"/>
        <v>1.1205172804937131</v>
      </c>
    </row>
    <row r="13" spans="1:6" ht="15" customHeight="1">
      <c r="A13" s="106"/>
      <c r="B13" s="106"/>
      <c r="C13" s="278"/>
      <c r="D13" s="585" t="s">
        <v>160</v>
      </c>
      <c r="E13" s="947">
        <v>972317</v>
      </c>
      <c r="F13" s="963">
        <f t="shared" si="0"/>
        <v>1.9221268175869295</v>
      </c>
    </row>
    <row r="14" spans="1:6" ht="15" customHeight="1">
      <c r="A14" s="106"/>
      <c r="B14" s="106"/>
      <c r="C14" s="278"/>
      <c r="D14" s="585" t="s">
        <v>161</v>
      </c>
      <c r="E14" s="947">
        <v>41093</v>
      </c>
      <c r="F14" s="963">
        <f t="shared" si="0"/>
        <v>0.0812347797221479</v>
      </c>
    </row>
    <row r="15" spans="1:6" ht="15" customHeight="1">
      <c r="A15" s="106"/>
      <c r="B15" s="106"/>
      <c r="C15" s="278"/>
      <c r="D15" s="585" t="s">
        <v>162</v>
      </c>
      <c r="E15" s="947">
        <v>4591888</v>
      </c>
      <c r="F15" s="963">
        <f t="shared" si="0"/>
        <v>9.077483030900016</v>
      </c>
    </row>
    <row r="16" spans="1:6" ht="15" customHeight="1">
      <c r="A16" s="106"/>
      <c r="B16" s="106"/>
      <c r="C16" s="278"/>
      <c r="D16" s="585" t="s">
        <v>163</v>
      </c>
      <c r="E16" s="945">
        <v>3317402</v>
      </c>
      <c r="F16" s="963">
        <f t="shared" si="0"/>
        <v>6.558012817750297</v>
      </c>
    </row>
    <row r="17" spans="1:6" ht="15" customHeight="1">
      <c r="A17" s="106"/>
      <c r="B17" s="106"/>
      <c r="C17" s="585"/>
      <c r="D17" s="585" t="s">
        <v>164</v>
      </c>
      <c r="E17" s="945">
        <v>828218</v>
      </c>
      <c r="F17" s="963">
        <f t="shared" si="0"/>
        <v>1.6372644195341763</v>
      </c>
    </row>
    <row r="18" spans="1:6" ht="15" customHeight="1">
      <c r="A18" s="106"/>
      <c r="B18" s="106"/>
      <c r="C18" s="1255" t="s">
        <v>165</v>
      </c>
      <c r="D18" s="1256"/>
      <c r="E18" s="945">
        <f>SUM(E19:E20)</f>
        <v>3381055</v>
      </c>
      <c r="F18" s="963">
        <f t="shared" si="0"/>
        <v>6.683845378859339</v>
      </c>
    </row>
    <row r="19" spans="1:6" ht="15" customHeight="1">
      <c r="A19" s="106"/>
      <c r="B19" s="106"/>
      <c r="C19" s="585"/>
      <c r="D19" s="585" t="s">
        <v>166</v>
      </c>
      <c r="E19" s="945">
        <v>2908230</v>
      </c>
      <c r="F19" s="963">
        <f t="shared" si="0"/>
        <v>5.749140326365616</v>
      </c>
    </row>
    <row r="20" spans="1:6" ht="15" customHeight="1">
      <c r="A20" s="106"/>
      <c r="B20" s="106"/>
      <c r="C20" s="585"/>
      <c r="D20" s="585" t="s">
        <v>167</v>
      </c>
      <c r="E20" s="945">
        <v>472825</v>
      </c>
      <c r="F20" s="963">
        <f t="shared" si="0"/>
        <v>0.9347050524937237</v>
      </c>
    </row>
    <row r="21" spans="1:6" ht="15" customHeight="1">
      <c r="A21" s="106"/>
      <c r="B21" s="106"/>
      <c r="C21" s="1255" t="s">
        <v>168</v>
      </c>
      <c r="D21" s="1256"/>
      <c r="E21" s="945">
        <f>SUM(E22:E24)</f>
        <v>2670208</v>
      </c>
      <c r="F21" s="963">
        <f t="shared" si="0"/>
        <v>5.278606056805712</v>
      </c>
    </row>
    <row r="22" spans="1:6" ht="15" customHeight="1">
      <c r="A22" s="106"/>
      <c r="B22" s="106"/>
      <c r="C22" s="106"/>
      <c r="D22" s="585" t="s">
        <v>169</v>
      </c>
      <c r="E22" s="945">
        <v>1847335</v>
      </c>
      <c r="F22" s="963">
        <f t="shared" si="0"/>
        <v>3.6519079112747694</v>
      </c>
    </row>
    <row r="23" spans="1:6" ht="15" customHeight="1">
      <c r="A23" s="106"/>
      <c r="B23" s="106"/>
      <c r="C23" s="106"/>
      <c r="D23" s="585" t="s">
        <v>170</v>
      </c>
      <c r="E23" s="945">
        <v>239953</v>
      </c>
      <c r="F23" s="963">
        <f t="shared" si="0"/>
        <v>0.47435157079474755</v>
      </c>
    </row>
    <row r="24" spans="1:6" ht="15" customHeight="1">
      <c r="A24" s="106"/>
      <c r="B24" s="106"/>
      <c r="C24" s="106"/>
      <c r="D24" s="585" t="s">
        <v>171</v>
      </c>
      <c r="E24" s="945">
        <v>582920</v>
      </c>
      <c r="F24" s="963">
        <f t="shared" si="0"/>
        <v>1.152346574736195</v>
      </c>
    </row>
    <row r="25" spans="1:6" ht="15" customHeight="1">
      <c r="A25" s="106"/>
      <c r="B25" s="106"/>
      <c r="C25" s="1255" t="s">
        <v>172</v>
      </c>
      <c r="D25" s="1256"/>
      <c r="E25" s="945">
        <v>84023</v>
      </c>
      <c r="F25" s="963">
        <f t="shared" si="0"/>
        <v>0.16610103659002834</v>
      </c>
    </row>
    <row r="26" spans="1:6" ht="15" customHeight="1">
      <c r="A26" s="106"/>
      <c r="B26" s="106"/>
      <c r="C26" s="1255" t="s">
        <v>173</v>
      </c>
      <c r="D26" s="1256"/>
      <c r="E26" s="945">
        <v>275942</v>
      </c>
      <c r="F26" s="963">
        <f t="shared" si="0"/>
        <v>0.5454964978485128</v>
      </c>
    </row>
    <row r="27" spans="1:6" ht="15" customHeight="1">
      <c r="A27" s="106"/>
      <c r="B27" s="106"/>
      <c r="C27" s="106"/>
      <c r="D27" s="585"/>
      <c r="E27" s="945"/>
      <c r="F27" s="963"/>
    </row>
    <row r="28" spans="1:6" ht="15" customHeight="1">
      <c r="A28" s="106"/>
      <c r="B28" s="1255" t="s">
        <v>174</v>
      </c>
      <c r="C28" s="1256"/>
      <c r="D28" s="1256"/>
      <c r="E28" s="945">
        <f>SUM(E29:E31)</f>
        <v>30440298</v>
      </c>
      <c r="F28" s="963">
        <f t="shared" si="0"/>
        <v>60.17596434201785</v>
      </c>
    </row>
    <row r="29" spans="1:6" ht="15" customHeight="1">
      <c r="A29" s="106"/>
      <c r="B29" s="106"/>
      <c r="C29" s="1255" t="s">
        <v>175</v>
      </c>
      <c r="D29" s="1256"/>
      <c r="E29" s="945">
        <v>18420830</v>
      </c>
      <c r="F29" s="963">
        <f t="shared" si="0"/>
        <v>36.415254845086366</v>
      </c>
    </row>
    <row r="30" spans="1:6" ht="15" customHeight="1">
      <c r="A30" s="106"/>
      <c r="B30" s="106"/>
      <c r="C30" s="1255" t="s">
        <v>176</v>
      </c>
      <c r="D30" s="1256"/>
      <c r="E30" s="945">
        <v>10427305</v>
      </c>
      <c r="F30" s="963">
        <f t="shared" si="0"/>
        <v>20.613238867219515</v>
      </c>
    </row>
    <row r="31" spans="1:6" ht="15" customHeight="1">
      <c r="A31" s="106"/>
      <c r="B31" s="106"/>
      <c r="C31" s="1255" t="s">
        <v>177</v>
      </c>
      <c r="D31" s="1256"/>
      <c r="E31" s="945">
        <v>1592163</v>
      </c>
      <c r="F31" s="963">
        <f t="shared" si="0"/>
        <v>3.147470629711975</v>
      </c>
    </row>
    <row r="32" spans="1:6" ht="15" customHeight="1">
      <c r="A32" s="106"/>
      <c r="B32" s="106"/>
      <c r="C32" s="106"/>
      <c r="D32" s="585"/>
      <c r="E32" s="945"/>
      <c r="F32" s="963"/>
    </row>
    <row r="33" spans="1:6" ht="15" customHeight="1">
      <c r="A33" s="106"/>
      <c r="B33" s="1255" t="s">
        <v>178</v>
      </c>
      <c r="C33" s="1256"/>
      <c r="D33" s="1256"/>
      <c r="E33" s="945">
        <v>202189</v>
      </c>
      <c r="F33" s="963">
        <f t="shared" si="0"/>
        <v>0.39969773141998305</v>
      </c>
    </row>
    <row r="34" spans="1:6" ht="15" customHeight="1">
      <c r="A34" s="106"/>
      <c r="B34" s="370"/>
      <c r="C34" s="370"/>
      <c r="D34" s="964"/>
      <c r="E34" s="965"/>
      <c r="F34" s="966"/>
    </row>
    <row r="35" ht="15" customHeight="1">
      <c r="C35" s="264" t="s">
        <v>842</v>
      </c>
    </row>
  </sheetData>
  <mergeCells count="13">
    <mergeCell ref="B5:D5"/>
    <mergeCell ref="B7:D7"/>
    <mergeCell ref="B9:D9"/>
    <mergeCell ref="C10:D10"/>
    <mergeCell ref="C18:D18"/>
    <mergeCell ref="C21:D21"/>
    <mergeCell ref="C25:D25"/>
    <mergeCell ref="C26:D26"/>
    <mergeCell ref="B33:D33"/>
    <mergeCell ref="B28:D28"/>
    <mergeCell ref="C29:D29"/>
    <mergeCell ref="C30:D30"/>
    <mergeCell ref="C31:D31"/>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2:AB59"/>
  <sheetViews>
    <sheetView workbookViewId="0" topLeftCell="A1">
      <selection activeCell="A1" sqref="A1"/>
    </sheetView>
  </sheetViews>
  <sheetFormatPr defaultColWidth="9.00390625" defaultRowHeight="13.5"/>
  <cols>
    <col min="1" max="1" width="2.625" style="975" customWidth="1"/>
    <col min="2" max="2" width="1.625" style="975" customWidth="1"/>
    <col min="3" max="3" width="8.125" style="264" customWidth="1"/>
    <col min="4" max="14" width="7.625" style="264" customWidth="1"/>
    <col min="15" max="15" width="2.625" style="106" customWidth="1"/>
    <col min="16" max="26" width="7.625" style="264" customWidth="1"/>
    <col min="27" max="27" width="1.625" style="264" customWidth="1"/>
    <col min="28" max="28" width="8.125" style="264" customWidth="1"/>
    <col min="29" max="16384" width="9.00390625" style="264" customWidth="1"/>
  </cols>
  <sheetData>
    <row r="1" ht="9.75" customHeight="1"/>
    <row r="2" ht="17.25">
      <c r="B2" s="976" t="s">
        <v>136</v>
      </c>
    </row>
    <row r="3" ht="7.5" customHeight="1">
      <c r="B3" s="386"/>
    </row>
    <row r="4" spans="3:14" ht="19.5" customHeight="1">
      <c r="C4" s="932" t="s">
        <v>179</v>
      </c>
      <c r="D4" s="932"/>
      <c r="E4" s="106"/>
      <c r="G4" s="106"/>
      <c r="H4" s="106"/>
      <c r="I4" s="106"/>
      <c r="J4" s="106"/>
      <c r="N4" s="627" t="s">
        <v>180</v>
      </c>
    </row>
    <row r="5" spans="1:28" ht="13.5" customHeight="1">
      <c r="A5" s="270"/>
      <c r="B5" s="1165" t="s">
        <v>181</v>
      </c>
      <c r="C5" s="1165"/>
      <c r="D5" s="430"/>
      <c r="E5" s="977"/>
      <c r="F5" s="977"/>
      <c r="G5" s="967"/>
      <c r="H5" s="978"/>
      <c r="I5" s="977"/>
      <c r="J5" s="977"/>
      <c r="K5" s="977"/>
      <c r="L5" s="977"/>
      <c r="M5" s="977"/>
      <c r="N5" s="967"/>
      <c r="P5" s="500"/>
      <c r="Q5" s="979"/>
      <c r="R5" s="977" t="s">
        <v>182</v>
      </c>
      <c r="S5" s="977"/>
      <c r="T5" s="977"/>
      <c r="U5" s="967"/>
      <c r="V5" s="979"/>
      <c r="W5" s="967"/>
      <c r="X5" s="979"/>
      <c r="Y5" s="967"/>
      <c r="Z5" s="979"/>
      <c r="AA5" s="1165" t="s">
        <v>181</v>
      </c>
      <c r="AB5" s="1165"/>
    </row>
    <row r="6" spans="1:28" ht="13.5" customHeight="1">
      <c r="A6" s="270"/>
      <c r="B6" s="1136"/>
      <c r="C6" s="1136"/>
      <c r="D6" s="980" t="s">
        <v>142</v>
      </c>
      <c r="E6" s="981" t="s">
        <v>183</v>
      </c>
      <c r="F6" s="982" t="s">
        <v>184</v>
      </c>
      <c r="G6" s="981" t="s">
        <v>185</v>
      </c>
      <c r="H6" s="983" t="s">
        <v>186</v>
      </c>
      <c r="I6" s="835" t="s">
        <v>187</v>
      </c>
      <c r="J6" s="982" t="s">
        <v>188</v>
      </c>
      <c r="K6" s="981" t="s">
        <v>189</v>
      </c>
      <c r="L6" s="835" t="s">
        <v>190</v>
      </c>
      <c r="M6" s="982" t="s">
        <v>191</v>
      </c>
      <c r="N6" s="968" t="s">
        <v>191</v>
      </c>
      <c r="P6" s="984" t="s">
        <v>192</v>
      </c>
      <c r="Q6" s="985"/>
      <c r="R6" s="986" t="s">
        <v>193</v>
      </c>
      <c r="S6" s="835" t="s">
        <v>194</v>
      </c>
      <c r="T6" s="835" t="s">
        <v>195</v>
      </c>
      <c r="U6" s="835" t="s">
        <v>196</v>
      </c>
      <c r="V6" s="985"/>
      <c r="W6" s="835" t="s">
        <v>196</v>
      </c>
      <c r="X6" s="985"/>
      <c r="Y6" s="835" t="s">
        <v>197</v>
      </c>
      <c r="Z6" s="985"/>
      <c r="AA6" s="1136"/>
      <c r="AB6" s="1136"/>
    </row>
    <row r="7" spans="1:28" s="992" customFormat="1" ht="13.5" customHeight="1">
      <c r="A7" s="987"/>
      <c r="B7" s="1171"/>
      <c r="C7" s="1171"/>
      <c r="D7" s="988"/>
      <c r="E7" s="988"/>
      <c r="F7" s="989" t="s">
        <v>198</v>
      </c>
      <c r="G7" s="988"/>
      <c r="H7" s="990" t="s">
        <v>199</v>
      </c>
      <c r="I7" s="990" t="s">
        <v>200</v>
      </c>
      <c r="J7" s="989" t="s">
        <v>201</v>
      </c>
      <c r="K7" s="988"/>
      <c r="L7" s="990" t="s">
        <v>200</v>
      </c>
      <c r="M7" s="989" t="s">
        <v>202</v>
      </c>
      <c r="N7" s="969" t="s">
        <v>203</v>
      </c>
      <c r="O7" s="970"/>
      <c r="P7" s="991" t="s">
        <v>204</v>
      </c>
      <c r="Q7" s="990" t="s">
        <v>205</v>
      </c>
      <c r="R7" s="990" t="s">
        <v>206</v>
      </c>
      <c r="S7" s="990" t="s">
        <v>207</v>
      </c>
      <c r="T7" s="990" t="s">
        <v>208</v>
      </c>
      <c r="U7" s="990" t="s">
        <v>209</v>
      </c>
      <c r="V7" s="990" t="s">
        <v>210</v>
      </c>
      <c r="W7" s="990" t="s">
        <v>211</v>
      </c>
      <c r="X7" s="990" t="s">
        <v>210</v>
      </c>
      <c r="Y7" s="990" t="s">
        <v>212</v>
      </c>
      <c r="Z7" s="990" t="s">
        <v>213</v>
      </c>
      <c r="AA7" s="1171"/>
      <c r="AB7" s="1171"/>
    </row>
    <row r="8" spans="1:28" s="277" customFormat="1" ht="13.5" customHeight="1">
      <c r="A8" s="495"/>
      <c r="B8" s="1194" t="s">
        <v>1164</v>
      </c>
      <c r="C8" s="1258"/>
      <c r="D8" s="993">
        <f>SUM(D10:D13)</f>
        <v>2858</v>
      </c>
      <c r="E8" s="993">
        <f>SUM(E10:E13)</f>
        <v>154</v>
      </c>
      <c r="F8" s="993">
        <f aca="true" t="shared" si="0" ref="F8:Z8">SUM(F10:F13)</f>
        <v>38</v>
      </c>
      <c r="G8" s="993">
        <f t="shared" si="0"/>
        <v>361</v>
      </c>
      <c r="H8" s="993">
        <f t="shared" si="0"/>
        <v>40</v>
      </c>
      <c r="I8" s="993">
        <f t="shared" si="0"/>
        <v>197</v>
      </c>
      <c r="J8" s="993">
        <f t="shared" si="0"/>
        <v>1303</v>
      </c>
      <c r="K8" s="993">
        <f t="shared" si="0"/>
        <v>123</v>
      </c>
      <c r="L8" s="993">
        <f t="shared" si="0"/>
        <v>52</v>
      </c>
      <c r="M8" s="993">
        <f t="shared" si="0"/>
        <v>76</v>
      </c>
      <c r="N8" s="971">
        <f t="shared" si="0"/>
        <v>49</v>
      </c>
      <c r="O8" s="972"/>
      <c r="P8" s="994">
        <f t="shared" si="0"/>
        <v>29</v>
      </c>
      <c r="Q8" s="993">
        <f t="shared" si="0"/>
        <v>476</v>
      </c>
      <c r="R8" s="993">
        <f t="shared" si="0"/>
        <v>3</v>
      </c>
      <c r="S8" s="993">
        <f t="shared" si="0"/>
        <v>72</v>
      </c>
      <c r="T8" s="993">
        <f t="shared" si="0"/>
        <v>274</v>
      </c>
      <c r="U8" s="993">
        <f t="shared" si="0"/>
        <v>72</v>
      </c>
      <c r="V8" s="993">
        <f t="shared" si="0"/>
        <v>5422</v>
      </c>
      <c r="W8" s="993">
        <f t="shared" si="0"/>
        <v>34</v>
      </c>
      <c r="X8" s="993">
        <f t="shared" si="0"/>
        <v>3191</v>
      </c>
      <c r="Y8" s="993">
        <f t="shared" si="0"/>
        <v>21</v>
      </c>
      <c r="Z8" s="993">
        <f t="shared" si="0"/>
        <v>555</v>
      </c>
      <c r="AA8" s="1259" t="s">
        <v>214</v>
      </c>
      <c r="AB8" s="1260"/>
    </row>
    <row r="9" spans="1:28" ht="13.5" customHeight="1">
      <c r="A9" s="270"/>
      <c r="B9" s="958"/>
      <c r="C9" s="271"/>
      <c r="D9" s="44"/>
      <c r="E9" s="945"/>
      <c r="F9" s="945"/>
      <c r="G9" s="945"/>
      <c r="H9" s="945"/>
      <c r="I9" s="945"/>
      <c r="J9" s="945"/>
      <c r="K9" s="945"/>
      <c r="L9" s="945"/>
      <c r="M9" s="945"/>
      <c r="N9" s="973"/>
      <c r="O9" s="946"/>
      <c r="P9" s="829"/>
      <c r="Q9" s="945"/>
      <c r="R9" s="945"/>
      <c r="S9" s="945"/>
      <c r="T9" s="945"/>
      <c r="U9" s="945"/>
      <c r="V9" s="945"/>
      <c r="W9" s="945"/>
      <c r="X9" s="945"/>
      <c r="Y9" s="945"/>
      <c r="Z9" s="945"/>
      <c r="AA9" s="958"/>
      <c r="AB9" s="271"/>
    </row>
    <row r="10" spans="1:28" ht="13.5" customHeight="1">
      <c r="A10" s="270"/>
      <c r="B10" s="1194" t="s">
        <v>836</v>
      </c>
      <c r="C10" s="1258"/>
      <c r="D10" s="945">
        <f>SUM(D15:D28,)</f>
        <v>1351</v>
      </c>
      <c r="E10" s="945">
        <f>SUM(E15:E28,)</f>
        <v>54</v>
      </c>
      <c r="F10" s="945">
        <f aca="true" t="shared" si="1" ref="F10:Z10">SUM(F15:F28,)</f>
        <v>16</v>
      </c>
      <c r="G10" s="945">
        <f t="shared" si="1"/>
        <v>190</v>
      </c>
      <c r="H10" s="945">
        <f t="shared" si="1"/>
        <v>19</v>
      </c>
      <c r="I10" s="945">
        <f t="shared" si="1"/>
        <v>117</v>
      </c>
      <c r="J10" s="945">
        <f t="shared" si="1"/>
        <v>647</v>
      </c>
      <c r="K10" s="945">
        <f t="shared" si="1"/>
        <v>43</v>
      </c>
      <c r="L10" s="945">
        <f t="shared" si="1"/>
        <v>23</v>
      </c>
      <c r="M10" s="945">
        <f t="shared" si="1"/>
        <v>29</v>
      </c>
      <c r="N10" s="973">
        <f t="shared" si="1"/>
        <v>19</v>
      </c>
      <c r="O10" s="946"/>
      <c r="P10" s="829">
        <f t="shared" si="1"/>
        <v>10</v>
      </c>
      <c r="Q10" s="945">
        <f t="shared" si="1"/>
        <v>234</v>
      </c>
      <c r="R10" s="945">
        <f t="shared" si="1"/>
        <v>2</v>
      </c>
      <c r="S10" s="945">
        <f t="shared" si="1"/>
        <v>33</v>
      </c>
      <c r="T10" s="945">
        <f t="shared" si="1"/>
        <v>118</v>
      </c>
      <c r="U10" s="945">
        <f t="shared" si="1"/>
        <v>28</v>
      </c>
      <c r="V10" s="945">
        <f t="shared" si="1"/>
        <v>2130</v>
      </c>
      <c r="W10" s="945">
        <f t="shared" si="1"/>
        <v>14</v>
      </c>
      <c r="X10" s="945">
        <f t="shared" si="1"/>
        <v>1343</v>
      </c>
      <c r="Y10" s="945">
        <f t="shared" si="1"/>
        <v>8</v>
      </c>
      <c r="Z10" s="945">
        <f t="shared" si="1"/>
        <v>214</v>
      </c>
      <c r="AA10" s="1194" t="s">
        <v>836</v>
      </c>
      <c r="AB10" s="1258"/>
    </row>
    <row r="11" spans="1:28" ht="13.5" customHeight="1">
      <c r="A11" s="270"/>
      <c r="B11" s="1194" t="s">
        <v>837</v>
      </c>
      <c r="C11" s="1258"/>
      <c r="D11" s="945">
        <f>SUM(D29:D36)</f>
        <v>206</v>
      </c>
      <c r="E11" s="945">
        <f>SUM(E29:E36)</f>
        <v>16</v>
      </c>
      <c r="F11" s="945">
        <f aca="true" t="shared" si="2" ref="F11:Z11">SUM(F29:F36)</f>
        <v>4</v>
      </c>
      <c r="G11" s="945">
        <f t="shared" si="2"/>
        <v>21</v>
      </c>
      <c r="H11" s="945">
        <f t="shared" si="2"/>
        <v>2</v>
      </c>
      <c r="I11" s="945">
        <f t="shared" si="2"/>
        <v>9</v>
      </c>
      <c r="J11" s="945">
        <f t="shared" si="2"/>
        <v>82</v>
      </c>
      <c r="K11" s="945">
        <f t="shared" si="2"/>
        <v>12</v>
      </c>
      <c r="L11" s="945">
        <f t="shared" si="2"/>
        <v>5</v>
      </c>
      <c r="M11" s="945">
        <f t="shared" si="2"/>
        <v>9</v>
      </c>
      <c r="N11" s="973">
        <f t="shared" si="2"/>
        <v>4</v>
      </c>
      <c r="O11" s="946"/>
      <c r="P11" s="829">
        <f t="shared" si="2"/>
        <v>1</v>
      </c>
      <c r="Q11" s="945">
        <f t="shared" si="2"/>
        <v>9</v>
      </c>
      <c r="R11" s="945">
        <f t="shared" si="2"/>
        <v>0</v>
      </c>
      <c r="S11" s="945">
        <f t="shared" si="2"/>
        <v>2</v>
      </c>
      <c r="T11" s="945">
        <f t="shared" si="2"/>
        <v>27</v>
      </c>
      <c r="U11" s="945">
        <f t="shared" si="2"/>
        <v>9</v>
      </c>
      <c r="V11" s="945">
        <f t="shared" si="2"/>
        <v>646</v>
      </c>
      <c r="W11" s="945">
        <f t="shared" si="2"/>
        <v>4</v>
      </c>
      <c r="X11" s="945">
        <f t="shared" si="2"/>
        <v>310</v>
      </c>
      <c r="Y11" s="945">
        <f t="shared" si="2"/>
        <v>1</v>
      </c>
      <c r="Z11" s="945">
        <f t="shared" si="2"/>
        <v>36</v>
      </c>
      <c r="AA11" s="1194" t="s">
        <v>215</v>
      </c>
      <c r="AB11" s="1258"/>
    </row>
    <row r="12" spans="1:28" ht="13.5" customHeight="1">
      <c r="A12" s="270"/>
      <c r="B12" s="1194" t="s">
        <v>134</v>
      </c>
      <c r="C12" s="1258"/>
      <c r="D12" s="945">
        <f>SUM(D37:D44)</f>
        <v>546</v>
      </c>
      <c r="E12" s="945">
        <f>SUM(E37:E44)</f>
        <v>37</v>
      </c>
      <c r="F12" s="945">
        <f aca="true" t="shared" si="3" ref="F12:Z12">SUM(F37:F44)</f>
        <v>7</v>
      </c>
      <c r="G12" s="945">
        <f t="shared" si="3"/>
        <v>56</v>
      </c>
      <c r="H12" s="945">
        <f t="shared" si="3"/>
        <v>11</v>
      </c>
      <c r="I12" s="945">
        <f t="shared" si="3"/>
        <v>33</v>
      </c>
      <c r="J12" s="945">
        <f t="shared" si="3"/>
        <v>237</v>
      </c>
      <c r="K12" s="945">
        <f t="shared" si="3"/>
        <v>31</v>
      </c>
      <c r="L12" s="945">
        <f t="shared" si="3"/>
        <v>7</v>
      </c>
      <c r="M12" s="945">
        <f t="shared" si="3"/>
        <v>16</v>
      </c>
      <c r="N12" s="973">
        <f t="shared" si="3"/>
        <v>9</v>
      </c>
      <c r="O12" s="946"/>
      <c r="P12" s="829">
        <f t="shared" si="3"/>
        <v>7</v>
      </c>
      <c r="Q12" s="945">
        <f t="shared" si="3"/>
        <v>71</v>
      </c>
      <c r="R12" s="945">
        <f t="shared" si="3"/>
        <v>0</v>
      </c>
      <c r="S12" s="945">
        <f t="shared" si="3"/>
        <v>19</v>
      </c>
      <c r="T12" s="945">
        <f t="shared" si="3"/>
        <v>60</v>
      </c>
      <c r="U12" s="945">
        <f t="shared" si="3"/>
        <v>15</v>
      </c>
      <c r="V12" s="945">
        <f t="shared" si="3"/>
        <v>1230</v>
      </c>
      <c r="W12" s="945">
        <f t="shared" si="3"/>
        <v>8</v>
      </c>
      <c r="X12" s="945">
        <f t="shared" si="3"/>
        <v>808</v>
      </c>
      <c r="Y12" s="945">
        <f t="shared" si="3"/>
        <v>4</v>
      </c>
      <c r="Z12" s="945">
        <f t="shared" si="3"/>
        <v>131</v>
      </c>
      <c r="AA12" s="1194" t="s">
        <v>134</v>
      </c>
      <c r="AB12" s="1258"/>
    </row>
    <row r="13" spans="1:28" ht="13.5" customHeight="1">
      <c r="A13" s="270"/>
      <c r="B13" s="1194" t="s">
        <v>135</v>
      </c>
      <c r="C13" s="1258"/>
      <c r="D13" s="945">
        <f>SUM(D45:D58)</f>
        <v>755</v>
      </c>
      <c r="E13" s="945">
        <f>SUM(E45:E58)</f>
        <v>47</v>
      </c>
      <c r="F13" s="945">
        <f aca="true" t="shared" si="4" ref="F13:Z13">SUM(F45:F58)</f>
        <v>11</v>
      </c>
      <c r="G13" s="945">
        <f t="shared" si="4"/>
        <v>94</v>
      </c>
      <c r="H13" s="945">
        <f t="shared" si="4"/>
        <v>8</v>
      </c>
      <c r="I13" s="945">
        <f t="shared" si="4"/>
        <v>38</v>
      </c>
      <c r="J13" s="945">
        <f t="shared" si="4"/>
        <v>337</v>
      </c>
      <c r="K13" s="945">
        <f t="shared" si="4"/>
        <v>37</v>
      </c>
      <c r="L13" s="945">
        <f t="shared" si="4"/>
        <v>17</v>
      </c>
      <c r="M13" s="945">
        <f t="shared" si="4"/>
        <v>22</v>
      </c>
      <c r="N13" s="973">
        <f t="shared" si="4"/>
        <v>17</v>
      </c>
      <c r="O13" s="946"/>
      <c r="P13" s="829">
        <f t="shared" si="4"/>
        <v>11</v>
      </c>
      <c r="Q13" s="945">
        <f t="shared" si="4"/>
        <v>162</v>
      </c>
      <c r="R13" s="945">
        <f t="shared" si="4"/>
        <v>1</v>
      </c>
      <c r="S13" s="945">
        <f t="shared" si="4"/>
        <v>18</v>
      </c>
      <c r="T13" s="945">
        <f t="shared" si="4"/>
        <v>69</v>
      </c>
      <c r="U13" s="945">
        <f t="shared" si="4"/>
        <v>20</v>
      </c>
      <c r="V13" s="945">
        <f t="shared" si="4"/>
        <v>1416</v>
      </c>
      <c r="W13" s="945">
        <f t="shared" si="4"/>
        <v>8</v>
      </c>
      <c r="X13" s="945">
        <f t="shared" si="4"/>
        <v>730</v>
      </c>
      <c r="Y13" s="945">
        <f t="shared" si="4"/>
        <v>8</v>
      </c>
      <c r="Z13" s="945">
        <f t="shared" si="4"/>
        <v>174</v>
      </c>
      <c r="AA13" s="1194" t="s">
        <v>135</v>
      </c>
      <c r="AB13" s="1258"/>
    </row>
    <row r="14" spans="1:28" ht="13.5" customHeight="1">
      <c r="A14" s="270"/>
      <c r="B14" s="958"/>
      <c r="C14" s="271"/>
      <c r="D14" s="44"/>
      <c r="E14" s="945"/>
      <c r="F14" s="945"/>
      <c r="G14" s="945"/>
      <c r="H14" s="945"/>
      <c r="I14" s="945"/>
      <c r="J14" s="945"/>
      <c r="K14" s="945"/>
      <c r="L14" s="945"/>
      <c r="M14" s="982"/>
      <c r="N14" s="968"/>
      <c r="P14" s="258"/>
      <c r="Q14" s="982"/>
      <c r="R14" s="982"/>
      <c r="S14" s="982"/>
      <c r="T14" s="982"/>
      <c r="U14" s="982"/>
      <c r="V14" s="982"/>
      <c r="W14" s="982"/>
      <c r="X14" s="982"/>
      <c r="Y14" s="982"/>
      <c r="Z14" s="982"/>
      <c r="AA14" s="958"/>
      <c r="AB14" s="271"/>
    </row>
    <row r="15" spans="1:28" ht="13.5" customHeight="1">
      <c r="A15" s="270"/>
      <c r="B15" s="958"/>
      <c r="C15" s="271" t="s">
        <v>715</v>
      </c>
      <c r="D15" s="947">
        <f>SUM(E15:G15,I15:N15,P15,R15:U15,W15,Y15)</f>
        <v>626</v>
      </c>
      <c r="E15" s="945">
        <v>23</v>
      </c>
      <c r="F15" s="945">
        <v>3</v>
      </c>
      <c r="G15" s="945">
        <v>87</v>
      </c>
      <c r="H15" s="945">
        <v>9</v>
      </c>
      <c r="I15" s="945">
        <v>48</v>
      </c>
      <c r="J15" s="945">
        <v>334</v>
      </c>
      <c r="K15" s="945">
        <v>19</v>
      </c>
      <c r="L15" s="945">
        <v>9</v>
      </c>
      <c r="M15" s="982">
        <v>10</v>
      </c>
      <c r="N15" s="968">
        <v>5</v>
      </c>
      <c r="P15" s="258">
        <v>5</v>
      </c>
      <c r="Q15" s="982">
        <v>108</v>
      </c>
      <c r="R15" s="982">
        <v>2</v>
      </c>
      <c r="S15" s="982">
        <v>18</v>
      </c>
      <c r="T15" s="982">
        <v>45</v>
      </c>
      <c r="U15" s="982">
        <v>10</v>
      </c>
      <c r="V15" s="982">
        <v>760</v>
      </c>
      <c r="W15" s="982">
        <v>4</v>
      </c>
      <c r="X15" s="982">
        <v>400</v>
      </c>
      <c r="Y15" s="982">
        <v>4</v>
      </c>
      <c r="Z15" s="982">
        <v>98</v>
      </c>
      <c r="AA15" s="958"/>
      <c r="AB15" s="271" t="s">
        <v>715</v>
      </c>
    </row>
    <row r="16" spans="1:28" ht="13.5" customHeight="1">
      <c r="A16" s="270"/>
      <c r="B16" s="958"/>
      <c r="C16" s="271" t="s">
        <v>716</v>
      </c>
      <c r="D16" s="947">
        <f aca="true" t="shared" si="5" ref="D16:D58">SUM(E16:G16,I16:N16,P16,R16:U16,W16,Y16)</f>
        <v>86</v>
      </c>
      <c r="E16" s="945">
        <v>4</v>
      </c>
      <c r="F16" s="945">
        <v>2</v>
      </c>
      <c r="G16" s="945">
        <v>13</v>
      </c>
      <c r="H16" s="945">
        <v>2</v>
      </c>
      <c r="I16" s="945">
        <v>7</v>
      </c>
      <c r="J16" s="945">
        <v>35</v>
      </c>
      <c r="K16" s="945">
        <v>3</v>
      </c>
      <c r="L16" s="945">
        <v>2</v>
      </c>
      <c r="M16" s="982">
        <v>2</v>
      </c>
      <c r="N16" s="968">
        <v>3</v>
      </c>
      <c r="P16" s="258">
        <v>1</v>
      </c>
      <c r="Q16" s="982">
        <v>27</v>
      </c>
      <c r="R16" s="982"/>
      <c r="S16" s="982">
        <v>1</v>
      </c>
      <c r="T16" s="982">
        <v>9</v>
      </c>
      <c r="U16" s="982">
        <v>2</v>
      </c>
      <c r="V16" s="982">
        <v>160</v>
      </c>
      <c r="W16" s="982">
        <v>1</v>
      </c>
      <c r="X16" s="982">
        <v>100</v>
      </c>
      <c r="Y16" s="982">
        <v>1</v>
      </c>
      <c r="Z16" s="982">
        <v>16</v>
      </c>
      <c r="AA16" s="958"/>
      <c r="AB16" s="271" t="s">
        <v>716</v>
      </c>
    </row>
    <row r="17" spans="1:28" ht="13.5" customHeight="1">
      <c r="A17" s="270"/>
      <c r="B17" s="958"/>
      <c r="C17" s="271" t="s">
        <v>717</v>
      </c>
      <c r="D17" s="947">
        <f t="shared" si="5"/>
        <v>138</v>
      </c>
      <c r="E17" s="945">
        <v>6</v>
      </c>
      <c r="F17" s="945">
        <v>4</v>
      </c>
      <c r="G17" s="945">
        <v>20</v>
      </c>
      <c r="H17" s="945">
        <v>3</v>
      </c>
      <c r="I17" s="945">
        <v>12</v>
      </c>
      <c r="J17" s="945">
        <v>63</v>
      </c>
      <c r="K17" s="945">
        <v>4</v>
      </c>
      <c r="L17" s="945">
        <v>2</v>
      </c>
      <c r="M17" s="982">
        <v>2</v>
      </c>
      <c r="N17" s="968">
        <v>1</v>
      </c>
      <c r="P17" s="258">
        <v>2</v>
      </c>
      <c r="Q17" s="982">
        <v>27</v>
      </c>
      <c r="R17" s="982"/>
      <c r="S17" s="982">
        <v>4</v>
      </c>
      <c r="T17" s="982">
        <v>15</v>
      </c>
      <c r="U17" s="982">
        <v>2</v>
      </c>
      <c r="V17" s="982">
        <v>160</v>
      </c>
      <c r="W17" s="982">
        <v>1</v>
      </c>
      <c r="X17" s="982">
        <v>100</v>
      </c>
      <c r="Y17" s="982"/>
      <c r="Z17" s="982"/>
      <c r="AA17" s="958"/>
      <c r="AB17" s="271" t="s">
        <v>717</v>
      </c>
    </row>
    <row r="18" spans="1:28" ht="13.5" customHeight="1">
      <c r="A18" s="270"/>
      <c r="B18" s="958"/>
      <c r="C18" s="271" t="s">
        <v>718</v>
      </c>
      <c r="D18" s="947">
        <f t="shared" si="5"/>
        <v>36</v>
      </c>
      <c r="E18" s="945">
        <v>2</v>
      </c>
      <c r="F18" s="945"/>
      <c r="G18" s="945">
        <v>5</v>
      </c>
      <c r="H18" s="945">
        <v>1</v>
      </c>
      <c r="I18" s="945">
        <v>1</v>
      </c>
      <c r="J18" s="945">
        <v>16</v>
      </c>
      <c r="K18" s="945">
        <v>1</v>
      </c>
      <c r="L18" s="945">
        <v>2</v>
      </c>
      <c r="M18" s="982">
        <v>1</v>
      </c>
      <c r="N18" s="968">
        <v>1</v>
      </c>
      <c r="P18" s="258">
        <v>1</v>
      </c>
      <c r="Q18" s="982">
        <v>54</v>
      </c>
      <c r="R18" s="982"/>
      <c r="S18" s="982">
        <v>1</v>
      </c>
      <c r="T18" s="982">
        <v>3</v>
      </c>
      <c r="U18" s="982">
        <v>1</v>
      </c>
      <c r="V18" s="982">
        <v>80</v>
      </c>
      <c r="W18" s="982">
        <v>1</v>
      </c>
      <c r="X18" s="982">
        <v>100</v>
      </c>
      <c r="Y18" s="982"/>
      <c r="Z18" s="982"/>
      <c r="AA18" s="958"/>
      <c r="AB18" s="271" t="s">
        <v>718</v>
      </c>
    </row>
    <row r="19" spans="1:28" ht="13.5" customHeight="1">
      <c r="A19" s="270"/>
      <c r="B19" s="958"/>
      <c r="C19" s="271" t="s">
        <v>719</v>
      </c>
      <c r="D19" s="947">
        <f t="shared" si="5"/>
        <v>21</v>
      </c>
      <c r="E19" s="945">
        <v>1</v>
      </c>
      <c r="F19" s="945"/>
      <c r="G19" s="945">
        <v>3</v>
      </c>
      <c r="H19" s="945"/>
      <c r="I19" s="945">
        <v>2</v>
      </c>
      <c r="J19" s="945">
        <v>9</v>
      </c>
      <c r="K19" s="945">
        <v>1</v>
      </c>
      <c r="L19" s="945"/>
      <c r="M19" s="982">
        <v>1</v>
      </c>
      <c r="N19" s="968"/>
      <c r="P19" s="258"/>
      <c r="Q19" s="982"/>
      <c r="R19" s="982"/>
      <c r="S19" s="982"/>
      <c r="T19" s="982">
        <v>3</v>
      </c>
      <c r="U19" s="982">
        <v>1</v>
      </c>
      <c r="V19" s="982">
        <v>80</v>
      </c>
      <c r="W19" s="982"/>
      <c r="X19" s="982"/>
      <c r="Y19" s="982"/>
      <c r="Z19" s="982"/>
      <c r="AA19" s="958"/>
      <c r="AB19" s="271" t="s">
        <v>719</v>
      </c>
    </row>
    <row r="20" spans="1:28" ht="13.5" customHeight="1">
      <c r="A20" s="270"/>
      <c r="B20" s="958"/>
      <c r="C20" s="271" t="s">
        <v>720</v>
      </c>
      <c r="D20" s="947">
        <f t="shared" si="5"/>
        <v>94</v>
      </c>
      <c r="E20" s="945">
        <v>5</v>
      </c>
      <c r="F20" s="945">
        <v>1</v>
      </c>
      <c r="G20" s="945">
        <v>11</v>
      </c>
      <c r="H20" s="945">
        <v>1</v>
      </c>
      <c r="I20" s="945">
        <v>7</v>
      </c>
      <c r="J20" s="945">
        <v>51</v>
      </c>
      <c r="K20" s="945">
        <v>2</v>
      </c>
      <c r="L20" s="945">
        <v>1</v>
      </c>
      <c r="M20" s="982">
        <v>2</v>
      </c>
      <c r="N20" s="968">
        <v>1</v>
      </c>
      <c r="P20" s="258">
        <v>1</v>
      </c>
      <c r="Q20" s="982">
        <v>18</v>
      </c>
      <c r="R20" s="982"/>
      <c r="S20" s="982">
        <v>3</v>
      </c>
      <c r="T20" s="982">
        <v>6</v>
      </c>
      <c r="U20" s="982">
        <v>2</v>
      </c>
      <c r="V20" s="982">
        <v>160</v>
      </c>
      <c r="W20" s="982">
        <v>1</v>
      </c>
      <c r="X20" s="982">
        <v>100</v>
      </c>
      <c r="Y20" s="982"/>
      <c r="Z20" s="982"/>
      <c r="AA20" s="958"/>
      <c r="AB20" s="271" t="s">
        <v>720</v>
      </c>
    </row>
    <row r="21" spans="1:28" ht="13.5" customHeight="1">
      <c r="A21" s="270"/>
      <c r="B21" s="958"/>
      <c r="C21" s="271" t="s">
        <v>723</v>
      </c>
      <c r="D21" s="947">
        <f t="shared" si="5"/>
        <v>50</v>
      </c>
      <c r="E21" s="945">
        <v>1</v>
      </c>
      <c r="F21" s="945"/>
      <c r="G21" s="945">
        <v>6</v>
      </c>
      <c r="H21" s="945"/>
      <c r="I21" s="945">
        <v>5</v>
      </c>
      <c r="J21" s="945">
        <v>28</v>
      </c>
      <c r="K21" s="945">
        <v>1</v>
      </c>
      <c r="L21" s="945">
        <v>1</v>
      </c>
      <c r="M21" s="982">
        <v>1</v>
      </c>
      <c r="N21" s="968">
        <v>1</v>
      </c>
      <c r="P21" s="258"/>
      <c r="Q21" s="982"/>
      <c r="R21" s="982"/>
      <c r="S21" s="982">
        <v>1</v>
      </c>
      <c r="T21" s="982">
        <v>3</v>
      </c>
      <c r="U21" s="982">
        <v>1</v>
      </c>
      <c r="V21" s="982">
        <v>80</v>
      </c>
      <c r="W21" s="982">
        <v>1</v>
      </c>
      <c r="X21" s="982">
        <v>100</v>
      </c>
      <c r="Y21" s="982"/>
      <c r="Z21" s="982"/>
      <c r="AA21" s="958"/>
      <c r="AB21" s="271" t="s">
        <v>723</v>
      </c>
    </row>
    <row r="22" spans="1:28" ht="13.5" customHeight="1">
      <c r="A22" s="270"/>
      <c r="B22" s="958"/>
      <c r="C22" s="271" t="s">
        <v>724</v>
      </c>
      <c r="D22" s="947">
        <f t="shared" si="5"/>
        <v>27</v>
      </c>
      <c r="E22" s="945">
        <v>1</v>
      </c>
      <c r="F22" s="945">
        <v>1</v>
      </c>
      <c r="G22" s="945">
        <v>4</v>
      </c>
      <c r="H22" s="945"/>
      <c r="I22" s="945">
        <v>4</v>
      </c>
      <c r="J22" s="945">
        <v>9</v>
      </c>
      <c r="K22" s="945">
        <v>1</v>
      </c>
      <c r="L22" s="945"/>
      <c r="M22" s="982">
        <v>1</v>
      </c>
      <c r="N22" s="968"/>
      <c r="P22" s="258"/>
      <c r="Q22" s="982"/>
      <c r="R22" s="982"/>
      <c r="S22" s="982"/>
      <c r="T22" s="982">
        <v>4</v>
      </c>
      <c r="U22" s="982">
        <v>1</v>
      </c>
      <c r="V22" s="982">
        <v>50</v>
      </c>
      <c r="W22" s="982">
        <v>1</v>
      </c>
      <c r="X22" s="982">
        <v>50</v>
      </c>
      <c r="Y22" s="982"/>
      <c r="Z22" s="982"/>
      <c r="AA22" s="958"/>
      <c r="AB22" s="271" t="s">
        <v>724</v>
      </c>
    </row>
    <row r="23" spans="1:28" ht="13.5" customHeight="1">
      <c r="A23" s="270"/>
      <c r="B23" s="958"/>
      <c r="C23" s="271" t="s">
        <v>725</v>
      </c>
      <c r="D23" s="947">
        <f t="shared" si="5"/>
        <v>20</v>
      </c>
      <c r="E23" s="945">
        <v>1</v>
      </c>
      <c r="F23" s="945"/>
      <c r="G23" s="945">
        <v>3</v>
      </c>
      <c r="H23" s="945"/>
      <c r="I23" s="945">
        <v>2</v>
      </c>
      <c r="J23" s="945">
        <v>7</v>
      </c>
      <c r="K23" s="945">
        <v>1</v>
      </c>
      <c r="L23" s="945"/>
      <c r="M23" s="982">
        <v>1</v>
      </c>
      <c r="N23" s="968"/>
      <c r="P23" s="258"/>
      <c r="Q23" s="982"/>
      <c r="R23" s="982"/>
      <c r="S23" s="982">
        <v>1</v>
      </c>
      <c r="T23" s="982">
        <v>3</v>
      </c>
      <c r="U23" s="982">
        <v>1</v>
      </c>
      <c r="V23" s="982">
        <v>80</v>
      </c>
      <c r="W23" s="982"/>
      <c r="X23" s="982"/>
      <c r="Y23" s="982"/>
      <c r="Z23" s="982"/>
      <c r="AA23" s="958"/>
      <c r="AB23" s="271" t="s">
        <v>725</v>
      </c>
    </row>
    <row r="24" spans="1:28" ht="13.5" customHeight="1">
      <c r="A24" s="270"/>
      <c r="B24" s="958"/>
      <c r="C24" s="271" t="s">
        <v>726</v>
      </c>
      <c r="D24" s="947">
        <f t="shared" si="5"/>
        <v>25</v>
      </c>
      <c r="E24" s="945">
        <v>1</v>
      </c>
      <c r="F24" s="945"/>
      <c r="G24" s="945">
        <v>2</v>
      </c>
      <c r="H24" s="945"/>
      <c r="I24" s="945">
        <v>2</v>
      </c>
      <c r="J24" s="945">
        <v>5</v>
      </c>
      <c r="K24" s="945">
        <v>1</v>
      </c>
      <c r="L24" s="945">
        <v>1</v>
      </c>
      <c r="M24" s="982">
        <v>2</v>
      </c>
      <c r="N24" s="968">
        <v>2</v>
      </c>
      <c r="P24" s="258"/>
      <c r="Q24" s="982"/>
      <c r="R24" s="982"/>
      <c r="S24" s="982">
        <v>1</v>
      </c>
      <c r="T24" s="982">
        <v>4</v>
      </c>
      <c r="U24" s="982">
        <v>2</v>
      </c>
      <c r="V24" s="982">
        <v>180</v>
      </c>
      <c r="W24" s="982">
        <v>1</v>
      </c>
      <c r="X24" s="982">
        <v>93</v>
      </c>
      <c r="Y24" s="982">
        <v>1</v>
      </c>
      <c r="Z24" s="982">
        <v>12</v>
      </c>
      <c r="AA24" s="958"/>
      <c r="AB24" s="271" t="s">
        <v>726</v>
      </c>
    </row>
    <row r="25" spans="1:28" ht="13.5" customHeight="1">
      <c r="A25" s="270"/>
      <c r="B25" s="958"/>
      <c r="C25" s="271" t="s">
        <v>721</v>
      </c>
      <c r="D25" s="947">
        <f t="shared" si="5"/>
        <v>48</v>
      </c>
      <c r="E25" s="945">
        <v>3</v>
      </c>
      <c r="F25" s="945">
        <v>1</v>
      </c>
      <c r="G25" s="945">
        <v>5</v>
      </c>
      <c r="H25" s="945">
        <v>1</v>
      </c>
      <c r="I25" s="945">
        <v>1</v>
      </c>
      <c r="J25" s="945">
        <v>21</v>
      </c>
      <c r="K25" s="945">
        <v>3</v>
      </c>
      <c r="L25" s="945">
        <v>1</v>
      </c>
      <c r="M25" s="982">
        <v>2</v>
      </c>
      <c r="N25" s="968">
        <v>1</v>
      </c>
      <c r="P25" s="258"/>
      <c r="Q25" s="982"/>
      <c r="R25" s="982"/>
      <c r="S25" s="982"/>
      <c r="T25" s="982">
        <v>8</v>
      </c>
      <c r="U25" s="982">
        <v>1</v>
      </c>
      <c r="V25" s="982">
        <v>80</v>
      </c>
      <c r="W25" s="982">
        <v>1</v>
      </c>
      <c r="X25" s="982">
        <v>100</v>
      </c>
      <c r="Y25" s="982"/>
      <c r="Z25" s="982"/>
      <c r="AA25" s="958"/>
      <c r="AB25" s="271" t="s">
        <v>721</v>
      </c>
    </row>
    <row r="26" spans="1:28" ht="13.5" customHeight="1">
      <c r="A26" s="270"/>
      <c r="B26" s="958"/>
      <c r="C26" s="271" t="s">
        <v>722</v>
      </c>
      <c r="D26" s="947">
        <f t="shared" si="5"/>
        <v>117</v>
      </c>
      <c r="E26" s="945">
        <v>3</v>
      </c>
      <c r="F26" s="945">
        <v>2</v>
      </c>
      <c r="G26" s="945">
        <v>22</v>
      </c>
      <c r="H26" s="945">
        <v>1</v>
      </c>
      <c r="I26" s="947">
        <v>19</v>
      </c>
      <c r="J26" s="945">
        <v>47</v>
      </c>
      <c r="K26" s="945">
        <v>3</v>
      </c>
      <c r="L26" s="945">
        <v>2</v>
      </c>
      <c r="M26" s="982">
        <v>2</v>
      </c>
      <c r="N26" s="968">
        <v>2</v>
      </c>
      <c r="P26" s="258"/>
      <c r="Q26" s="982"/>
      <c r="R26" s="982"/>
      <c r="S26" s="982">
        <v>2</v>
      </c>
      <c r="T26" s="982">
        <v>9</v>
      </c>
      <c r="U26" s="982">
        <v>2</v>
      </c>
      <c r="V26" s="982">
        <v>130</v>
      </c>
      <c r="W26" s="982">
        <v>1</v>
      </c>
      <c r="X26" s="982">
        <v>100</v>
      </c>
      <c r="Y26" s="982">
        <v>1</v>
      </c>
      <c r="Z26" s="982">
        <v>48</v>
      </c>
      <c r="AA26" s="958"/>
      <c r="AB26" s="271" t="s">
        <v>722</v>
      </c>
    </row>
    <row r="27" spans="1:28" ht="13.5" customHeight="1">
      <c r="A27" s="270"/>
      <c r="B27" s="958"/>
      <c r="C27" s="271" t="s">
        <v>728</v>
      </c>
      <c r="D27" s="947">
        <f t="shared" si="5"/>
        <v>48</v>
      </c>
      <c r="E27" s="945">
        <v>2</v>
      </c>
      <c r="F27" s="945">
        <v>2</v>
      </c>
      <c r="G27" s="945">
        <v>8</v>
      </c>
      <c r="H27" s="945">
        <v>1</v>
      </c>
      <c r="I27" s="945">
        <v>6</v>
      </c>
      <c r="J27" s="945">
        <v>14</v>
      </c>
      <c r="K27" s="945">
        <v>2</v>
      </c>
      <c r="L27" s="945">
        <v>2</v>
      </c>
      <c r="M27" s="982">
        <v>1</v>
      </c>
      <c r="N27" s="968">
        <v>2</v>
      </c>
      <c r="P27" s="258"/>
      <c r="Q27" s="982"/>
      <c r="R27" s="982"/>
      <c r="S27" s="982">
        <v>1</v>
      </c>
      <c r="T27" s="982">
        <v>5</v>
      </c>
      <c r="U27" s="982">
        <v>1</v>
      </c>
      <c r="V27" s="982">
        <v>80</v>
      </c>
      <c r="W27" s="982">
        <v>1</v>
      </c>
      <c r="X27" s="982">
        <v>100</v>
      </c>
      <c r="Y27" s="982">
        <v>1</v>
      </c>
      <c r="Z27" s="982">
        <v>40</v>
      </c>
      <c r="AA27" s="958"/>
      <c r="AB27" s="271" t="s">
        <v>728</v>
      </c>
    </row>
    <row r="28" spans="1:28" ht="13.5" customHeight="1">
      <c r="A28" s="270"/>
      <c r="B28" s="958"/>
      <c r="C28" s="271" t="s">
        <v>729</v>
      </c>
      <c r="D28" s="947">
        <f t="shared" si="5"/>
        <v>15</v>
      </c>
      <c r="E28" s="945">
        <v>1</v>
      </c>
      <c r="F28" s="945"/>
      <c r="G28" s="945">
        <v>1</v>
      </c>
      <c r="H28" s="945"/>
      <c r="I28" s="945">
        <v>1</v>
      </c>
      <c r="J28" s="945">
        <v>8</v>
      </c>
      <c r="K28" s="945">
        <v>1</v>
      </c>
      <c r="L28" s="945"/>
      <c r="M28" s="982">
        <v>1</v>
      </c>
      <c r="N28" s="968"/>
      <c r="P28" s="258"/>
      <c r="Q28" s="982"/>
      <c r="R28" s="982"/>
      <c r="S28" s="982"/>
      <c r="T28" s="982">
        <v>1</v>
      </c>
      <c r="U28" s="982">
        <v>1</v>
      </c>
      <c r="V28" s="982">
        <v>50</v>
      </c>
      <c r="W28" s="982"/>
      <c r="X28" s="982"/>
      <c r="Y28" s="982"/>
      <c r="Z28" s="982"/>
      <c r="AA28" s="958"/>
      <c r="AB28" s="271" t="s">
        <v>729</v>
      </c>
    </row>
    <row r="29" spans="1:28" ht="13.5" customHeight="1">
      <c r="A29" s="270"/>
      <c r="B29" s="958"/>
      <c r="C29" s="271" t="s">
        <v>727</v>
      </c>
      <c r="D29" s="947">
        <f t="shared" si="5"/>
        <v>104</v>
      </c>
      <c r="E29" s="945">
        <v>7</v>
      </c>
      <c r="F29" s="945">
        <v>2</v>
      </c>
      <c r="G29" s="945">
        <v>12</v>
      </c>
      <c r="H29" s="945">
        <v>2</v>
      </c>
      <c r="I29" s="947">
        <v>4</v>
      </c>
      <c r="J29" s="945">
        <v>51</v>
      </c>
      <c r="K29" s="945">
        <v>3</v>
      </c>
      <c r="L29" s="945">
        <v>3</v>
      </c>
      <c r="M29" s="982">
        <v>1</v>
      </c>
      <c r="N29" s="968">
        <v>3</v>
      </c>
      <c r="P29" s="258"/>
      <c r="Q29" s="982"/>
      <c r="R29" s="982"/>
      <c r="S29" s="982">
        <v>2</v>
      </c>
      <c r="T29" s="982">
        <v>12</v>
      </c>
      <c r="U29" s="982">
        <v>1</v>
      </c>
      <c r="V29" s="982">
        <v>80</v>
      </c>
      <c r="W29" s="982">
        <v>2</v>
      </c>
      <c r="X29" s="982">
        <v>160</v>
      </c>
      <c r="Y29" s="982">
        <v>1</v>
      </c>
      <c r="Z29" s="982">
        <v>36</v>
      </c>
      <c r="AA29" s="958"/>
      <c r="AB29" s="271" t="s">
        <v>727</v>
      </c>
    </row>
    <row r="30" spans="1:28" ht="13.5" customHeight="1">
      <c r="A30" s="270"/>
      <c r="B30" s="958"/>
      <c r="C30" s="271" t="s">
        <v>730</v>
      </c>
      <c r="D30" s="947">
        <f t="shared" si="5"/>
        <v>12</v>
      </c>
      <c r="E30" s="945">
        <v>2</v>
      </c>
      <c r="F30" s="945"/>
      <c r="G30" s="945">
        <v>1</v>
      </c>
      <c r="H30" s="945"/>
      <c r="I30" s="947">
        <v>1</v>
      </c>
      <c r="J30" s="945">
        <v>3</v>
      </c>
      <c r="K30" s="945">
        <v>1</v>
      </c>
      <c r="L30" s="945"/>
      <c r="M30" s="982">
        <v>1</v>
      </c>
      <c r="N30" s="968"/>
      <c r="P30" s="258"/>
      <c r="Q30" s="982"/>
      <c r="R30" s="982"/>
      <c r="S30" s="982"/>
      <c r="T30" s="982">
        <v>2</v>
      </c>
      <c r="U30" s="982">
        <v>1</v>
      </c>
      <c r="V30" s="982">
        <v>50</v>
      </c>
      <c r="W30" s="982"/>
      <c r="X30" s="982"/>
      <c r="Y30" s="982"/>
      <c r="Z30" s="982"/>
      <c r="AA30" s="958"/>
      <c r="AB30" s="271" t="s">
        <v>730</v>
      </c>
    </row>
    <row r="31" spans="1:28" ht="13.5" customHeight="1">
      <c r="A31" s="270"/>
      <c r="B31" s="958"/>
      <c r="C31" s="271" t="s">
        <v>731</v>
      </c>
      <c r="D31" s="947">
        <f t="shared" si="5"/>
        <v>31</v>
      </c>
      <c r="E31" s="945">
        <v>1</v>
      </c>
      <c r="F31" s="945">
        <v>1</v>
      </c>
      <c r="G31" s="945">
        <v>3</v>
      </c>
      <c r="H31" s="945"/>
      <c r="I31" s="945">
        <v>2</v>
      </c>
      <c r="J31" s="945">
        <v>11</v>
      </c>
      <c r="K31" s="945">
        <v>1</v>
      </c>
      <c r="L31" s="945">
        <v>1</v>
      </c>
      <c r="M31" s="982">
        <v>1</v>
      </c>
      <c r="N31" s="968">
        <v>1</v>
      </c>
      <c r="P31" s="258">
        <v>1</v>
      </c>
      <c r="Q31" s="982">
        <v>9</v>
      </c>
      <c r="R31" s="982"/>
      <c r="S31" s="982"/>
      <c r="T31" s="982">
        <v>6</v>
      </c>
      <c r="U31" s="982">
        <v>1</v>
      </c>
      <c r="V31" s="982">
        <v>80</v>
      </c>
      <c r="W31" s="982">
        <v>1</v>
      </c>
      <c r="X31" s="982">
        <v>50</v>
      </c>
      <c r="Y31" s="982"/>
      <c r="Z31" s="982"/>
      <c r="AA31" s="958"/>
      <c r="AB31" s="271" t="s">
        <v>731</v>
      </c>
    </row>
    <row r="32" spans="1:28" ht="13.5" customHeight="1">
      <c r="A32" s="270"/>
      <c r="B32" s="958"/>
      <c r="C32" s="271" t="s">
        <v>732</v>
      </c>
      <c r="D32" s="947">
        <f t="shared" si="5"/>
        <v>13</v>
      </c>
      <c r="E32" s="945">
        <v>1</v>
      </c>
      <c r="F32" s="945">
        <v>1</v>
      </c>
      <c r="G32" s="945">
        <v>1</v>
      </c>
      <c r="H32" s="945"/>
      <c r="I32" s="945"/>
      <c r="J32" s="945">
        <v>3</v>
      </c>
      <c r="K32" s="945">
        <v>2</v>
      </c>
      <c r="L32" s="945">
        <v>1</v>
      </c>
      <c r="M32" s="982">
        <v>1</v>
      </c>
      <c r="N32" s="968"/>
      <c r="P32" s="258"/>
      <c r="Q32" s="982"/>
      <c r="R32" s="982"/>
      <c r="S32" s="982"/>
      <c r="T32" s="982">
        <v>1</v>
      </c>
      <c r="U32" s="982">
        <v>1</v>
      </c>
      <c r="V32" s="982">
        <v>80</v>
      </c>
      <c r="W32" s="982">
        <v>1</v>
      </c>
      <c r="X32" s="982">
        <v>100</v>
      </c>
      <c r="Y32" s="982"/>
      <c r="Z32" s="982"/>
      <c r="AA32" s="958"/>
      <c r="AB32" s="271" t="s">
        <v>732</v>
      </c>
    </row>
    <row r="33" spans="1:28" ht="13.5" customHeight="1">
      <c r="A33" s="270"/>
      <c r="B33" s="958"/>
      <c r="C33" s="271" t="s">
        <v>733</v>
      </c>
      <c r="D33" s="947">
        <f t="shared" si="5"/>
        <v>27</v>
      </c>
      <c r="E33" s="945">
        <v>2</v>
      </c>
      <c r="F33" s="945"/>
      <c r="G33" s="945">
        <v>4</v>
      </c>
      <c r="H33" s="945"/>
      <c r="I33" s="947">
        <v>2</v>
      </c>
      <c r="J33" s="945">
        <v>10</v>
      </c>
      <c r="K33" s="945">
        <v>2</v>
      </c>
      <c r="L33" s="945"/>
      <c r="M33" s="982">
        <v>2</v>
      </c>
      <c r="N33" s="968"/>
      <c r="P33" s="258"/>
      <c r="Q33" s="982"/>
      <c r="R33" s="982"/>
      <c r="S33" s="982"/>
      <c r="T33" s="982">
        <v>3</v>
      </c>
      <c r="U33" s="982">
        <v>2</v>
      </c>
      <c r="V33" s="982">
        <v>176</v>
      </c>
      <c r="W33" s="982"/>
      <c r="X33" s="982"/>
      <c r="Y33" s="982"/>
      <c r="Z33" s="982"/>
      <c r="AA33" s="958"/>
      <c r="AB33" s="271" t="s">
        <v>733</v>
      </c>
    </row>
    <row r="34" spans="1:28" ht="13.5" customHeight="1">
      <c r="A34" s="270"/>
      <c r="B34" s="958"/>
      <c r="C34" s="271" t="s">
        <v>734</v>
      </c>
      <c r="D34" s="947">
        <f t="shared" si="5"/>
        <v>7</v>
      </c>
      <c r="E34" s="945">
        <v>1</v>
      </c>
      <c r="F34" s="945"/>
      <c r="G34" s="945"/>
      <c r="H34" s="945"/>
      <c r="I34" s="945"/>
      <c r="J34" s="945">
        <v>2</v>
      </c>
      <c r="K34" s="945">
        <v>1</v>
      </c>
      <c r="L34" s="945"/>
      <c r="M34" s="982">
        <v>1</v>
      </c>
      <c r="N34" s="968"/>
      <c r="P34" s="258"/>
      <c r="Q34" s="982"/>
      <c r="R34" s="982"/>
      <c r="S34" s="982"/>
      <c r="T34" s="982">
        <v>1</v>
      </c>
      <c r="U34" s="982">
        <v>1</v>
      </c>
      <c r="V34" s="982">
        <v>80</v>
      </c>
      <c r="W34" s="982"/>
      <c r="X34" s="982"/>
      <c r="Y34" s="982"/>
      <c r="Z34" s="982"/>
      <c r="AA34" s="958"/>
      <c r="AB34" s="271" t="s">
        <v>734</v>
      </c>
    </row>
    <row r="35" spans="1:28" ht="13.5" customHeight="1">
      <c r="A35" s="270"/>
      <c r="B35" s="958"/>
      <c r="C35" s="271" t="s">
        <v>735</v>
      </c>
      <c r="D35" s="947">
        <f t="shared" si="5"/>
        <v>6</v>
      </c>
      <c r="E35" s="945">
        <v>1</v>
      </c>
      <c r="F35" s="945"/>
      <c r="G35" s="945"/>
      <c r="H35" s="945"/>
      <c r="I35" s="945"/>
      <c r="J35" s="945">
        <v>1</v>
      </c>
      <c r="K35" s="945">
        <v>1</v>
      </c>
      <c r="L35" s="945"/>
      <c r="M35" s="982">
        <v>1</v>
      </c>
      <c r="N35" s="968"/>
      <c r="P35" s="258"/>
      <c r="Q35" s="982"/>
      <c r="R35" s="982"/>
      <c r="S35" s="982"/>
      <c r="T35" s="982">
        <v>1</v>
      </c>
      <c r="U35" s="982">
        <v>1</v>
      </c>
      <c r="V35" s="982">
        <v>50</v>
      </c>
      <c r="W35" s="982"/>
      <c r="X35" s="982"/>
      <c r="Y35" s="982"/>
      <c r="Z35" s="982"/>
      <c r="AA35" s="958"/>
      <c r="AB35" s="271" t="s">
        <v>735</v>
      </c>
    </row>
    <row r="36" spans="1:28" ht="13.5" customHeight="1">
      <c r="A36" s="270"/>
      <c r="B36" s="958"/>
      <c r="C36" s="271" t="s">
        <v>736</v>
      </c>
      <c r="D36" s="947">
        <f t="shared" si="5"/>
        <v>6</v>
      </c>
      <c r="E36" s="945">
        <v>1</v>
      </c>
      <c r="F36" s="945"/>
      <c r="G36" s="945"/>
      <c r="H36" s="945"/>
      <c r="I36" s="945"/>
      <c r="J36" s="945">
        <v>1</v>
      </c>
      <c r="K36" s="945">
        <v>1</v>
      </c>
      <c r="L36" s="945"/>
      <c r="M36" s="982">
        <v>1</v>
      </c>
      <c r="N36" s="968"/>
      <c r="P36" s="258"/>
      <c r="Q36" s="982"/>
      <c r="R36" s="982"/>
      <c r="S36" s="982"/>
      <c r="T36" s="982">
        <v>1</v>
      </c>
      <c r="U36" s="982">
        <v>1</v>
      </c>
      <c r="V36" s="982">
        <v>50</v>
      </c>
      <c r="W36" s="982"/>
      <c r="X36" s="982"/>
      <c r="Y36" s="982"/>
      <c r="Z36" s="982"/>
      <c r="AA36" s="958"/>
      <c r="AB36" s="271" t="s">
        <v>736</v>
      </c>
    </row>
    <row r="37" spans="1:28" ht="13.5" customHeight="1">
      <c r="A37" s="270"/>
      <c r="B37" s="958"/>
      <c r="C37" s="271" t="s">
        <v>737</v>
      </c>
      <c r="D37" s="947">
        <f t="shared" si="5"/>
        <v>237</v>
      </c>
      <c r="E37" s="945">
        <v>21</v>
      </c>
      <c r="F37" s="945">
        <v>4</v>
      </c>
      <c r="G37" s="945">
        <v>28</v>
      </c>
      <c r="H37" s="945">
        <v>3</v>
      </c>
      <c r="I37" s="945">
        <v>15</v>
      </c>
      <c r="J37" s="945">
        <v>99</v>
      </c>
      <c r="K37" s="945">
        <v>16</v>
      </c>
      <c r="L37" s="945">
        <v>1</v>
      </c>
      <c r="M37" s="982">
        <v>5</v>
      </c>
      <c r="N37" s="968">
        <v>3</v>
      </c>
      <c r="P37" s="258">
        <v>4</v>
      </c>
      <c r="Q37" s="982">
        <v>35</v>
      </c>
      <c r="R37" s="982"/>
      <c r="S37" s="982">
        <v>9</v>
      </c>
      <c r="T37" s="982">
        <v>21</v>
      </c>
      <c r="U37" s="982">
        <v>5</v>
      </c>
      <c r="V37" s="982">
        <v>380</v>
      </c>
      <c r="W37" s="982">
        <v>3</v>
      </c>
      <c r="X37" s="982">
        <v>350</v>
      </c>
      <c r="Y37" s="982">
        <v>3</v>
      </c>
      <c r="Z37" s="982">
        <v>53</v>
      </c>
      <c r="AA37" s="958"/>
      <c r="AB37" s="271" t="s">
        <v>737</v>
      </c>
    </row>
    <row r="38" spans="1:28" ht="13.5" customHeight="1">
      <c r="A38" s="270"/>
      <c r="B38" s="958"/>
      <c r="C38" s="271" t="s">
        <v>739</v>
      </c>
      <c r="D38" s="947">
        <f t="shared" si="5"/>
        <v>69</v>
      </c>
      <c r="E38" s="945">
        <v>3</v>
      </c>
      <c r="F38" s="945"/>
      <c r="G38" s="945">
        <v>2</v>
      </c>
      <c r="H38" s="945">
        <v>2</v>
      </c>
      <c r="I38" s="947">
        <v>1</v>
      </c>
      <c r="J38" s="945">
        <v>36</v>
      </c>
      <c r="K38" s="945">
        <v>4</v>
      </c>
      <c r="L38" s="945">
        <v>2</v>
      </c>
      <c r="M38" s="982">
        <v>2</v>
      </c>
      <c r="N38" s="968">
        <v>2</v>
      </c>
      <c r="P38" s="258">
        <v>1</v>
      </c>
      <c r="Q38" s="982">
        <v>9</v>
      </c>
      <c r="R38" s="982"/>
      <c r="S38" s="982">
        <v>3</v>
      </c>
      <c r="T38" s="982">
        <v>9</v>
      </c>
      <c r="U38" s="982">
        <v>2</v>
      </c>
      <c r="V38" s="982">
        <v>160</v>
      </c>
      <c r="W38" s="982">
        <v>2</v>
      </c>
      <c r="X38" s="982">
        <v>188</v>
      </c>
      <c r="Y38" s="982"/>
      <c r="Z38" s="982"/>
      <c r="AA38" s="958"/>
      <c r="AB38" s="271" t="s">
        <v>739</v>
      </c>
    </row>
    <row r="39" spans="1:28" ht="13.5" customHeight="1">
      <c r="A39" s="270"/>
      <c r="B39" s="958"/>
      <c r="C39" s="271" t="s">
        <v>740</v>
      </c>
      <c r="D39" s="947">
        <f t="shared" si="5"/>
        <v>43</v>
      </c>
      <c r="E39" s="945">
        <v>2</v>
      </c>
      <c r="F39" s="945"/>
      <c r="G39" s="945">
        <v>3</v>
      </c>
      <c r="H39" s="945">
        <v>1</v>
      </c>
      <c r="I39" s="947">
        <v>2</v>
      </c>
      <c r="J39" s="945">
        <v>24</v>
      </c>
      <c r="K39" s="945">
        <v>3</v>
      </c>
      <c r="L39" s="945"/>
      <c r="M39" s="982">
        <v>2</v>
      </c>
      <c r="N39" s="968"/>
      <c r="P39" s="258"/>
      <c r="Q39" s="982"/>
      <c r="R39" s="982"/>
      <c r="S39" s="982">
        <v>1</v>
      </c>
      <c r="T39" s="982">
        <v>4</v>
      </c>
      <c r="U39" s="982">
        <v>2</v>
      </c>
      <c r="V39" s="982">
        <v>130</v>
      </c>
      <c r="W39" s="982"/>
      <c r="X39" s="982"/>
      <c r="Y39" s="982"/>
      <c r="Z39" s="982"/>
      <c r="AA39" s="958"/>
      <c r="AB39" s="271" t="s">
        <v>740</v>
      </c>
    </row>
    <row r="40" spans="1:28" ht="13.5" customHeight="1">
      <c r="A40" s="270"/>
      <c r="B40" s="958"/>
      <c r="C40" s="271" t="s">
        <v>741</v>
      </c>
      <c r="D40" s="947">
        <f t="shared" si="5"/>
        <v>39</v>
      </c>
      <c r="E40" s="945">
        <v>2</v>
      </c>
      <c r="F40" s="945"/>
      <c r="G40" s="945">
        <v>2</v>
      </c>
      <c r="H40" s="945">
        <v>1</v>
      </c>
      <c r="I40" s="945">
        <v>2</v>
      </c>
      <c r="J40" s="945">
        <v>18</v>
      </c>
      <c r="K40" s="945">
        <v>1</v>
      </c>
      <c r="L40" s="945">
        <v>1</v>
      </c>
      <c r="M40" s="982">
        <v>1</v>
      </c>
      <c r="N40" s="968">
        <v>2</v>
      </c>
      <c r="P40" s="258">
        <v>1</v>
      </c>
      <c r="Q40" s="982">
        <v>18</v>
      </c>
      <c r="R40" s="982"/>
      <c r="S40" s="982">
        <v>2</v>
      </c>
      <c r="T40" s="982">
        <v>4</v>
      </c>
      <c r="U40" s="982">
        <v>1</v>
      </c>
      <c r="V40" s="982">
        <v>80</v>
      </c>
      <c r="W40" s="982">
        <v>1</v>
      </c>
      <c r="X40" s="982">
        <v>100</v>
      </c>
      <c r="Y40" s="982">
        <v>1</v>
      </c>
      <c r="Z40" s="982">
        <v>78</v>
      </c>
      <c r="AA40" s="958"/>
      <c r="AB40" s="271" t="s">
        <v>741</v>
      </c>
    </row>
    <row r="41" spans="1:28" ht="13.5" customHeight="1">
      <c r="A41" s="270"/>
      <c r="B41" s="958"/>
      <c r="C41" s="271" t="s">
        <v>738</v>
      </c>
      <c r="D41" s="947">
        <f t="shared" si="5"/>
        <v>81</v>
      </c>
      <c r="E41" s="945">
        <v>6</v>
      </c>
      <c r="F41" s="945">
        <v>2</v>
      </c>
      <c r="G41" s="945">
        <v>12</v>
      </c>
      <c r="H41" s="945">
        <v>1</v>
      </c>
      <c r="I41" s="947">
        <v>6</v>
      </c>
      <c r="J41" s="945">
        <v>34</v>
      </c>
      <c r="K41" s="945">
        <v>2</v>
      </c>
      <c r="L41" s="945">
        <v>1</v>
      </c>
      <c r="M41" s="982">
        <v>2</v>
      </c>
      <c r="N41" s="968">
        <v>1</v>
      </c>
      <c r="P41" s="258">
        <v>1</v>
      </c>
      <c r="Q41" s="982">
        <v>9</v>
      </c>
      <c r="R41" s="982"/>
      <c r="S41" s="982">
        <v>3</v>
      </c>
      <c r="T41" s="982">
        <v>8</v>
      </c>
      <c r="U41" s="982">
        <v>2</v>
      </c>
      <c r="V41" s="982">
        <v>210</v>
      </c>
      <c r="W41" s="982">
        <v>1</v>
      </c>
      <c r="X41" s="982">
        <v>120</v>
      </c>
      <c r="Y41" s="982"/>
      <c r="Z41" s="982"/>
      <c r="AA41" s="958"/>
      <c r="AB41" s="271" t="s">
        <v>738</v>
      </c>
    </row>
    <row r="42" spans="1:28" ht="13.5" customHeight="1">
      <c r="A42" s="270"/>
      <c r="B42" s="958"/>
      <c r="C42" s="271" t="s">
        <v>742</v>
      </c>
      <c r="D42" s="947">
        <f t="shared" si="5"/>
        <v>23</v>
      </c>
      <c r="E42" s="945">
        <v>1</v>
      </c>
      <c r="F42" s="945"/>
      <c r="G42" s="945">
        <v>2</v>
      </c>
      <c r="H42" s="945">
        <v>1</v>
      </c>
      <c r="I42" s="945">
        <v>1</v>
      </c>
      <c r="J42" s="945">
        <v>7</v>
      </c>
      <c r="K42" s="945">
        <v>1</v>
      </c>
      <c r="L42" s="945">
        <v>1</v>
      </c>
      <c r="M42" s="982">
        <v>1</v>
      </c>
      <c r="N42" s="968">
        <v>1</v>
      </c>
      <c r="P42" s="258"/>
      <c r="Q42" s="982"/>
      <c r="R42" s="982"/>
      <c r="S42" s="982"/>
      <c r="T42" s="982">
        <v>6</v>
      </c>
      <c r="U42" s="982">
        <v>1</v>
      </c>
      <c r="V42" s="982">
        <v>80</v>
      </c>
      <c r="W42" s="982">
        <v>1</v>
      </c>
      <c r="X42" s="982">
        <v>50</v>
      </c>
      <c r="Y42" s="982"/>
      <c r="Z42" s="982"/>
      <c r="AA42" s="958"/>
      <c r="AB42" s="271" t="s">
        <v>742</v>
      </c>
    </row>
    <row r="43" spans="1:28" ht="13.5" customHeight="1">
      <c r="A43" s="270"/>
      <c r="B43" s="958"/>
      <c r="C43" s="271" t="s">
        <v>743</v>
      </c>
      <c r="D43" s="947">
        <f t="shared" si="5"/>
        <v>32</v>
      </c>
      <c r="E43" s="945">
        <v>1</v>
      </c>
      <c r="F43" s="945"/>
      <c r="G43" s="945">
        <v>4</v>
      </c>
      <c r="H43" s="945">
        <v>1</v>
      </c>
      <c r="I43" s="945">
        <v>4</v>
      </c>
      <c r="J43" s="945">
        <v>12</v>
      </c>
      <c r="K43" s="945">
        <v>2</v>
      </c>
      <c r="L43" s="945">
        <v>1</v>
      </c>
      <c r="M43" s="982">
        <v>1</v>
      </c>
      <c r="N43" s="968"/>
      <c r="P43" s="258"/>
      <c r="Q43" s="982"/>
      <c r="R43" s="982"/>
      <c r="S43" s="982">
        <v>1</v>
      </c>
      <c r="T43" s="982">
        <v>5</v>
      </c>
      <c r="U43" s="982">
        <v>1</v>
      </c>
      <c r="V43" s="982">
        <v>110</v>
      </c>
      <c r="W43" s="982"/>
      <c r="X43" s="982"/>
      <c r="Y43" s="982"/>
      <c r="Z43" s="982"/>
      <c r="AA43" s="958"/>
      <c r="AB43" s="271" t="s">
        <v>743</v>
      </c>
    </row>
    <row r="44" spans="1:28" ht="13.5" customHeight="1">
      <c r="A44" s="270"/>
      <c r="B44" s="958"/>
      <c r="C44" s="271" t="s">
        <v>744</v>
      </c>
      <c r="D44" s="947">
        <f t="shared" si="5"/>
        <v>22</v>
      </c>
      <c r="E44" s="945">
        <v>1</v>
      </c>
      <c r="F44" s="945">
        <v>1</v>
      </c>
      <c r="G44" s="945">
        <v>3</v>
      </c>
      <c r="H44" s="945">
        <v>1</v>
      </c>
      <c r="I44" s="945">
        <v>2</v>
      </c>
      <c r="J44" s="945">
        <v>7</v>
      </c>
      <c r="K44" s="945">
        <v>2</v>
      </c>
      <c r="L44" s="945"/>
      <c r="M44" s="982">
        <v>2</v>
      </c>
      <c r="N44" s="968"/>
      <c r="P44" s="258"/>
      <c r="Q44" s="982"/>
      <c r="R44" s="982"/>
      <c r="S44" s="982"/>
      <c r="T44" s="982">
        <v>3</v>
      </c>
      <c r="U44" s="982">
        <v>1</v>
      </c>
      <c r="V44" s="982">
        <v>80</v>
      </c>
      <c r="W44" s="982"/>
      <c r="X44" s="982"/>
      <c r="Y44" s="982"/>
      <c r="Z44" s="982"/>
      <c r="AA44" s="958"/>
      <c r="AB44" s="271" t="s">
        <v>744</v>
      </c>
    </row>
    <row r="45" spans="1:28" ht="13.5" customHeight="1">
      <c r="A45" s="270"/>
      <c r="B45" s="958"/>
      <c r="C45" s="271" t="s">
        <v>745</v>
      </c>
      <c r="D45" s="947">
        <f t="shared" si="5"/>
        <v>243</v>
      </c>
      <c r="E45" s="945">
        <v>16</v>
      </c>
      <c r="F45" s="945">
        <v>6</v>
      </c>
      <c r="G45" s="945">
        <v>27</v>
      </c>
      <c r="H45" s="945">
        <v>2</v>
      </c>
      <c r="I45" s="947">
        <v>11</v>
      </c>
      <c r="J45" s="945">
        <v>121</v>
      </c>
      <c r="K45" s="945">
        <v>11</v>
      </c>
      <c r="L45" s="945">
        <v>5</v>
      </c>
      <c r="M45" s="982">
        <v>4</v>
      </c>
      <c r="N45" s="968">
        <v>5</v>
      </c>
      <c r="P45" s="258">
        <v>4</v>
      </c>
      <c r="Q45" s="982">
        <v>90</v>
      </c>
      <c r="R45" s="982"/>
      <c r="S45" s="982">
        <v>7</v>
      </c>
      <c r="T45" s="982">
        <v>18</v>
      </c>
      <c r="U45" s="982">
        <v>3</v>
      </c>
      <c r="V45" s="982">
        <v>236</v>
      </c>
      <c r="W45" s="982">
        <v>2</v>
      </c>
      <c r="X45" s="982">
        <v>200</v>
      </c>
      <c r="Y45" s="982">
        <v>3</v>
      </c>
      <c r="Z45" s="982">
        <v>62</v>
      </c>
      <c r="AA45" s="958"/>
      <c r="AB45" s="271" t="s">
        <v>745</v>
      </c>
    </row>
    <row r="46" spans="1:28" ht="13.5" customHeight="1">
      <c r="A46" s="270"/>
      <c r="B46" s="958"/>
      <c r="C46" s="271" t="s">
        <v>746</v>
      </c>
      <c r="D46" s="947">
        <f t="shared" si="5"/>
        <v>285</v>
      </c>
      <c r="E46" s="945">
        <v>17</v>
      </c>
      <c r="F46" s="945">
        <v>2</v>
      </c>
      <c r="G46" s="945">
        <v>40</v>
      </c>
      <c r="H46" s="945">
        <v>3</v>
      </c>
      <c r="I46" s="945">
        <v>15</v>
      </c>
      <c r="J46" s="945">
        <v>135</v>
      </c>
      <c r="K46" s="945">
        <v>9</v>
      </c>
      <c r="L46" s="945">
        <v>7</v>
      </c>
      <c r="M46" s="982">
        <v>5</v>
      </c>
      <c r="N46" s="968">
        <v>5</v>
      </c>
      <c r="P46" s="258">
        <v>3</v>
      </c>
      <c r="Q46" s="982">
        <v>27</v>
      </c>
      <c r="R46" s="982"/>
      <c r="S46" s="982">
        <v>10</v>
      </c>
      <c r="T46" s="982">
        <v>28</v>
      </c>
      <c r="U46" s="982">
        <v>4</v>
      </c>
      <c r="V46" s="982">
        <v>370</v>
      </c>
      <c r="W46" s="982">
        <v>3</v>
      </c>
      <c r="X46" s="982">
        <v>270</v>
      </c>
      <c r="Y46" s="982">
        <v>2</v>
      </c>
      <c r="Z46" s="982">
        <v>12</v>
      </c>
      <c r="AA46" s="958"/>
      <c r="AB46" s="271" t="s">
        <v>746</v>
      </c>
    </row>
    <row r="47" spans="1:28" ht="13.5" customHeight="1">
      <c r="A47" s="270"/>
      <c r="B47" s="958"/>
      <c r="C47" s="271" t="s">
        <v>747</v>
      </c>
      <c r="D47" s="947">
        <f t="shared" si="5"/>
        <v>20</v>
      </c>
      <c r="E47" s="945">
        <v>1</v>
      </c>
      <c r="F47" s="945">
        <v>1</v>
      </c>
      <c r="G47" s="945">
        <v>3</v>
      </c>
      <c r="H47" s="945"/>
      <c r="I47" s="945"/>
      <c r="J47" s="945">
        <v>7</v>
      </c>
      <c r="K47" s="945">
        <v>1</v>
      </c>
      <c r="L47" s="945">
        <v>1</v>
      </c>
      <c r="M47" s="982">
        <v>1</v>
      </c>
      <c r="N47" s="968">
        <v>1</v>
      </c>
      <c r="P47" s="258"/>
      <c r="Q47" s="982"/>
      <c r="R47" s="982"/>
      <c r="S47" s="982"/>
      <c r="T47" s="982">
        <v>2</v>
      </c>
      <c r="U47" s="982">
        <v>1</v>
      </c>
      <c r="V47" s="982">
        <v>80</v>
      </c>
      <c r="W47" s="982">
        <v>1</v>
      </c>
      <c r="X47" s="982">
        <v>80</v>
      </c>
      <c r="Y47" s="982"/>
      <c r="Z47" s="982"/>
      <c r="AA47" s="958"/>
      <c r="AB47" s="271" t="s">
        <v>747</v>
      </c>
    </row>
    <row r="48" spans="1:28" ht="13.5" customHeight="1">
      <c r="A48" s="270"/>
      <c r="B48" s="958"/>
      <c r="C48" s="271" t="s">
        <v>748</v>
      </c>
      <c r="D48" s="947">
        <f t="shared" si="5"/>
        <v>36</v>
      </c>
      <c r="E48" s="945">
        <v>1</v>
      </c>
      <c r="F48" s="945"/>
      <c r="G48" s="945">
        <v>6</v>
      </c>
      <c r="H48" s="945">
        <v>1</v>
      </c>
      <c r="I48" s="947">
        <v>3</v>
      </c>
      <c r="J48" s="945">
        <v>13</v>
      </c>
      <c r="K48" s="945">
        <v>1</v>
      </c>
      <c r="L48" s="945">
        <v>2</v>
      </c>
      <c r="M48" s="982">
        <v>1</v>
      </c>
      <c r="N48" s="968">
        <v>2</v>
      </c>
      <c r="P48" s="258">
        <v>1</v>
      </c>
      <c r="Q48" s="982">
        <v>18</v>
      </c>
      <c r="R48" s="982"/>
      <c r="S48" s="982"/>
      <c r="T48" s="982">
        <v>3</v>
      </c>
      <c r="U48" s="982">
        <v>1</v>
      </c>
      <c r="V48" s="982">
        <v>50</v>
      </c>
      <c r="W48" s="982">
        <v>1</v>
      </c>
      <c r="X48" s="982">
        <v>80</v>
      </c>
      <c r="Y48" s="982">
        <v>1</v>
      </c>
      <c r="Z48" s="982">
        <v>42</v>
      </c>
      <c r="AA48" s="958"/>
      <c r="AB48" s="271" t="s">
        <v>748</v>
      </c>
    </row>
    <row r="49" spans="1:28" ht="13.5" customHeight="1">
      <c r="A49" s="270"/>
      <c r="B49" s="958"/>
      <c r="C49" s="271" t="s">
        <v>749</v>
      </c>
      <c r="D49" s="947">
        <f t="shared" si="5"/>
        <v>19</v>
      </c>
      <c r="E49" s="945">
        <v>1</v>
      </c>
      <c r="F49" s="945"/>
      <c r="G49" s="945">
        <v>2</v>
      </c>
      <c r="H49" s="945"/>
      <c r="I49" s="947">
        <v>1</v>
      </c>
      <c r="J49" s="945">
        <v>7</v>
      </c>
      <c r="K49" s="945">
        <v>3</v>
      </c>
      <c r="L49" s="945"/>
      <c r="M49" s="982">
        <v>1</v>
      </c>
      <c r="N49" s="968"/>
      <c r="P49" s="258">
        <v>1</v>
      </c>
      <c r="Q49" s="982">
        <v>9</v>
      </c>
      <c r="R49" s="982"/>
      <c r="S49" s="982">
        <v>1</v>
      </c>
      <c r="T49" s="982">
        <v>1</v>
      </c>
      <c r="U49" s="982">
        <v>1</v>
      </c>
      <c r="V49" s="982">
        <v>50</v>
      </c>
      <c r="W49" s="982"/>
      <c r="X49" s="982"/>
      <c r="Y49" s="982"/>
      <c r="Z49" s="982"/>
      <c r="AA49" s="958"/>
      <c r="AB49" s="271" t="s">
        <v>749</v>
      </c>
    </row>
    <row r="50" spans="1:28" ht="13.5" customHeight="1">
      <c r="A50" s="270"/>
      <c r="B50" s="958"/>
      <c r="C50" s="271" t="s">
        <v>750</v>
      </c>
      <c r="D50" s="947">
        <f t="shared" si="5"/>
        <v>16</v>
      </c>
      <c r="E50" s="945">
        <v>1</v>
      </c>
      <c r="F50" s="945">
        <v>1</v>
      </c>
      <c r="G50" s="945">
        <v>1</v>
      </c>
      <c r="H50" s="945"/>
      <c r="I50" s="945">
        <v>1</v>
      </c>
      <c r="J50" s="945">
        <v>7</v>
      </c>
      <c r="K50" s="945">
        <v>1</v>
      </c>
      <c r="L50" s="945"/>
      <c r="M50" s="982">
        <v>1</v>
      </c>
      <c r="N50" s="968"/>
      <c r="P50" s="258"/>
      <c r="Q50" s="982"/>
      <c r="R50" s="982">
        <v>1</v>
      </c>
      <c r="S50" s="982"/>
      <c r="T50" s="982">
        <v>1</v>
      </c>
      <c r="U50" s="982">
        <v>1</v>
      </c>
      <c r="V50" s="982">
        <v>50</v>
      </c>
      <c r="W50" s="982"/>
      <c r="X50" s="982"/>
      <c r="Y50" s="982"/>
      <c r="Z50" s="982"/>
      <c r="AA50" s="958"/>
      <c r="AB50" s="271" t="s">
        <v>750</v>
      </c>
    </row>
    <row r="51" spans="1:28" ht="13.5" customHeight="1">
      <c r="A51" s="270"/>
      <c r="B51" s="958"/>
      <c r="C51" s="271" t="s">
        <v>751</v>
      </c>
      <c r="D51" s="947">
        <f t="shared" si="5"/>
        <v>24</v>
      </c>
      <c r="E51" s="945">
        <v>1</v>
      </c>
      <c r="F51" s="945"/>
      <c r="G51" s="945">
        <v>2</v>
      </c>
      <c r="H51" s="945"/>
      <c r="I51" s="945">
        <v>3</v>
      </c>
      <c r="J51" s="945">
        <v>9</v>
      </c>
      <c r="K51" s="945">
        <v>1</v>
      </c>
      <c r="L51" s="945">
        <v>1</v>
      </c>
      <c r="M51" s="982">
        <v>1</v>
      </c>
      <c r="N51" s="968">
        <v>2</v>
      </c>
      <c r="P51" s="258"/>
      <c r="Q51" s="982"/>
      <c r="R51" s="982"/>
      <c r="S51" s="982"/>
      <c r="T51" s="982">
        <v>2</v>
      </c>
      <c r="U51" s="982">
        <v>1</v>
      </c>
      <c r="V51" s="982">
        <v>50</v>
      </c>
      <c r="W51" s="982"/>
      <c r="X51" s="982"/>
      <c r="Y51" s="982">
        <v>1</v>
      </c>
      <c r="Z51" s="982">
        <v>52</v>
      </c>
      <c r="AA51" s="958"/>
      <c r="AB51" s="271" t="s">
        <v>751</v>
      </c>
    </row>
    <row r="52" spans="1:28" ht="13.5" customHeight="1">
      <c r="A52" s="270"/>
      <c r="B52" s="958"/>
      <c r="C52" s="271" t="s">
        <v>752</v>
      </c>
      <c r="D52" s="947">
        <f t="shared" si="5"/>
        <v>15</v>
      </c>
      <c r="E52" s="945">
        <v>1</v>
      </c>
      <c r="F52" s="945"/>
      <c r="G52" s="945">
        <v>2</v>
      </c>
      <c r="H52" s="945"/>
      <c r="I52" s="945">
        <v>1</v>
      </c>
      <c r="J52" s="945">
        <v>3</v>
      </c>
      <c r="K52" s="945">
        <v>3</v>
      </c>
      <c r="L52" s="945"/>
      <c r="M52" s="982">
        <v>1</v>
      </c>
      <c r="N52" s="968"/>
      <c r="P52" s="258">
        <v>1</v>
      </c>
      <c r="Q52" s="982">
        <v>9</v>
      </c>
      <c r="R52" s="982"/>
      <c r="S52" s="982"/>
      <c r="T52" s="982">
        <v>2</v>
      </c>
      <c r="U52" s="982">
        <v>1</v>
      </c>
      <c r="V52" s="982">
        <v>50</v>
      </c>
      <c r="W52" s="982"/>
      <c r="X52" s="982"/>
      <c r="Y52" s="982"/>
      <c r="Z52" s="982"/>
      <c r="AA52" s="958"/>
      <c r="AB52" s="271" t="s">
        <v>752</v>
      </c>
    </row>
    <row r="53" spans="1:28" ht="13.5" customHeight="1">
      <c r="A53" s="270"/>
      <c r="B53" s="958"/>
      <c r="C53" s="271" t="s">
        <v>753</v>
      </c>
      <c r="D53" s="947">
        <f t="shared" si="5"/>
        <v>9</v>
      </c>
      <c r="E53" s="945">
        <v>1</v>
      </c>
      <c r="F53" s="945">
        <v>1</v>
      </c>
      <c r="G53" s="945"/>
      <c r="H53" s="945"/>
      <c r="I53" s="945"/>
      <c r="J53" s="945">
        <v>3</v>
      </c>
      <c r="K53" s="945">
        <v>1</v>
      </c>
      <c r="L53" s="945"/>
      <c r="M53" s="982">
        <v>1</v>
      </c>
      <c r="N53" s="968"/>
      <c r="P53" s="258"/>
      <c r="Q53" s="982"/>
      <c r="R53" s="982"/>
      <c r="S53" s="982"/>
      <c r="T53" s="982">
        <v>1</v>
      </c>
      <c r="U53" s="982">
        <v>1</v>
      </c>
      <c r="V53" s="982">
        <v>50</v>
      </c>
      <c r="W53" s="982"/>
      <c r="X53" s="982"/>
      <c r="Y53" s="982"/>
      <c r="Z53" s="982"/>
      <c r="AA53" s="958"/>
      <c r="AB53" s="271" t="s">
        <v>753</v>
      </c>
    </row>
    <row r="54" spans="1:28" ht="13.5" customHeight="1">
      <c r="A54" s="270"/>
      <c r="B54" s="958"/>
      <c r="C54" s="271" t="s">
        <v>754</v>
      </c>
      <c r="D54" s="947">
        <f t="shared" si="5"/>
        <v>27</v>
      </c>
      <c r="E54" s="945">
        <v>1</v>
      </c>
      <c r="F54" s="945"/>
      <c r="G54" s="945">
        <v>5</v>
      </c>
      <c r="H54" s="945"/>
      <c r="I54" s="945">
        <v>2</v>
      </c>
      <c r="J54" s="945">
        <v>11</v>
      </c>
      <c r="K54" s="945">
        <v>2</v>
      </c>
      <c r="L54" s="945"/>
      <c r="M54" s="982">
        <v>1</v>
      </c>
      <c r="N54" s="968">
        <v>1</v>
      </c>
      <c r="P54" s="258"/>
      <c r="Q54" s="982"/>
      <c r="R54" s="982"/>
      <c r="S54" s="982"/>
      <c r="T54" s="982">
        <v>2</v>
      </c>
      <c r="U54" s="982">
        <v>1</v>
      </c>
      <c r="V54" s="982">
        <v>50</v>
      </c>
      <c r="W54" s="982"/>
      <c r="X54" s="982"/>
      <c r="Y54" s="982">
        <v>1</v>
      </c>
      <c r="Z54" s="982">
        <v>6</v>
      </c>
      <c r="AA54" s="958"/>
      <c r="AB54" s="271" t="s">
        <v>754</v>
      </c>
    </row>
    <row r="55" spans="1:28" ht="13.5" customHeight="1">
      <c r="A55" s="270"/>
      <c r="B55" s="958"/>
      <c r="C55" s="271" t="s">
        <v>755</v>
      </c>
      <c r="D55" s="947">
        <f t="shared" si="5"/>
        <v>22</v>
      </c>
      <c r="E55" s="945">
        <v>1</v>
      </c>
      <c r="F55" s="945"/>
      <c r="G55" s="945">
        <v>2</v>
      </c>
      <c r="H55" s="945"/>
      <c r="I55" s="947"/>
      <c r="J55" s="945">
        <v>11</v>
      </c>
      <c r="K55" s="945">
        <v>1</v>
      </c>
      <c r="L55" s="945"/>
      <c r="M55" s="982">
        <v>2</v>
      </c>
      <c r="N55" s="968"/>
      <c r="P55" s="258"/>
      <c r="Q55" s="982"/>
      <c r="R55" s="982"/>
      <c r="S55" s="982"/>
      <c r="T55" s="982">
        <v>3</v>
      </c>
      <c r="U55" s="982">
        <v>2</v>
      </c>
      <c r="V55" s="982">
        <v>150</v>
      </c>
      <c r="W55" s="982"/>
      <c r="X55" s="982"/>
      <c r="Y55" s="982"/>
      <c r="Z55" s="982"/>
      <c r="AA55" s="958"/>
      <c r="AB55" s="271" t="s">
        <v>755</v>
      </c>
    </row>
    <row r="56" spans="1:28" ht="13.5" customHeight="1">
      <c r="A56" s="270"/>
      <c r="B56" s="958"/>
      <c r="C56" s="271" t="s">
        <v>756</v>
      </c>
      <c r="D56" s="947">
        <f t="shared" si="5"/>
        <v>12</v>
      </c>
      <c r="E56" s="945">
        <v>1</v>
      </c>
      <c r="F56" s="945"/>
      <c r="G56" s="945">
        <v>1</v>
      </c>
      <c r="H56" s="945">
        <v>1</v>
      </c>
      <c r="I56" s="945">
        <v>1</v>
      </c>
      <c r="J56" s="945">
        <v>3</v>
      </c>
      <c r="K56" s="945">
        <v>1</v>
      </c>
      <c r="L56" s="945"/>
      <c r="M56" s="982">
        <v>1</v>
      </c>
      <c r="N56" s="968"/>
      <c r="P56" s="258"/>
      <c r="Q56" s="982"/>
      <c r="R56" s="982"/>
      <c r="S56" s="982"/>
      <c r="T56" s="982">
        <v>3</v>
      </c>
      <c r="U56" s="982">
        <v>1</v>
      </c>
      <c r="V56" s="982">
        <v>70</v>
      </c>
      <c r="W56" s="982"/>
      <c r="X56" s="982"/>
      <c r="Y56" s="982"/>
      <c r="Z56" s="982"/>
      <c r="AA56" s="958"/>
      <c r="AB56" s="271" t="s">
        <v>756</v>
      </c>
    </row>
    <row r="57" spans="1:28" ht="13.5" customHeight="1">
      <c r="A57" s="270"/>
      <c r="B57" s="958"/>
      <c r="C57" s="271" t="s">
        <v>757</v>
      </c>
      <c r="D57" s="947">
        <f t="shared" si="5"/>
        <v>12</v>
      </c>
      <c r="E57" s="945">
        <v>2</v>
      </c>
      <c r="F57" s="945"/>
      <c r="G57" s="945">
        <v>1</v>
      </c>
      <c r="H57" s="945">
        <v>1</v>
      </c>
      <c r="I57" s="945"/>
      <c r="J57" s="945">
        <v>1</v>
      </c>
      <c r="K57" s="945">
        <v>1</v>
      </c>
      <c r="L57" s="945">
        <v>1</v>
      </c>
      <c r="M57" s="982">
        <v>1</v>
      </c>
      <c r="N57" s="968">
        <v>1</v>
      </c>
      <c r="P57" s="258"/>
      <c r="Q57" s="982"/>
      <c r="R57" s="982"/>
      <c r="S57" s="982"/>
      <c r="T57" s="982">
        <v>2</v>
      </c>
      <c r="U57" s="982">
        <v>1</v>
      </c>
      <c r="V57" s="982">
        <v>80</v>
      </c>
      <c r="W57" s="982">
        <v>1</v>
      </c>
      <c r="X57" s="982">
        <v>100</v>
      </c>
      <c r="Y57" s="982"/>
      <c r="Z57" s="982"/>
      <c r="AA57" s="958"/>
      <c r="AB57" s="271" t="s">
        <v>757</v>
      </c>
    </row>
    <row r="58" spans="1:28" ht="13.5" customHeight="1">
      <c r="A58" s="270"/>
      <c r="B58" s="997"/>
      <c r="C58" s="573" t="s">
        <v>758</v>
      </c>
      <c r="D58" s="998">
        <f t="shared" si="5"/>
        <v>15</v>
      </c>
      <c r="E58" s="965">
        <v>2</v>
      </c>
      <c r="F58" s="965"/>
      <c r="G58" s="965">
        <v>2</v>
      </c>
      <c r="H58" s="965"/>
      <c r="I58" s="965"/>
      <c r="J58" s="965">
        <v>6</v>
      </c>
      <c r="K58" s="965">
        <v>1</v>
      </c>
      <c r="L58" s="965"/>
      <c r="M58" s="836">
        <v>1</v>
      </c>
      <c r="N58" s="974"/>
      <c r="P58" s="266">
        <v>1</v>
      </c>
      <c r="Q58" s="836">
        <v>9</v>
      </c>
      <c r="R58" s="836"/>
      <c r="S58" s="836"/>
      <c r="T58" s="836">
        <v>1</v>
      </c>
      <c r="U58" s="836">
        <v>1</v>
      </c>
      <c r="V58" s="836">
        <v>80</v>
      </c>
      <c r="W58" s="836"/>
      <c r="X58" s="836"/>
      <c r="Y58" s="836"/>
      <c r="Z58" s="836"/>
      <c r="AA58" s="997"/>
      <c r="AB58" s="573" t="s">
        <v>758</v>
      </c>
    </row>
    <row r="59" ht="12">
      <c r="B59" s="999" t="s">
        <v>216</v>
      </c>
    </row>
  </sheetData>
  <mergeCells count="12">
    <mergeCell ref="B5:C7"/>
    <mergeCell ref="AA5:AB7"/>
    <mergeCell ref="B8:C8"/>
    <mergeCell ref="AA8:AB8"/>
    <mergeCell ref="B10:C10"/>
    <mergeCell ref="AA10:AB10"/>
    <mergeCell ref="B11:C11"/>
    <mergeCell ref="AA11:AB11"/>
    <mergeCell ref="B12:C12"/>
    <mergeCell ref="AA12:AB12"/>
    <mergeCell ref="B13:C13"/>
    <mergeCell ref="AA13:AB13"/>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B2:R85"/>
  <sheetViews>
    <sheetView workbookViewId="0" topLeftCell="A1">
      <selection activeCell="A1" sqref="A1"/>
    </sheetView>
  </sheetViews>
  <sheetFormatPr defaultColWidth="9.00390625" defaultRowHeight="13.5"/>
  <cols>
    <col min="1" max="2" width="1.625" style="59" customWidth="1"/>
    <col min="3" max="3" width="7.125" style="59" customWidth="1"/>
    <col min="4" max="4" width="6.75390625" style="59" bestFit="1" customWidth="1"/>
    <col min="5" max="5" width="5.75390625" style="59" customWidth="1"/>
    <col min="6" max="6" width="6.75390625" style="59" bestFit="1" customWidth="1"/>
    <col min="7" max="7" width="5.75390625" style="59" customWidth="1"/>
    <col min="8" max="8" width="6.75390625" style="59" bestFit="1" customWidth="1"/>
    <col min="9" max="9" width="5.75390625" style="59" customWidth="1"/>
    <col min="10" max="10" width="6.75390625" style="59" bestFit="1" customWidth="1"/>
    <col min="11" max="11" width="5.75390625" style="59" customWidth="1"/>
    <col min="12" max="12" width="6.75390625" style="59" bestFit="1" customWidth="1"/>
    <col min="13" max="13" width="5.75390625" style="59" customWidth="1"/>
    <col min="14" max="14" width="6.75390625" style="59" bestFit="1" customWidth="1"/>
    <col min="15" max="15" width="5.75390625" style="59" customWidth="1"/>
    <col min="16" max="16" width="6.75390625" style="59" bestFit="1" customWidth="1"/>
    <col min="17" max="18" width="5.75390625" style="59" customWidth="1"/>
    <col min="19" max="16384" width="9.00390625" style="59" customWidth="1"/>
  </cols>
  <sheetData>
    <row r="2" spans="3:12" ht="14.25">
      <c r="C2" s="60" t="s">
        <v>217</v>
      </c>
      <c r="K2" s="61"/>
      <c r="L2" s="61"/>
    </row>
    <row r="3" spans="2:18" ht="11.25">
      <c r="B3" s="62"/>
      <c r="C3" s="59" t="s">
        <v>843</v>
      </c>
      <c r="D3" s="62"/>
      <c r="E3" s="62"/>
      <c r="F3" s="62"/>
      <c r="G3" s="62"/>
      <c r="H3" s="62"/>
      <c r="I3" s="62"/>
      <c r="J3" s="62"/>
      <c r="K3" s="62"/>
      <c r="L3" s="62"/>
      <c r="M3" s="62"/>
      <c r="N3" s="62"/>
      <c r="O3" s="62"/>
      <c r="P3" s="62"/>
      <c r="R3" s="63" t="s">
        <v>218</v>
      </c>
    </row>
    <row r="4" spans="2:18" ht="11.25">
      <c r="B4" s="1216" t="s">
        <v>844</v>
      </c>
      <c r="C4" s="1267"/>
      <c r="D4" s="64" t="s">
        <v>711</v>
      </c>
      <c r="E4" s="64"/>
      <c r="F4" s="65"/>
      <c r="G4" s="64" t="s">
        <v>845</v>
      </c>
      <c r="H4" s="65"/>
      <c r="I4" s="64" t="s">
        <v>846</v>
      </c>
      <c r="J4" s="65"/>
      <c r="K4" s="64" t="s">
        <v>847</v>
      </c>
      <c r="L4" s="65"/>
      <c r="M4" s="64" t="s">
        <v>848</v>
      </c>
      <c r="N4" s="65"/>
      <c r="O4" s="64" t="s">
        <v>849</v>
      </c>
      <c r="P4" s="65"/>
      <c r="Q4" s="66" t="s">
        <v>850</v>
      </c>
      <c r="R4" s="67"/>
    </row>
    <row r="5" spans="2:18" ht="24" customHeight="1">
      <c r="B5" s="1205" t="s">
        <v>710</v>
      </c>
      <c r="C5" s="1219"/>
      <c r="D5" s="68" t="s">
        <v>590</v>
      </c>
      <c r="E5" s="69" t="s">
        <v>851</v>
      </c>
      <c r="F5" s="69" t="s">
        <v>852</v>
      </c>
      <c r="G5" s="69" t="s">
        <v>851</v>
      </c>
      <c r="H5" s="69" t="s">
        <v>852</v>
      </c>
      <c r="I5" s="69" t="s">
        <v>851</v>
      </c>
      <c r="J5" s="69" t="s">
        <v>852</v>
      </c>
      <c r="K5" s="69" t="s">
        <v>851</v>
      </c>
      <c r="L5" s="69" t="s">
        <v>852</v>
      </c>
      <c r="M5" s="69" t="s">
        <v>851</v>
      </c>
      <c r="N5" s="69" t="s">
        <v>852</v>
      </c>
      <c r="O5" s="69" t="s">
        <v>851</v>
      </c>
      <c r="P5" s="69" t="s">
        <v>852</v>
      </c>
      <c r="Q5" s="69" t="s">
        <v>851</v>
      </c>
      <c r="R5" s="70" t="s">
        <v>852</v>
      </c>
    </row>
    <row r="6" spans="2:18" ht="11.25">
      <c r="B6" s="1261" t="s">
        <v>219</v>
      </c>
      <c r="C6" s="1262"/>
      <c r="D6" s="476">
        <v>47148</v>
      </c>
      <c r="E6" s="476">
        <v>795</v>
      </c>
      <c r="F6" s="476">
        <v>46353</v>
      </c>
      <c r="G6" s="476">
        <v>431</v>
      </c>
      <c r="H6" s="476">
        <v>12604</v>
      </c>
      <c r="I6" s="476">
        <v>146</v>
      </c>
      <c r="J6" s="476">
        <v>7753</v>
      </c>
      <c r="K6" s="476">
        <v>94</v>
      </c>
      <c r="L6" s="476">
        <v>7153</v>
      </c>
      <c r="M6" s="476">
        <v>65</v>
      </c>
      <c r="N6" s="476">
        <v>9125</v>
      </c>
      <c r="O6" s="476">
        <v>20</v>
      </c>
      <c r="P6" s="476">
        <v>5000</v>
      </c>
      <c r="Q6" s="476">
        <v>39</v>
      </c>
      <c r="R6" s="477">
        <v>4718</v>
      </c>
    </row>
    <row r="7" spans="2:18" ht="11.25">
      <c r="B7" s="73"/>
      <c r="C7" s="74"/>
      <c r="D7" s="1000"/>
      <c r="E7" s="1000"/>
      <c r="F7" s="1000"/>
      <c r="G7" s="1000"/>
      <c r="H7" s="1000"/>
      <c r="I7" s="1000"/>
      <c r="J7" s="1000"/>
      <c r="K7" s="1000"/>
      <c r="L7" s="1000"/>
      <c r="M7" s="1000"/>
      <c r="N7" s="1000"/>
      <c r="O7" s="1000"/>
      <c r="P7" s="1000"/>
      <c r="Q7" s="1000"/>
      <c r="R7" s="1001"/>
    </row>
    <row r="8" spans="2:18" ht="11.25">
      <c r="B8" s="1263" t="s">
        <v>220</v>
      </c>
      <c r="C8" s="1264"/>
      <c r="D8" s="475">
        <f>E8+F8</f>
        <v>47705</v>
      </c>
      <c r="E8" s="475">
        <f>SUM(E10:E11)</f>
        <v>786</v>
      </c>
      <c r="F8" s="475">
        <f aca="true" t="shared" si="0" ref="F8:R8">SUM(F10:F11)</f>
        <v>46919</v>
      </c>
      <c r="G8" s="475">
        <f t="shared" si="0"/>
        <v>432</v>
      </c>
      <c r="H8" s="475">
        <f t="shared" si="0"/>
        <v>12832</v>
      </c>
      <c r="I8" s="475">
        <f t="shared" si="0"/>
        <v>153</v>
      </c>
      <c r="J8" s="475">
        <f t="shared" si="0"/>
        <v>7691</v>
      </c>
      <c r="K8" s="475">
        <f t="shared" si="0"/>
        <v>84</v>
      </c>
      <c r="L8" s="475">
        <f t="shared" si="0"/>
        <v>7282</v>
      </c>
      <c r="M8" s="475">
        <f t="shared" si="0"/>
        <v>62</v>
      </c>
      <c r="N8" s="475">
        <f t="shared" si="0"/>
        <v>9297</v>
      </c>
      <c r="O8" s="475">
        <f t="shared" si="0"/>
        <v>26</v>
      </c>
      <c r="P8" s="475">
        <f t="shared" si="0"/>
        <v>5265</v>
      </c>
      <c r="Q8" s="475">
        <f t="shared" si="0"/>
        <v>29</v>
      </c>
      <c r="R8" s="1002">
        <f t="shared" si="0"/>
        <v>4552</v>
      </c>
    </row>
    <row r="9" spans="2:18" ht="11.25">
      <c r="B9" s="76"/>
      <c r="C9" s="77"/>
      <c r="D9" s="475"/>
      <c r="E9" s="475"/>
      <c r="F9" s="475"/>
      <c r="G9" s="475"/>
      <c r="H9" s="475"/>
      <c r="I9" s="475"/>
      <c r="J9" s="475"/>
      <c r="K9" s="475"/>
      <c r="L9" s="475"/>
      <c r="M9" s="475"/>
      <c r="N9" s="475"/>
      <c r="O9" s="475"/>
      <c r="P9" s="475"/>
      <c r="Q9" s="475"/>
      <c r="R9" s="1002"/>
    </row>
    <row r="10" spans="2:18" ht="11.25">
      <c r="B10" s="1265" t="s">
        <v>853</v>
      </c>
      <c r="C10" s="1266"/>
      <c r="D10" s="475">
        <f aca="true" t="shared" si="1" ref="D10:R10">SUM(D13:D16,D17:D20,D21:D25)</f>
        <v>32679</v>
      </c>
      <c r="E10" s="475">
        <f t="shared" si="1"/>
        <v>558</v>
      </c>
      <c r="F10" s="475">
        <f t="shared" si="1"/>
        <v>32121</v>
      </c>
      <c r="G10" s="475">
        <f t="shared" si="1"/>
        <v>316</v>
      </c>
      <c r="H10" s="475">
        <f t="shared" si="1"/>
        <v>9003</v>
      </c>
      <c r="I10" s="475">
        <f t="shared" si="1"/>
        <v>101</v>
      </c>
      <c r="J10" s="475">
        <f t="shared" si="1"/>
        <v>5182</v>
      </c>
      <c r="K10" s="475">
        <f t="shared" si="1"/>
        <v>58</v>
      </c>
      <c r="L10" s="475">
        <f t="shared" si="1"/>
        <v>5046</v>
      </c>
      <c r="M10" s="475">
        <f t="shared" si="1"/>
        <v>44</v>
      </c>
      <c r="N10" s="475">
        <f t="shared" si="1"/>
        <v>6378</v>
      </c>
      <c r="O10" s="475">
        <f t="shared" si="1"/>
        <v>22</v>
      </c>
      <c r="P10" s="475">
        <f t="shared" si="1"/>
        <v>3612</v>
      </c>
      <c r="Q10" s="475">
        <f t="shared" si="1"/>
        <v>17</v>
      </c>
      <c r="R10" s="1002">
        <f t="shared" si="1"/>
        <v>2900</v>
      </c>
    </row>
    <row r="11" spans="2:18" ht="11.25">
      <c r="B11" s="1265" t="s">
        <v>854</v>
      </c>
      <c r="C11" s="1266"/>
      <c r="D11" s="475">
        <f aca="true" t="shared" si="2" ref="D11:R11">SUM(D27:D30)</f>
        <v>15026</v>
      </c>
      <c r="E11" s="475">
        <f t="shared" si="2"/>
        <v>228</v>
      </c>
      <c r="F11" s="475">
        <f t="shared" si="2"/>
        <v>14798</v>
      </c>
      <c r="G11" s="475">
        <f t="shared" si="2"/>
        <v>116</v>
      </c>
      <c r="H11" s="475">
        <f t="shared" si="2"/>
        <v>3829</v>
      </c>
      <c r="I11" s="475">
        <f t="shared" si="2"/>
        <v>52</v>
      </c>
      <c r="J11" s="475">
        <f t="shared" si="2"/>
        <v>2509</v>
      </c>
      <c r="K11" s="475">
        <f t="shared" si="2"/>
        <v>26</v>
      </c>
      <c r="L11" s="475">
        <f t="shared" si="2"/>
        <v>2236</v>
      </c>
      <c r="M11" s="475">
        <f t="shared" si="2"/>
        <v>18</v>
      </c>
      <c r="N11" s="475">
        <f t="shared" si="2"/>
        <v>2919</v>
      </c>
      <c r="O11" s="475">
        <f t="shared" si="2"/>
        <v>4</v>
      </c>
      <c r="P11" s="475">
        <f t="shared" si="2"/>
        <v>1653</v>
      </c>
      <c r="Q11" s="475">
        <f t="shared" si="2"/>
        <v>12</v>
      </c>
      <c r="R11" s="1002">
        <f t="shared" si="2"/>
        <v>1652</v>
      </c>
    </row>
    <row r="12" spans="2:18" ht="11.25">
      <c r="B12" s="80"/>
      <c r="C12" s="81"/>
      <c r="D12" s="1000"/>
      <c r="E12" s="1000"/>
      <c r="F12" s="1000"/>
      <c r="G12" s="1000"/>
      <c r="H12" s="1000"/>
      <c r="I12" s="1000"/>
      <c r="J12" s="1000"/>
      <c r="K12" s="1000"/>
      <c r="L12" s="1000"/>
      <c r="M12" s="1000"/>
      <c r="N12" s="1000"/>
      <c r="O12" s="1000"/>
      <c r="P12" s="1000"/>
      <c r="Q12" s="1000"/>
      <c r="R12" s="1001"/>
    </row>
    <row r="13" spans="2:18" ht="11.25">
      <c r="B13" s="80"/>
      <c r="C13" s="81" t="s">
        <v>715</v>
      </c>
      <c r="D13" s="1000">
        <v>8602</v>
      </c>
      <c r="E13" s="1000">
        <v>182</v>
      </c>
      <c r="F13" s="1000">
        <v>8420</v>
      </c>
      <c r="G13" s="1000">
        <v>107</v>
      </c>
      <c r="H13" s="1000">
        <v>2366</v>
      </c>
      <c r="I13" s="1000">
        <v>30</v>
      </c>
      <c r="J13" s="1000">
        <v>1307</v>
      </c>
      <c r="K13" s="1000">
        <v>22</v>
      </c>
      <c r="L13" s="1000">
        <v>1287</v>
      </c>
      <c r="M13" s="1000">
        <v>12</v>
      </c>
      <c r="N13" s="1000">
        <v>1756</v>
      </c>
      <c r="O13" s="1000">
        <v>9</v>
      </c>
      <c r="P13" s="1000">
        <v>1108</v>
      </c>
      <c r="Q13" s="1000">
        <v>2</v>
      </c>
      <c r="R13" s="1001">
        <v>596</v>
      </c>
    </row>
    <row r="14" spans="2:18" ht="11.25">
      <c r="B14" s="80"/>
      <c r="C14" s="81" t="s">
        <v>737</v>
      </c>
      <c r="D14" s="1000">
        <v>3059</v>
      </c>
      <c r="E14" s="1000">
        <v>39</v>
      </c>
      <c r="F14" s="1000">
        <v>3020</v>
      </c>
      <c r="G14" s="1000">
        <v>19</v>
      </c>
      <c r="H14" s="1000">
        <v>888</v>
      </c>
      <c r="I14" s="1000">
        <v>10</v>
      </c>
      <c r="J14" s="1000">
        <v>428</v>
      </c>
      <c r="K14" s="1000">
        <v>3</v>
      </c>
      <c r="L14" s="1000">
        <v>508</v>
      </c>
      <c r="M14" s="1000">
        <v>2</v>
      </c>
      <c r="N14" s="1000">
        <v>615</v>
      </c>
      <c r="O14" s="1003">
        <v>1</v>
      </c>
      <c r="P14" s="1000">
        <v>350</v>
      </c>
      <c r="Q14" s="1000">
        <v>4</v>
      </c>
      <c r="R14" s="1001">
        <v>231</v>
      </c>
    </row>
    <row r="15" spans="2:18" ht="11.25">
      <c r="B15" s="80"/>
      <c r="C15" s="81" t="s">
        <v>745</v>
      </c>
      <c r="D15" s="1000">
        <v>3938</v>
      </c>
      <c r="E15" s="1000">
        <v>71</v>
      </c>
      <c r="F15" s="1000">
        <v>3867</v>
      </c>
      <c r="G15" s="1000">
        <v>40</v>
      </c>
      <c r="H15" s="1000">
        <v>1161</v>
      </c>
      <c r="I15" s="1000">
        <v>9</v>
      </c>
      <c r="J15" s="1000">
        <v>738</v>
      </c>
      <c r="K15" s="1000">
        <v>9</v>
      </c>
      <c r="L15" s="1000">
        <v>640</v>
      </c>
      <c r="M15" s="1000">
        <v>7</v>
      </c>
      <c r="N15" s="1000">
        <v>626</v>
      </c>
      <c r="O15" s="1000">
        <v>5</v>
      </c>
      <c r="P15" s="1000">
        <v>342</v>
      </c>
      <c r="Q15" s="1000">
        <v>1</v>
      </c>
      <c r="R15" s="1001">
        <v>360</v>
      </c>
    </row>
    <row r="16" spans="2:18" ht="11.25">
      <c r="B16" s="80"/>
      <c r="C16" s="81" t="s">
        <v>746</v>
      </c>
      <c r="D16" s="1000">
        <v>3658</v>
      </c>
      <c r="E16" s="1000">
        <v>59</v>
      </c>
      <c r="F16" s="1000">
        <v>3599</v>
      </c>
      <c r="G16" s="1000">
        <v>25</v>
      </c>
      <c r="H16" s="1000">
        <v>995</v>
      </c>
      <c r="I16" s="1000">
        <v>16</v>
      </c>
      <c r="J16" s="1000">
        <v>622</v>
      </c>
      <c r="K16" s="1000">
        <v>4</v>
      </c>
      <c r="L16" s="1000">
        <v>532</v>
      </c>
      <c r="M16" s="1000">
        <v>8</v>
      </c>
      <c r="N16" s="1000">
        <v>740</v>
      </c>
      <c r="O16" s="1000">
        <v>2</v>
      </c>
      <c r="P16" s="1000">
        <v>351</v>
      </c>
      <c r="Q16" s="1000">
        <v>4</v>
      </c>
      <c r="R16" s="1001">
        <v>359</v>
      </c>
    </row>
    <row r="17" spans="2:18" ht="11.25">
      <c r="B17" s="80"/>
      <c r="C17" s="81" t="s">
        <v>727</v>
      </c>
      <c r="D17" s="1000">
        <v>1542</v>
      </c>
      <c r="E17" s="1000">
        <v>24</v>
      </c>
      <c r="F17" s="1000">
        <v>1518</v>
      </c>
      <c r="G17" s="1000">
        <v>13</v>
      </c>
      <c r="H17" s="1000">
        <v>377</v>
      </c>
      <c r="I17" s="1000">
        <v>5</v>
      </c>
      <c r="J17" s="1000">
        <v>266</v>
      </c>
      <c r="K17" s="1000">
        <v>2</v>
      </c>
      <c r="L17" s="1000">
        <v>239</v>
      </c>
      <c r="M17" s="1000">
        <v>2</v>
      </c>
      <c r="N17" s="1000">
        <v>281</v>
      </c>
      <c r="O17" s="1003">
        <v>1</v>
      </c>
      <c r="P17" s="1000">
        <v>167</v>
      </c>
      <c r="Q17" s="1000">
        <v>1</v>
      </c>
      <c r="R17" s="1001">
        <v>188</v>
      </c>
    </row>
    <row r="18" spans="2:18" ht="11.25">
      <c r="B18" s="80"/>
      <c r="C18" s="81" t="s">
        <v>720</v>
      </c>
      <c r="D18" s="1000">
        <v>1636</v>
      </c>
      <c r="E18" s="1000">
        <v>26</v>
      </c>
      <c r="F18" s="1000">
        <v>1610</v>
      </c>
      <c r="G18" s="1000">
        <v>20</v>
      </c>
      <c r="H18" s="1000">
        <v>408</v>
      </c>
      <c r="I18" s="1000">
        <v>2</v>
      </c>
      <c r="J18" s="1000">
        <v>240</v>
      </c>
      <c r="K18" s="1000">
        <v>1</v>
      </c>
      <c r="L18" s="1000">
        <v>232</v>
      </c>
      <c r="M18" s="1000">
        <v>3</v>
      </c>
      <c r="N18" s="1000">
        <v>358</v>
      </c>
      <c r="O18" s="1003">
        <v>0</v>
      </c>
      <c r="P18" s="1000">
        <v>162</v>
      </c>
      <c r="Q18" s="1003">
        <v>0</v>
      </c>
      <c r="R18" s="1001">
        <v>210</v>
      </c>
    </row>
    <row r="19" spans="2:18" ht="11.25">
      <c r="B19" s="80"/>
      <c r="C19" s="81" t="s">
        <v>716</v>
      </c>
      <c r="D19" s="1000">
        <v>1780</v>
      </c>
      <c r="E19" s="1000">
        <v>36</v>
      </c>
      <c r="F19" s="1000">
        <v>1744</v>
      </c>
      <c r="G19" s="1000">
        <v>22</v>
      </c>
      <c r="H19" s="1000">
        <v>521</v>
      </c>
      <c r="I19" s="1000">
        <v>5</v>
      </c>
      <c r="J19" s="1000">
        <v>270</v>
      </c>
      <c r="K19" s="1000">
        <v>4</v>
      </c>
      <c r="L19" s="1000">
        <v>293</v>
      </c>
      <c r="M19" s="1000">
        <v>1</v>
      </c>
      <c r="N19" s="1000">
        <v>332</v>
      </c>
      <c r="O19" s="1000">
        <v>1</v>
      </c>
      <c r="P19" s="1000">
        <v>184</v>
      </c>
      <c r="Q19" s="1000">
        <v>3</v>
      </c>
      <c r="R19" s="1001">
        <v>144</v>
      </c>
    </row>
    <row r="20" spans="2:18" ht="11.25">
      <c r="B20" s="80"/>
      <c r="C20" s="81" t="s">
        <v>721</v>
      </c>
      <c r="D20" s="1000">
        <v>1257</v>
      </c>
      <c r="E20" s="1000">
        <v>14</v>
      </c>
      <c r="F20" s="1000">
        <v>1243</v>
      </c>
      <c r="G20" s="1000">
        <v>9</v>
      </c>
      <c r="H20" s="1000">
        <v>339</v>
      </c>
      <c r="I20" s="1000">
        <v>5</v>
      </c>
      <c r="J20" s="1000">
        <v>207</v>
      </c>
      <c r="K20" s="1000">
        <v>0</v>
      </c>
      <c r="L20" s="1000">
        <v>200</v>
      </c>
      <c r="M20" s="1003">
        <v>0</v>
      </c>
      <c r="N20" s="1000">
        <v>200</v>
      </c>
      <c r="O20" s="1003">
        <v>0</v>
      </c>
      <c r="P20" s="1000">
        <v>151</v>
      </c>
      <c r="Q20" s="1003">
        <v>0</v>
      </c>
      <c r="R20" s="1001">
        <v>146</v>
      </c>
    </row>
    <row r="21" spans="2:18" ht="11.25">
      <c r="B21" s="80"/>
      <c r="C21" s="81" t="s">
        <v>738</v>
      </c>
      <c r="D21" s="1000">
        <v>1211</v>
      </c>
      <c r="E21" s="1000">
        <v>21</v>
      </c>
      <c r="F21" s="1000">
        <v>1190</v>
      </c>
      <c r="G21" s="1000">
        <v>12</v>
      </c>
      <c r="H21" s="1000">
        <v>325</v>
      </c>
      <c r="I21" s="1000">
        <v>4</v>
      </c>
      <c r="J21" s="1000">
        <v>207</v>
      </c>
      <c r="K21" s="1000">
        <v>2</v>
      </c>
      <c r="L21" s="1000">
        <v>188</v>
      </c>
      <c r="M21" s="1000">
        <v>2</v>
      </c>
      <c r="N21" s="1000">
        <v>227</v>
      </c>
      <c r="O21" s="1003">
        <v>0</v>
      </c>
      <c r="P21" s="1000">
        <v>146</v>
      </c>
      <c r="Q21" s="1003">
        <v>1</v>
      </c>
      <c r="R21" s="1001">
        <v>97</v>
      </c>
    </row>
    <row r="22" spans="2:18" ht="11.25">
      <c r="B22" s="80"/>
      <c r="C22" s="81" t="s">
        <v>717</v>
      </c>
      <c r="D22" s="1000">
        <v>1999</v>
      </c>
      <c r="E22" s="1000">
        <v>27</v>
      </c>
      <c r="F22" s="1000">
        <v>1972</v>
      </c>
      <c r="G22" s="1000">
        <v>12</v>
      </c>
      <c r="H22" s="1000">
        <v>590</v>
      </c>
      <c r="I22" s="1000">
        <v>6</v>
      </c>
      <c r="J22" s="1000">
        <v>280</v>
      </c>
      <c r="K22" s="1000">
        <v>5</v>
      </c>
      <c r="L22" s="1000">
        <v>293</v>
      </c>
      <c r="M22" s="1000">
        <v>2</v>
      </c>
      <c r="N22" s="1000">
        <v>400</v>
      </c>
      <c r="O22" s="1000">
        <v>1</v>
      </c>
      <c r="P22" s="1000">
        <v>220</v>
      </c>
      <c r="Q22" s="1003">
        <v>1</v>
      </c>
      <c r="R22" s="1001">
        <v>189</v>
      </c>
    </row>
    <row r="23" spans="2:18" ht="11.25">
      <c r="B23" s="80"/>
      <c r="C23" s="81" t="s">
        <v>722</v>
      </c>
      <c r="D23" s="1000">
        <v>1543</v>
      </c>
      <c r="E23" s="1000">
        <v>34</v>
      </c>
      <c r="F23" s="1000">
        <v>1509</v>
      </c>
      <c r="G23" s="1000">
        <v>20</v>
      </c>
      <c r="H23" s="1000">
        <v>426</v>
      </c>
      <c r="I23" s="1000">
        <v>5</v>
      </c>
      <c r="J23" s="1000">
        <v>235</v>
      </c>
      <c r="K23" s="1000">
        <v>5</v>
      </c>
      <c r="L23" s="1000">
        <v>231</v>
      </c>
      <c r="M23" s="1000">
        <v>3</v>
      </c>
      <c r="N23" s="1000">
        <v>330</v>
      </c>
      <c r="O23" s="1003">
        <v>1</v>
      </c>
      <c r="P23" s="1000">
        <v>161</v>
      </c>
      <c r="Q23" s="1000">
        <v>0</v>
      </c>
      <c r="R23" s="1001">
        <v>126</v>
      </c>
    </row>
    <row r="24" spans="2:18" ht="11.25">
      <c r="B24" s="80"/>
      <c r="C24" s="81" t="s">
        <v>728</v>
      </c>
      <c r="D24" s="1000">
        <v>1096</v>
      </c>
      <c r="E24" s="1000">
        <v>7</v>
      </c>
      <c r="F24" s="1000">
        <v>1089</v>
      </c>
      <c r="G24" s="1000">
        <v>6</v>
      </c>
      <c r="H24" s="1000">
        <v>248</v>
      </c>
      <c r="I24" s="1003">
        <v>0</v>
      </c>
      <c r="J24" s="1000">
        <v>186</v>
      </c>
      <c r="K24" s="1000">
        <v>1</v>
      </c>
      <c r="L24" s="1000">
        <v>170</v>
      </c>
      <c r="M24" s="1000">
        <v>0</v>
      </c>
      <c r="N24" s="1000">
        <v>236</v>
      </c>
      <c r="O24" s="1003">
        <v>0</v>
      </c>
      <c r="P24" s="1000">
        <v>135</v>
      </c>
      <c r="Q24" s="1003">
        <v>0</v>
      </c>
      <c r="R24" s="1001">
        <v>114</v>
      </c>
    </row>
    <row r="25" spans="2:18" ht="11.25">
      <c r="B25" s="80"/>
      <c r="C25" s="81" t="s">
        <v>739</v>
      </c>
      <c r="D25" s="1000">
        <v>1358</v>
      </c>
      <c r="E25" s="1000">
        <v>18</v>
      </c>
      <c r="F25" s="1000">
        <v>1340</v>
      </c>
      <c r="G25" s="1000">
        <v>11</v>
      </c>
      <c r="H25" s="1000">
        <v>359</v>
      </c>
      <c r="I25" s="1000">
        <v>4</v>
      </c>
      <c r="J25" s="1000">
        <v>196</v>
      </c>
      <c r="K25" s="1000">
        <v>0</v>
      </c>
      <c r="L25" s="1000">
        <v>233</v>
      </c>
      <c r="M25" s="1003">
        <v>2</v>
      </c>
      <c r="N25" s="1000">
        <v>277</v>
      </c>
      <c r="O25" s="1000">
        <v>1</v>
      </c>
      <c r="P25" s="1000">
        <v>135</v>
      </c>
      <c r="Q25" s="1003">
        <v>0</v>
      </c>
      <c r="R25" s="1001">
        <v>140</v>
      </c>
    </row>
    <row r="26" spans="2:18" ht="11.25">
      <c r="B26" s="80" t="s">
        <v>221</v>
      </c>
      <c r="C26" s="81"/>
      <c r="D26" s="1000"/>
      <c r="E26" s="1000"/>
      <c r="F26" s="1000"/>
      <c r="G26" s="1000"/>
      <c r="H26" s="1000"/>
      <c r="I26" s="1000"/>
      <c r="J26" s="1000"/>
      <c r="K26" s="1000"/>
      <c r="L26" s="1000"/>
      <c r="M26" s="1000"/>
      <c r="N26" s="1000"/>
      <c r="O26" s="1000"/>
      <c r="P26" s="1000"/>
      <c r="Q26" s="1000"/>
      <c r="R26" s="1001"/>
    </row>
    <row r="27" spans="2:18" ht="22.5">
      <c r="B27" s="80"/>
      <c r="C27" s="81" t="s">
        <v>222</v>
      </c>
      <c r="D27" s="1000">
        <v>4046</v>
      </c>
      <c r="E27" s="1000">
        <v>52</v>
      </c>
      <c r="F27" s="1000">
        <v>3994</v>
      </c>
      <c r="G27" s="1000">
        <v>25</v>
      </c>
      <c r="H27" s="1000">
        <v>1008</v>
      </c>
      <c r="I27" s="1000">
        <v>9</v>
      </c>
      <c r="J27" s="1000">
        <v>634</v>
      </c>
      <c r="K27" s="1000">
        <v>5</v>
      </c>
      <c r="L27" s="1000">
        <v>595</v>
      </c>
      <c r="M27" s="1000">
        <v>8</v>
      </c>
      <c r="N27" s="1000">
        <v>792</v>
      </c>
      <c r="O27" s="1000">
        <v>1</v>
      </c>
      <c r="P27" s="1000">
        <v>496</v>
      </c>
      <c r="Q27" s="1000">
        <v>4</v>
      </c>
      <c r="R27" s="1004">
        <v>469</v>
      </c>
    </row>
    <row r="28" spans="2:18" ht="22.5">
      <c r="B28" s="80"/>
      <c r="C28" s="81" t="s">
        <v>223</v>
      </c>
      <c r="D28" s="1000">
        <v>2596</v>
      </c>
      <c r="E28" s="1000">
        <v>25</v>
      </c>
      <c r="F28" s="1000">
        <v>2571</v>
      </c>
      <c r="G28" s="1000">
        <v>15</v>
      </c>
      <c r="H28" s="1000">
        <v>679</v>
      </c>
      <c r="I28" s="1000">
        <v>6</v>
      </c>
      <c r="J28" s="1000">
        <v>462</v>
      </c>
      <c r="K28" s="1003">
        <v>1</v>
      </c>
      <c r="L28" s="1000">
        <v>387</v>
      </c>
      <c r="M28" s="1000">
        <v>3</v>
      </c>
      <c r="N28" s="1000">
        <v>532</v>
      </c>
      <c r="O28" s="1003">
        <v>0</v>
      </c>
      <c r="P28" s="1000">
        <v>246</v>
      </c>
      <c r="Q28" s="1003">
        <v>0</v>
      </c>
      <c r="R28" s="1001">
        <v>265</v>
      </c>
    </row>
    <row r="29" spans="2:18" ht="22.5">
      <c r="B29" s="80"/>
      <c r="C29" s="81" t="s">
        <v>224</v>
      </c>
      <c r="D29" s="1000">
        <v>3478</v>
      </c>
      <c r="E29" s="1000">
        <v>45</v>
      </c>
      <c r="F29" s="1000">
        <v>3433</v>
      </c>
      <c r="G29" s="1000">
        <v>22</v>
      </c>
      <c r="H29" s="1000">
        <v>828</v>
      </c>
      <c r="I29" s="1000">
        <v>13</v>
      </c>
      <c r="J29" s="1000">
        <v>571</v>
      </c>
      <c r="K29" s="1000">
        <v>5</v>
      </c>
      <c r="L29" s="1000">
        <v>543</v>
      </c>
      <c r="M29" s="1000">
        <v>2</v>
      </c>
      <c r="N29" s="1000">
        <v>702</v>
      </c>
      <c r="O29" s="1000">
        <v>1</v>
      </c>
      <c r="P29" s="1000">
        <v>420</v>
      </c>
      <c r="Q29" s="1000">
        <v>2</v>
      </c>
      <c r="R29" s="1004">
        <v>369</v>
      </c>
    </row>
    <row r="30" spans="2:18" ht="22.5">
      <c r="B30" s="82"/>
      <c r="C30" s="83" t="s">
        <v>225</v>
      </c>
      <c r="D30" s="1005">
        <v>4906</v>
      </c>
      <c r="E30" s="1005">
        <v>106</v>
      </c>
      <c r="F30" s="1005">
        <v>4800</v>
      </c>
      <c r="G30" s="1005">
        <v>54</v>
      </c>
      <c r="H30" s="1005">
        <v>1314</v>
      </c>
      <c r="I30" s="1005">
        <v>24</v>
      </c>
      <c r="J30" s="1005">
        <v>842</v>
      </c>
      <c r="K30" s="1005">
        <v>15</v>
      </c>
      <c r="L30" s="1005">
        <v>711</v>
      </c>
      <c r="M30" s="1006">
        <v>5</v>
      </c>
      <c r="N30" s="1005">
        <v>893</v>
      </c>
      <c r="O30" s="1005">
        <v>2</v>
      </c>
      <c r="P30" s="1005">
        <v>491</v>
      </c>
      <c r="Q30" s="1005">
        <v>6</v>
      </c>
      <c r="R30" s="1007">
        <v>549</v>
      </c>
    </row>
    <row r="31" spans="3:18" ht="11.25">
      <c r="C31" s="84" t="s">
        <v>856</v>
      </c>
      <c r="D31" s="84"/>
      <c r="E31" s="84"/>
      <c r="F31" s="84"/>
      <c r="G31" s="84"/>
      <c r="H31" s="84"/>
      <c r="I31" s="84"/>
      <c r="J31" s="84"/>
      <c r="K31" s="84"/>
      <c r="L31" s="84"/>
      <c r="M31" s="84"/>
      <c r="N31" s="84"/>
      <c r="O31" s="84"/>
      <c r="P31" s="84"/>
      <c r="Q31" s="84"/>
      <c r="R31" s="84"/>
    </row>
    <row r="32" spans="3:18" ht="11.25">
      <c r="C32" s="85"/>
      <c r="D32" s="84"/>
      <c r="E32" s="84"/>
      <c r="F32" s="84"/>
      <c r="G32" s="84"/>
      <c r="H32" s="84"/>
      <c r="I32" s="84"/>
      <c r="J32" s="84"/>
      <c r="K32" s="84"/>
      <c r="L32" s="84"/>
      <c r="M32" s="84"/>
      <c r="N32" s="84"/>
      <c r="O32" s="84"/>
      <c r="P32" s="84"/>
      <c r="Q32" s="84"/>
      <c r="R32" s="84"/>
    </row>
    <row r="33" spans="3:18" ht="11.25">
      <c r="C33" s="62" t="s">
        <v>857</v>
      </c>
      <c r="D33" s="62"/>
      <c r="E33" s="62"/>
      <c r="F33" s="62"/>
      <c r="G33" s="62"/>
      <c r="H33" s="62"/>
      <c r="I33" s="62"/>
      <c r="J33" s="62"/>
      <c r="K33" s="62"/>
      <c r="L33" s="62"/>
      <c r="M33" s="62"/>
      <c r="N33" s="62"/>
      <c r="O33" s="62"/>
      <c r="P33" s="62"/>
      <c r="Q33" s="86"/>
      <c r="R33" s="63" t="s">
        <v>226</v>
      </c>
    </row>
    <row r="34" spans="2:18" s="87" customFormat="1" ht="24" customHeight="1">
      <c r="B34" s="1216" t="s">
        <v>844</v>
      </c>
      <c r="C34" s="1267"/>
      <c r="D34" s="88" t="s">
        <v>711</v>
      </c>
      <c r="E34" s="88"/>
      <c r="F34" s="89"/>
      <c r="G34" s="88" t="s">
        <v>858</v>
      </c>
      <c r="H34" s="88"/>
      <c r="I34" s="89"/>
      <c r="J34" s="90" t="s">
        <v>227</v>
      </c>
      <c r="K34" s="88"/>
      <c r="L34" s="89"/>
      <c r="M34" s="88" t="s">
        <v>859</v>
      </c>
      <c r="N34" s="88"/>
      <c r="O34" s="89"/>
      <c r="P34" s="88" t="s">
        <v>860</v>
      </c>
      <c r="Q34" s="88"/>
      <c r="R34" s="91"/>
    </row>
    <row r="35" spans="2:18" s="87" customFormat="1" ht="24" customHeight="1">
      <c r="B35" s="1205" t="s">
        <v>710</v>
      </c>
      <c r="C35" s="1219"/>
      <c r="D35" s="92" t="s">
        <v>590</v>
      </c>
      <c r="E35" s="69" t="s">
        <v>851</v>
      </c>
      <c r="F35" s="69" t="s">
        <v>852</v>
      </c>
      <c r="G35" s="92" t="s">
        <v>590</v>
      </c>
      <c r="H35" s="69" t="s">
        <v>851</v>
      </c>
      <c r="I35" s="69" t="s">
        <v>852</v>
      </c>
      <c r="J35" s="92" t="s">
        <v>590</v>
      </c>
      <c r="K35" s="69" t="s">
        <v>851</v>
      </c>
      <c r="L35" s="69" t="s">
        <v>852</v>
      </c>
      <c r="M35" s="92" t="s">
        <v>590</v>
      </c>
      <c r="N35" s="69" t="s">
        <v>851</v>
      </c>
      <c r="O35" s="69" t="s">
        <v>852</v>
      </c>
      <c r="P35" s="92" t="s">
        <v>590</v>
      </c>
      <c r="Q35" s="69" t="s">
        <v>851</v>
      </c>
      <c r="R35" s="70" t="s">
        <v>852</v>
      </c>
    </row>
    <row r="36" spans="2:18" ht="11.25">
      <c r="B36" s="1261" t="s">
        <v>228</v>
      </c>
      <c r="C36" s="1262"/>
      <c r="D36" s="1008">
        <v>47148</v>
      </c>
      <c r="E36" s="1008">
        <v>795</v>
      </c>
      <c r="F36" s="1008">
        <v>46353</v>
      </c>
      <c r="G36" s="1008">
        <v>3862</v>
      </c>
      <c r="H36" s="1008">
        <v>51</v>
      </c>
      <c r="I36" s="1008">
        <v>3811</v>
      </c>
      <c r="J36" s="1008">
        <v>6024</v>
      </c>
      <c r="K36" s="1008">
        <v>128</v>
      </c>
      <c r="L36" s="1008">
        <v>5896</v>
      </c>
      <c r="M36" s="1008">
        <v>26766</v>
      </c>
      <c r="N36" s="1008">
        <v>425</v>
      </c>
      <c r="O36" s="1008">
        <v>26341</v>
      </c>
      <c r="P36" s="1008">
        <v>10496</v>
      </c>
      <c r="Q36" s="1008">
        <v>191</v>
      </c>
      <c r="R36" s="1009">
        <v>10305</v>
      </c>
    </row>
    <row r="37" spans="2:18" ht="11.25">
      <c r="B37" s="73"/>
      <c r="C37" s="74"/>
      <c r="D37" s="1010"/>
      <c r="E37" s="1010"/>
      <c r="F37" s="1010"/>
      <c r="G37" s="1010"/>
      <c r="H37" s="1010"/>
      <c r="I37" s="1010"/>
      <c r="J37" s="1010"/>
      <c r="K37" s="1010"/>
      <c r="L37" s="1010"/>
      <c r="M37" s="1010"/>
      <c r="N37" s="1010"/>
      <c r="O37" s="1010"/>
      <c r="P37" s="1010"/>
      <c r="Q37" s="1010"/>
      <c r="R37" s="1011"/>
    </row>
    <row r="38" spans="2:18" ht="11.25">
      <c r="B38" s="1263" t="s">
        <v>229</v>
      </c>
      <c r="C38" s="1264"/>
      <c r="D38" s="1012">
        <f>SUM(D40:D41)</f>
        <v>47705</v>
      </c>
      <c r="E38" s="1012">
        <f aca="true" t="shared" si="3" ref="E38:R38">SUM(E40:E41)</f>
        <v>786</v>
      </c>
      <c r="F38" s="1012">
        <f t="shared" si="3"/>
        <v>46919</v>
      </c>
      <c r="G38" s="1012">
        <f t="shared" si="3"/>
        <v>3813</v>
      </c>
      <c r="H38" s="1012">
        <f t="shared" si="3"/>
        <v>50</v>
      </c>
      <c r="I38" s="1012">
        <f t="shared" si="3"/>
        <v>3763</v>
      </c>
      <c r="J38" s="1012">
        <f t="shared" si="3"/>
        <v>5959</v>
      </c>
      <c r="K38" s="1012">
        <f t="shared" si="3"/>
        <v>124</v>
      </c>
      <c r="L38" s="1012">
        <f t="shared" si="3"/>
        <v>5835</v>
      </c>
      <c r="M38" s="1012">
        <f t="shared" si="3"/>
        <v>26998</v>
      </c>
      <c r="N38" s="1012">
        <f t="shared" si="3"/>
        <v>436</v>
      </c>
      <c r="O38" s="1012">
        <f t="shared" si="3"/>
        <v>26562</v>
      </c>
      <c r="P38" s="1012">
        <f t="shared" si="3"/>
        <v>10935</v>
      </c>
      <c r="Q38" s="1012">
        <f t="shared" si="3"/>
        <v>176</v>
      </c>
      <c r="R38" s="1013">
        <f t="shared" si="3"/>
        <v>10759</v>
      </c>
    </row>
    <row r="39" spans="2:18" ht="11.25">
      <c r="B39" s="76"/>
      <c r="C39" s="77"/>
      <c r="D39" s="1012"/>
      <c r="E39" s="1012"/>
      <c r="F39" s="1012"/>
      <c r="G39" s="1012"/>
      <c r="H39" s="1012"/>
      <c r="I39" s="1012"/>
      <c r="J39" s="1012"/>
      <c r="K39" s="1012"/>
      <c r="L39" s="1012"/>
      <c r="M39" s="1012"/>
      <c r="N39" s="1012"/>
      <c r="O39" s="1012"/>
      <c r="P39" s="1012"/>
      <c r="Q39" s="1012"/>
      <c r="R39" s="1013"/>
    </row>
    <row r="40" spans="2:18" ht="11.25">
      <c r="B40" s="1265" t="s">
        <v>853</v>
      </c>
      <c r="C40" s="1266"/>
      <c r="D40" s="1012">
        <f>SUM(D43:D55)</f>
        <v>32679</v>
      </c>
      <c r="E40" s="1012">
        <f aca="true" t="shared" si="4" ref="E40:R40">SUM(E43:E55)</f>
        <v>558</v>
      </c>
      <c r="F40" s="1012">
        <f t="shared" si="4"/>
        <v>32121</v>
      </c>
      <c r="G40" s="1012">
        <f t="shared" si="4"/>
        <v>2625</v>
      </c>
      <c r="H40" s="1012">
        <f t="shared" si="4"/>
        <v>39</v>
      </c>
      <c r="I40" s="1012">
        <f t="shared" si="4"/>
        <v>2586</v>
      </c>
      <c r="J40" s="1012">
        <f t="shared" si="4"/>
        <v>3916</v>
      </c>
      <c r="K40" s="1012">
        <f t="shared" si="4"/>
        <v>80</v>
      </c>
      <c r="L40" s="1012">
        <f t="shared" si="4"/>
        <v>3836</v>
      </c>
      <c r="M40" s="1012">
        <f t="shared" si="4"/>
        <v>18287</v>
      </c>
      <c r="N40" s="1012">
        <f t="shared" si="4"/>
        <v>324</v>
      </c>
      <c r="O40" s="1012">
        <f t="shared" si="4"/>
        <v>17963</v>
      </c>
      <c r="P40" s="1012">
        <f t="shared" si="4"/>
        <v>7851</v>
      </c>
      <c r="Q40" s="1012">
        <f t="shared" si="4"/>
        <v>115</v>
      </c>
      <c r="R40" s="1013">
        <f t="shared" si="4"/>
        <v>7736</v>
      </c>
    </row>
    <row r="41" spans="2:18" ht="11.25">
      <c r="B41" s="1265" t="s">
        <v>854</v>
      </c>
      <c r="C41" s="1266"/>
      <c r="D41" s="1012">
        <f aca="true" t="shared" si="5" ref="D41:R41">SUM(D57:D60)</f>
        <v>15026</v>
      </c>
      <c r="E41" s="1012">
        <f t="shared" si="5"/>
        <v>228</v>
      </c>
      <c r="F41" s="1012">
        <f t="shared" si="5"/>
        <v>14798</v>
      </c>
      <c r="G41" s="1012">
        <f t="shared" si="5"/>
        <v>1188</v>
      </c>
      <c r="H41" s="1012">
        <f t="shared" si="5"/>
        <v>11</v>
      </c>
      <c r="I41" s="1012">
        <f t="shared" si="5"/>
        <v>1177</v>
      </c>
      <c r="J41" s="1012">
        <f t="shared" si="5"/>
        <v>2043</v>
      </c>
      <c r="K41" s="1012">
        <f t="shared" si="5"/>
        <v>44</v>
      </c>
      <c r="L41" s="1012">
        <f t="shared" si="5"/>
        <v>1999</v>
      </c>
      <c r="M41" s="1012">
        <f t="shared" si="5"/>
        <v>8711</v>
      </c>
      <c r="N41" s="1012">
        <f t="shared" si="5"/>
        <v>112</v>
      </c>
      <c r="O41" s="1012">
        <f t="shared" si="5"/>
        <v>8599</v>
      </c>
      <c r="P41" s="1012">
        <f t="shared" si="5"/>
        <v>3084</v>
      </c>
      <c r="Q41" s="1012">
        <f t="shared" si="5"/>
        <v>61</v>
      </c>
      <c r="R41" s="1013">
        <f t="shared" si="5"/>
        <v>3023</v>
      </c>
    </row>
    <row r="42" spans="2:18" ht="11.25">
      <c r="B42" s="80"/>
      <c r="C42" s="81"/>
      <c r="D42" s="1010"/>
      <c r="E42" s="1010"/>
      <c r="F42" s="1010"/>
      <c r="G42" s="1010"/>
      <c r="H42" s="1010"/>
      <c r="I42" s="1010"/>
      <c r="J42" s="1010"/>
      <c r="K42" s="1010"/>
      <c r="L42" s="1010"/>
      <c r="M42" s="1010"/>
      <c r="N42" s="1010"/>
      <c r="O42" s="1010"/>
      <c r="P42" s="1010"/>
      <c r="Q42" s="1010"/>
      <c r="R42" s="1011"/>
    </row>
    <row r="43" spans="2:18" ht="11.25">
      <c r="B43" s="80"/>
      <c r="C43" s="81" t="s">
        <v>715</v>
      </c>
      <c r="D43" s="1000">
        <f>E43+F43</f>
        <v>8602</v>
      </c>
      <c r="E43" s="1014">
        <f>H43+K43+N43+Q43</f>
        <v>182</v>
      </c>
      <c r="F43" s="1000">
        <f>I43+L43+O43+R43</f>
        <v>8420</v>
      </c>
      <c r="G43" s="1015">
        <f>H43+I43</f>
        <v>615</v>
      </c>
      <c r="H43" s="1010">
        <v>16</v>
      </c>
      <c r="I43" s="1010">
        <v>599</v>
      </c>
      <c r="J43" s="1010">
        <f>K43+L43</f>
        <v>941</v>
      </c>
      <c r="K43" s="1010">
        <v>26</v>
      </c>
      <c r="L43" s="1010">
        <v>915</v>
      </c>
      <c r="M43" s="1010">
        <f>N43+O43</f>
        <v>4671</v>
      </c>
      <c r="N43" s="1010">
        <v>111</v>
      </c>
      <c r="O43" s="1010">
        <v>4560</v>
      </c>
      <c r="P43" s="1010">
        <f>Q43+R43</f>
        <v>2375</v>
      </c>
      <c r="Q43" s="1010">
        <v>29</v>
      </c>
      <c r="R43" s="1011">
        <v>2346</v>
      </c>
    </row>
    <row r="44" spans="2:18" ht="11.25">
      <c r="B44" s="80"/>
      <c r="C44" s="81" t="s">
        <v>737</v>
      </c>
      <c r="D44" s="1000">
        <f aca="true" t="shared" si="6" ref="D44:D55">E44+F44</f>
        <v>3059</v>
      </c>
      <c r="E44" s="1014">
        <f aca="true" t="shared" si="7" ref="E44:F55">H44+K44+N44+Q44</f>
        <v>39</v>
      </c>
      <c r="F44" s="1000">
        <f t="shared" si="7"/>
        <v>3020</v>
      </c>
      <c r="G44" s="1015">
        <f aca="true" t="shared" si="8" ref="G44:G55">H44+I44</f>
        <v>217</v>
      </c>
      <c r="H44" s="1010">
        <v>2</v>
      </c>
      <c r="I44" s="1010">
        <v>215</v>
      </c>
      <c r="J44" s="1010">
        <f aca="true" t="shared" si="9" ref="J44:J55">K44+L44</f>
        <v>328</v>
      </c>
      <c r="K44" s="1010">
        <v>7</v>
      </c>
      <c r="L44" s="1010">
        <v>321</v>
      </c>
      <c r="M44" s="1010">
        <f aca="true" t="shared" si="10" ref="M44:M55">N44+O44</f>
        <v>1754</v>
      </c>
      <c r="N44" s="1010">
        <v>24</v>
      </c>
      <c r="O44" s="1010">
        <v>1730</v>
      </c>
      <c r="P44" s="1010">
        <f aca="true" t="shared" si="11" ref="P44:P55">Q44+R44</f>
        <v>760</v>
      </c>
      <c r="Q44" s="1010">
        <v>6</v>
      </c>
      <c r="R44" s="1011">
        <v>754</v>
      </c>
    </row>
    <row r="45" spans="2:18" ht="11.25">
      <c r="B45" s="80"/>
      <c r="C45" s="81" t="s">
        <v>745</v>
      </c>
      <c r="D45" s="1000">
        <f t="shared" si="6"/>
        <v>3938</v>
      </c>
      <c r="E45" s="1014">
        <f t="shared" si="7"/>
        <v>71</v>
      </c>
      <c r="F45" s="1000">
        <f t="shared" si="7"/>
        <v>3867</v>
      </c>
      <c r="G45" s="1015">
        <f t="shared" si="8"/>
        <v>305</v>
      </c>
      <c r="H45" s="1010">
        <v>4</v>
      </c>
      <c r="I45" s="1010">
        <v>301</v>
      </c>
      <c r="J45" s="1010">
        <f t="shared" si="9"/>
        <v>516</v>
      </c>
      <c r="K45" s="1010">
        <v>5</v>
      </c>
      <c r="L45" s="1010">
        <v>511</v>
      </c>
      <c r="M45" s="1010">
        <f t="shared" si="10"/>
        <v>2451</v>
      </c>
      <c r="N45" s="1010">
        <v>45</v>
      </c>
      <c r="O45" s="1010">
        <v>2406</v>
      </c>
      <c r="P45" s="1010">
        <f t="shared" si="11"/>
        <v>666</v>
      </c>
      <c r="Q45" s="1010">
        <v>17</v>
      </c>
      <c r="R45" s="1011">
        <v>649</v>
      </c>
    </row>
    <row r="46" spans="2:18" ht="11.25">
      <c r="B46" s="80"/>
      <c r="C46" s="81" t="s">
        <v>746</v>
      </c>
      <c r="D46" s="1000">
        <f t="shared" si="6"/>
        <v>3658</v>
      </c>
      <c r="E46" s="1014">
        <f t="shared" si="7"/>
        <v>59</v>
      </c>
      <c r="F46" s="1000">
        <f t="shared" si="7"/>
        <v>3599</v>
      </c>
      <c r="G46" s="1015">
        <f t="shared" si="8"/>
        <v>316</v>
      </c>
      <c r="H46" s="1010">
        <v>1</v>
      </c>
      <c r="I46" s="1010">
        <v>315</v>
      </c>
      <c r="J46" s="1010">
        <f t="shared" si="9"/>
        <v>527</v>
      </c>
      <c r="K46" s="1010">
        <v>16</v>
      </c>
      <c r="L46" s="1010">
        <v>511</v>
      </c>
      <c r="M46" s="1010">
        <f t="shared" si="10"/>
        <v>1970</v>
      </c>
      <c r="N46" s="1010">
        <v>29</v>
      </c>
      <c r="O46" s="1010">
        <v>1941</v>
      </c>
      <c r="P46" s="1010">
        <f t="shared" si="11"/>
        <v>845</v>
      </c>
      <c r="Q46" s="1010">
        <v>13</v>
      </c>
      <c r="R46" s="1011">
        <v>832</v>
      </c>
    </row>
    <row r="47" spans="2:18" ht="11.25">
      <c r="B47" s="80"/>
      <c r="C47" s="81" t="s">
        <v>727</v>
      </c>
      <c r="D47" s="1000">
        <f t="shared" si="6"/>
        <v>1542</v>
      </c>
      <c r="E47" s="1014">
        <f t="shared" si="7"/>
        <v>24</v>
      </c>
      <c r="F47" s="1000">
        <f t="shared" si="7"/>
        <v>1518</v>
      </c>
      <c r="G47" s="1015">
        <f t="shared" si="8"/>
        <v>191</v>
      </c>
      <c r="H47" s="1010">
        <v>1</v>
      </c>
      <c r="I47" s="1010">
        <v>190</v>
      </c>
      <c r="J47" s="1010">
        <f t="shared" si="9"/>
        <v>171</v>
      </c>
      <c r="K47" s="1010">
        <v>4</v>
      </c>
      <c r="L47" s="1010">
        <v>167</v>
      </c>
      <c r="M47" s="1010">
        <f t="shared" si="10"/>
        <v>871</v>
      </c>
      <c r="N47" s="1010">
        <v>14</v>
      </c>
      <c r="O47" s="1010">
        <v>857</v>
      </c>
      <c r="P47" s="1010">
        <f t="shared" si="11"/>
        <v>309</v>
      </c>
      <c r="Q47" s="1010">
        <v>5</v>
      </c>
      <c r="R47" s="1011">
        <v>304</v>
      </c>
    </row>
    <row r="48" spans="2:18" ht="11.25">
      <c r="B48" s="80"/>
      <c r="C48" s="81" t="s">
        <v>720</v>
      </c>
      <c r="D48" s="1000">
        <f t="shared" si="6"/>
        <v>1636</v>
      </c>
      <c r="E48" s="1014">
        <f t="shared" si="7"/>
        <v>26</v>
      </c>
      <c r="F48" s="1000">
        <f t="shared" si="7"/>
        <v>1610</v>
      </c>
      <c r="G48" s="1015">
        <f t="shared" si="8"/>
        <v>128</v>
      </c>
      <c r="H48" s="1010">
        <v>0</v>
      </c>
      <c r="I48" s="1010">
        <v>128</v>
      </c>
      <c r="J48" s="1010">
        <f t="shared" si="9"/>
        <v>253</v>
      </c>
      <c r="K48" s="1010">
        <v>2</v>
      </c>
      <c r="L48" s="1010">
        <v>251</v>
      </c>
      <c r="M48" s="1010">
        <f t="shared" si="10"/>
        <v>840</v>
      </c>
      <c r="N48" s="1010">
        <v>17</v>
      </c>
      <c r="O48" s="1010">
        <v>823</v>
      </c>
      <c r="P48" s="1010">
        <f t="shared" si="11"/>
        <v>415</v>
      </c>
      <c r="Q48" s="1010">
        <v>7</v>
      </c>
      <c r="R48" s="1011">
        <v>408</v>
      </c>
    </row>
    <row r="49" spans="2:18" ht="11.25">
      <c r="B49" s="80"/>
      <c r="C49" s="81" t="s">
        <v>716</v>
      </c>
      <c r="D49" s="1000">
        <f t="shared" si="6"/>
        <v>1780</v>
      </c>
      <c r="E49" s="1014">
        <f t="shared" si="7"/>
        <v>36</v>
      </c>
      <c r="F49" s="1000">
        <f t="shared" si="7"/>
        <v>1744</v>
      </c>
      <c r="G49" s="1015">
        <f t="shared" si="8"/>
        <v>158</v>
      </c>
      <c r="H49" s="1010">
        <v>7</v>
      </c>
      <c r="I49" s="1010">
        <v>151</v>
      </c>
      <c r="J49" s="1010">
        <f t="shared" si="9"/>
        <v>184</v>
      </c>
      <c r="K49" s="1010">
        <v>5</v>
      </c>
      <c r="L49" s="1010">
        <v>179</v>
      </c>
      <c r="M49" s="1010">
        <f t="shared" si="10"/>
        <v>1009</v>
      </c>
      <c r="N49" s="1010">
        <v>19</v>
      </c>
      <c r="O49" s="1010">
        <v>990</v>
      </c>
      <c r="P49" s="1010">
        <f t="shared" si="11"/>
        <v>429</v>
      </c>
      <c r="Q49" s="1010">
        <v>5</v>
      </c>
      <c r="R49" s="1011">
        <v>424</v>
      </c>
    </row>
    <row r="50" spans="2:18" ht="11.25">
      <c r="B50" s="80"/>
      <c r="C50" s="81" t="s">
        <v>721</v>
      </c>
      <c r="D50" s="1000">
        <f t="shared" si="6"/>
        <v>1257</v>
      </c>
      <c r="E50" s="1014">
        <f t="shared" si="7"/>
        <v>14</v>
      </c>
      <c r="F50" s="1000">
        <f t="shared" si="7"/>
        <v>1243</v>
      </c>
      <c r="G50" s="1015">
        <f t="shared" si="8"/>
        <v>126</v>
      </c>
      <c r="H50" s="1010">
        <v>2</v>
      </c>
      <c r="I50" s="1010">
        <v>124</v>
      </c>
      <c r="J50" s="1010">
        <f t="shared" si="9"/>
        <v>185</v>
      </c>
      <c r="K50" s="1010">
        <v>2</v>
      </c>
      <c r="L50" s="1010">
        <v>183</v>
      </c>
      <c r="M50" s="1010">
        <f t="shared" si="10"/>
        <v>680</v>
      </c>
      <c r="N50" s="1010">
        <v>6</v>
      </c>
      <c r="O50" s="1010">
        <v>674</v>
      </c>
      <c r="P50" s="1010">
        <f t="shared" si="11"/>
        <v>266</v>
      </c>
      <c r="Q50" s="1010">
        <v>4</v>
      </c>
      <c r="R50" s="1011">
        <v>262</v>
      </c>
    </row>
    <row r="51" spans="2:18" ht="11.25">
      <c r="B51" s="80"/>
      <c r="C51" s="81" t="s">
        <v>738</v>
      </c>
      <c r="D51" s="1000">
        <f t="shared" si="6"/>
        <v>1211</v>
      </c>
      <c r="E51" s="1014">
        <f t="shared" si="7"/>
        <v>21</v>
      </c>
      <c r="F51" s="1000">
        <f t="shared" si="7"/>
        <v>1190</v>
      </c>
      <c r="G51" s="1015">
        <f t="shared" si="8"/>
        <v>77</v>
      </c>
      <c r="H51" s="1010">
        <v>0</v>
      </c>
      <c r="I51" s="1010">
        <v>77</v>
      </c>
      <c r="J51" s="1010">
        <f t="shared" si="9"/>
        <v>107</v>
      </c>
      <c r="K51" s="1010">
        <v>2</v>
      </c>
      <c r="L51" s="1010">
        <v>105</v>
      </c>
      <c r="M51" s="1010">
        <f t="shared" si="10"/>
        <v>763</v>
      </c>
      <c r="N51" s="1010">
        <v>13</v>
      </c>
      <c r="O51" s="1010">
        <v>750</v>
      </c>
      <c r="P51" s="1010">
        <f t="shared" si="11"/>
        <v>264</v>
      </c>
      <c r="Q51" s="1010">
        <v>6</v>
      </c>
      <c r="R51" s="1011">
        <v>258</v>
      </c>
    </row>
    <row r="52" spans="2:18" ht="11.25">
      <c r="B52" s="80"/>
      <c r="C52" s="81" t="s">
        <v>717</v>
      </c>
      <c r="D52" s="1000">
        <f t="shared" si="6"/>
        <v>1999</v>
      </c>
      <c r="E52" s="1014">
        <f t="shared" si="7"/>
        <v>27</v>
      </c>
      <c r="F52" s="1000">
        <f t="shared" si="7"/>
        <v>1972</v>
      </c>
      <c r="G52" s="1015">
        <f t="shared" si="8"/>
        <v>151</v>
      </c>
      <c r="H52" s="1010">
        <v>2</v>
      </c>
      <c r="I52" s="1010">
        <v>149</v>
      </c>
      <c r="J52" s="1010">
        <f t="shared" si="9"/>
        <v>228</v>
      </c>
      <c r="K52" s="1010">
        <v>4</v>
      </c>
      <c r="L52" s="1010">
        <v>224</v>
      </c>
      <c r="M52" s="1010">
        <f t="shared" si="10"/>
        <v>1048</v>
      </c>
      <c r="N52" s="1010">
        <v>16</v>
      </c>
      <c r="O52" s="1010">
        <v>1032</v>
      </c>
      <c r="P52" s="1010">
        <f t="shared" si="11"/>
        <v>572</v>
      </c>
      <c r="Q52" s="1010">
        <v>5</v>
      </c>
      <c r="R52" s="1011">
        <v>567</v>
      </c>
    </row>
    <row r="53" spans="2:18" ht="11.25">
      <c r="B53" s="80"/>
      <c r="C53" s="81" t="s">
        <v>722</v>
      </c>
      <c r="D53" s="1000">
        <f t="shared" si="6"/>
        <v>1543</v>
      </c>
      <c r="E53" s="1014">
        <f t="shared" si="7"/>
        <v>34</v>
      </c>
      <c r="F53" s="1000">
        <f t="shared" si="7"/>
        <v>1509</v>
      </c>
      <c r="G53" s="1015">
        <f t="shared" si="8"/>
        <v>120</v>
      </c>
      <c r="H53" s="1010">
        <v>3</v>
      </c>
      <c r="I53" s="1010">
        <v>117</v>
      </c>
      <c r="J53" s="1010">
        <f t="shared" si="9"/>
        <v>155</v>
      </c>
      <c r="K53" s="1010">
        <v>5</v>
      </c>
      <c r="L53" s="1010">
        <v>150</v>
      </c>
      <c r="M53" s="1010">
        <f t="shared" si="10"/>
        <v>877</v>
      </c>
      <c r="N53" s="1010">
        <v>14</v>
      </c>
      <c r="O53" s="1010">
        <v>863</v>
      </c>
      <c r="P53" s="1010">
        <f t="shared" si="11"/>
        <v>391</v>
      </c>
      <c r="Q53" s="1010">
        <v>12</v>
      </c>
      <c r="R53" s="1011">
        <v>379</v>
      </c>
    </row>
    <row r="54" spans="2:18" ht="11.25">
      <c r="B54" s="80"/>
      <c r="C54" s="81" t="s">
        <v>728</v>
      </c>
      <c r="D54" s="1000">
        <f t="shared" si="6"/>
        <v>1096</v>
      </c>
      <c r="E54" s="1014">
        <f t="shared" si="7"/>
        <v>7</v>
      </c>
      <c r="F54" s="1000">
        <f t="shared" si="7"/>
        <v>1089</v>
      </c>
      <c r="G54" s="1015">
        <f t="shared" si="8"/>
        <v>109</v>
      </c>
      <c r="H54" s="1010">
        <v>1</v>
      </c>
      <c r="I54" s="1010">
        <v>108</v>
      </c>
      <c r="J54" s="1010">
        <f t="shared" si="9"/>
        <v>155</v>
      </c>
      <c r="K54" s="1010">
        <v>0</v>
      </c>
      <c r="L54" s="1010">
        <v>155</v>
      </c>
      <c r="M54" s="1010">
        <f t="shared" si="10"/>
        <v>605</v>
      </c>
      <c r="N54" s="1010">
        <v>2</v>
      </c>
      <c r="O54" s="1010">
        <v>603</v>
      </c>
      <c r="P54" s="1010">
        <f t="shared" si="11"/>
        <v>227</v>
      </c>
      <c r="Q54" s="1010">
        <v>4</v>
      </c>
      <c r="R54" s="1011">
        <v>223</v>
      </c>
    </row>
    <row r="55" spans="2:18" ht="11.25">
      <c r="B55" s="80"/>
      <c r="C55" s="81" t="s">
        <v>739</v>
      </c>
      <c r="D55" s="1000">
        <f t="shared" si="6"/>
        <v>1358</v>
      </c>
      <c r="E55" s="1014">
        <f t="shared" si="7"/>
        <v>18</v>
      </c>
      <c r="F55" s="1000">
        <f t="shared" si="7"/>
        <v>1340</v>
      </c>
      <c r="G55" s="1015">
        <f t="shared" si="8"/>
        <v>112</v>
      </c>
      <c r="H55" s="1010">
        <v>0</v>
      </c>
      <c r="I55" s="1010">
        <v>112</v>
      </c>
      <c r="J55" s="1010">
        <f t="shared" si="9"/>
        <v>166</v>
      </c>
      <c r="K55" s="1010">
        <v>2</v>
      </c>
      <c r="L55" s="1010">
        <v>164</v>
      </c>
      <c r="M55" s="1010">
        <f t="shared" si="10"/>
        <v>748</v>
      </c>
      <c r="N55" s="1010">
        <v>14</v>
      </c>
      <c r="O55" s="1010">
        <v>734</v>
      </c>
      <c r="P55" s="1010">
        <f t="shared" si="11"/>
        <v>332</v>
      </c>
      <c r="Q55" s="1010">
        <v>2</v>
      </c>
      <c r="R55" s="1011">
        <v>330</v>
      </c>
    </row>
    <row r="56" spans="2:18" ht="11.25">
      <c r="B56" s="80" t="s">
        <v>221</v>
      </c>
      <c r="C56" s="81"/>
      <c r="D56" s="1000"/>
      <c r="E56" s="1014"/>
      <c r="F56" s="1000"/>
      <c r="G56" s="1015"/>
      <c r="H56" s="1010"/>
      <c r="I56" s="1010"/>
      <c r="J56" s="1010"/>
      <c r="K56" s="1010"/>
      <c r="L56" s="1010"/>
      <c r="M56" s="1010"/>
      <c r="N56" s="1010"/>
      <c r="O56" s="1010"/>
      <c r="P56" s="1010"/>
      <c r="Q56" s="1010"/>
      <c r="R56" s="1011"/>
    </row>
    <row r="57" spans="2:18" ht="22.5">
      <c r="B57" s="80"/>
      <c r="C57" s="81" t="s">
        <v>222</v>
      </c>
      <c r="D57" s="1016">
        <v>4046</v>
      </c>
      <c r="E57" s="1017">
        <v>52</v>
      </c>
      <c r="F57" s="1016">
        <v>3994</v>
      </c>
      <c r="G57" s="1015">
        <v>293</v>
      </c>
      <c r="H57" s="1010">
        <v>2</v>
      </c>
      <c r="I57" s="1010">
        <v>291</v>
      </c>
      <c r="J57" s="1010">
        <v>609</v>
      </c>
      <c r="K57" s="1010">
        <v>14</v>
      </c>
      <c r="L57" s="1010">
        <v>595</v>
      </c>
      <c r="M57" s="1010">
        <v>2258</v>
      </c>
      <c r="N57" s="1010">
        <v>24</v>
      </c>
      <c r="O57" s="1010">
        <v>2234</v>
      </c>
      <c r="P57" s="1010">
        <v>886</v>
      </c>
      <c r="Q57" s="1010">
        <v>12</v>
      </c>
      <c r="R57" s="1011">
        <v>874</v>
      </c>
    </row>
    <row r="58" spans="2:18" ht="22.5">
      <c r="B58" s="80"/>
      <c r="C58" s="81" t="s">
        <v>223</v>
      </c>
      <c r="D58" s="1016">
        <v>2596</v>
      </c>
      <c r="E58" s="1017">
        <v>25</v>
      </c>
      <c r="F58" s="1016">
        <v>2571</v>
      </c>
      <c r="G58" s="1015">
        <v>236</v>
      </c>
      <c r="H58" s="1018">
        <v>1</v>
      </c>
      <c r="I58" s="1018">
        <v>235</v>
      </c>
      <c r="J58" s="1010">
        <v>322</v>
      </c>
      <c r="K58" s="1018">
        <v>3</v>
      </c>
      <c r="L58" s="1018">
        <v>319</v>
      </c>
      <c r="M58" s="1010">
        <v>1503</v>
      </c>
      <c r="N58" s="1010">
        <v>14</v>
      </c>
      <c r="O58" s="1010">
        <v>1489</v>
      </c>
      <c r="P58" s="1010">
        <v>535</v>
      </c>
      <c r="Q58" s="1010">
        <v>7</v>
      </c>
      <c r="R58" s="1011">
        <v>528</v>
      </c>
    </row>
    <row r="59" spans="2:18" ht="22.5">
      <c r="B59" s="80"/>
      <c r="C59" s="81" t="s">
        <v>224</v>
      </c>
      <c r="D59" s="1016">
        <v>3478</v>
      </c>
      <c r="E59" s="1017">
        <v>45</v>
      </c>
      <c r="F59" s="1016">
        <v>3433</v>
      </c>
      <c r="G59" s="1015">
        <v>270</v>
      </c>
      <c r="H59" s="1010">
        <v>3</v>
      </c>
      <c r="I59" s="1010">
        <v>267</v>
      </c>
      <c r="J59" s="1010">
        <v>413</v>
      </c>
      <c r="K59" s="1010">
        <v>6</v>
      </c>
      <c r="L59" s="1010">
        <v>407</v>
      </c>
      <c r="M59" s="1010">
        <v>2048</v>
      </c>
      <c r="N59" s="1010">
        <v>21</v>
      </c>
      <c r="O59" s="1010">
        <v>2027</v>
      </c>
      <c r="P59" s="1010">
        <v>747</v>
      </c>
      <c r="Q59" s="1019">
        <v>15</v>
      </c>
      <c r="R59" s="1011">
        <v>732</v>
      </c>
    </row>
    <row r="60" spans="2:18" ht="22.5">
      <c r="B60" s="82"/>
      <c r="C60" s="83" t="s">
        <v>225</v>
      </c>
      <c r="D60" s="1020">
        <v>4906</v>
      </c>
      <c r="E60" s="1021">
        <v>106</v>
      </c>
      <c r="F60" s="1022">
        <v>4800</v>
      </c>
      <c r="G60" s="1023">
        <v>389</v>
      </c>
      <c r="H60" s="1024">
        <v>5</v>
      </c>
      <c r="I60" s="1024">
        <v>384</v>
      </c>
      <c r="J60" s="1023">
        <v>699</v>
      </c>
      <c r="K60" s="1024">
        <v>21</v>
      </c>
      <c r="L60" s="1024">
        <v>678</v>
      </c>
      <c r="M60" s="1023">
        <v>2902</v>
      </c>
      <c r="N60" s="1024">
        <v>53</v>
      </c>
      <c r="O60" s="1024">
        <v>2849</v>
      </c>
      <c r="P60" s="1023">
        <v>916</v>
      </c>
      <c r="Q60" s="1024">
        <v>27</v>
      </c>
      <c r="R60" s="1025">
        <v>889</v>
      </c>
    </row>
    <row r="61" spans="3:18" ht="11.25">
      <c r="C61" s="84" t="s">
        <v>856</v>
      </c>
      <c r="D61" s="84"/>
      <c r="E61" s="84"/>
      <c r="F61" s="84"/>
      <c r="G61" s="84"/>
      <c r="H61" s="84"/>
      <c r="I61" s="84"/>
      <c r="J61" s="84"/>
      <c r="K61" s="84"/>
      <c r="L61" s="84"/>
      <c r="M61" s="84"/>
      <c r="N61" s="84"/>
      <c r="O61" s="84"/>
      <c r="P61" s="84"/>
      <c r="Q61" s="84"/>
      <c r="R61" s="84"/>
    </row>
    <row r="62" spans="3:18" ht="11.25">
      <c r="C62" s="97"/>
      <c r="R62" s="84"/>
    </row>
    <row r="63" ht="11.25">
      <c r="R63" s="84"/>
    </row>
    <row r="64" spans="3:18" ht="11.25">
      <c r="C64" s="84"/>
      <c r="R64" s="84"/>
    </row>
    <row r="65" spans="3:18" ht="11.25">
      <c r="C65" s="84"/>
      <c r="R65" s="84"/>
    </row>
    <row r="66" spans="3:18" ht="11.25">
      <c r="C66" s="84"/>
      <c r="R66" s="84"/>
    </row>
    <row r="67" spans="3:18" ht="11.25">
      <c r="C67" s="84"/>
      <c r="R67" s="84"/>
    </row>
    <row r="68" spans="3:18" ht="11.25">
      <c r="C68" s="84"/>
      <c r="R68" s="84"/>
    </row>
    <row r="69" spans="3:18" ht="11.25">
      <c r="C69" s="84"/>
      <c r="R69" s="84"/>
    </row>
    <row r="70" spans="3:18" ht="11.25">
      <c r="C70" s="84"/>
      <c r="R70" s="84"/>
    </row>
    <row r="71" spans="3:18" ht="11.25">
      <c r="C71" s="84"/>
      <c r="R71" s="84"/>
    </row>
    <row r="72" spans="3:18" ht="11.25">
      <c r="C72" s="84"/>
      <c r="R72" s="84"/>
    </row>
    <row r="73" ht="11.25">
      <c r="C73" s="84"/>
    </row>
    <row r="74" ht="11.25">
      <c r="C74" s="84"/>
    </row>
    <row r="75" ht="11.25">
      <c r="C75" s="84"/>
    </row>
    <row r="76" ht="11.25">
      <c r="C76" s="84"/>
    </row>
    <row r="77" ht="11.25">
      <c r="C77" s="84"/>
    </row>
    <row r="78" ht="11.25">
      <c r="C78" s="84"/>
    </row>
    <row r="79" ht="11.25">
      <c r="C79" s="84"/>
    </row>
    <row r="80" ht="11.25">
      <c r="C80" s="84"/>
    </row>
    <row r="81" ht="11.25">
      <c r="C81" s="84"/>
    </row>
    <row r="82" ht="11.25">
      <c r="C82" s="84"/>
    </row>
    <row r="83" ht="11.25">
      <c r="C83" s="84"/>
    </row>
    <row r="84" ht="11.25">
      <c r="C84" s="84"/>
    </row>
    <row r="85" ht="11.25">
      <c r="C85" s="84"/>
    </row>
  </sheetData>
  <mergeCells count="12">
    <mergeCell ref="B4:C4"/>
    <mergeCell ref="B5:C5"/>
    <mergeCell ref="B6:C6"/>
    <mergeCell ref="B8:C8"/>
    <mergeCell ref="B10:C10"/>
    <mergeCell ref="B11:C11"/>
    <mergeCell ref="B34:C34"/>
    <mergeCell ref="B35:C35"/>
    <mergeCell ref="B36:C36"/>
    <mergeCell ref="B38:C38"/>
    <mergeCell ref="B40:C40"/>
    <mergeCell ref="B41:C41"/>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9.00390625" defaultRowHeight="13.5"/>
  <cols>
    <col min="1" max="1" width="2.625" style="109" customWidth="1"/>
    <col min="2" max="2" width="11.125" style="109" customWidth="1"/>
    <col min="3" max="17" width="5.625" style="109" customWidth="1"/>
    <col min="18" max="16384" width="9.00390625" style="109" customWidth="1"/>
  </cols>
  <sheetData>
    <row r="2" ht="14.25">
      <c r="B2" s="110" t="s">
        <v>1001</v>
      </c>
    </row>
    <row r="3" ht="12" customHeight="1"/>
    <row r="4" spans="2:17" ht="12.75" thickBot="1">
      <c r="B4" s="225" t="s">
        <v>1002</v>
      </c>
      <c r="C4" s="225"/>
      <c r="D4" s="225"/>
      <c r="E4" s="225"/>
      <c r="F4" s="225"/>
      <c r="G4" s="225"/>
      <c r="H4" s="225"/>
      <c r="I4" s="225"/>
      <c r="J4" s="225"/>
      <c r="K4" s="225"/>
      <c r="L4" s="225"/>
      <c r="M4" s="225"/>
      <c r="N4" s="225"/>
      <c r="P4" s="225"/>
      <c r="Q4" s="226" t="s">
        <v>1003</v>
      </c>
    </row>
    <row r="5" spans="1:17" ht="12.75" thickTop="1">
      <c r="A5" s="154"/>
      <c r="B5" s="227"/>
      <c r="C5" s="228" t="s">
        <v>409</v>
      </c>
      <c r="D5" s="227"/>
      <c r="E5" s="227"/>
      <c r="F5" s="227"/>
      <c r="G5" s="227"/>
      <c r="H5" s="227"/>
      <c r="I5" s="227"/>
      <c r="J5" s="227"/>
      <c r="K5" s="227"/>
      <c r="L5" s="227"/>
      <c r="M5" s="227"/>
      <c r="N5" s="227"/>
      <c r="O5" s="227"/>
      <c r="P5" s="227"/>
      <c r="Q5" s="229"/>
    </row>
    <row r="6" spans="1:17" ht="12">
      <c r="A6" s="154"/>
      <c r="B6" s="230" t="s">
        <v>410</v>
      </c>
      <c r="C6" s="230" t="s">
        <v>1005</v>
      </c>
      <c r="D6" s="230" t="s">
        <v>1007</v>
      </c>
      <c r="E6" s="230" t="s">
        <v>1009</v>
      </c>
      <c r="F6" s="230" t="s">
        <v>411</v>
      </c>
      <c r="G6" s="230" t="s">
        <v>412</v>
      </c>
      <c r="H6" s="230" t="s">
        <v>413</v>
      </c>
      <c r="I6" s="230" t="s">
        <v>414</v>
      </c>
      <c r="J6" s="230" t="s">
        <v>415</v>
      </c>
      <c r="K6" s="230" t="s">
        <v>416</v>
      </c>
      <c r="L6" s="230" t="s">
        <v>417</v>
      </c>
      <c r="M6" s="230" t="s">
        <v>418</v>
      </c>
      <c r="N6" s="230" t="s">
        <v>419</v>
      </c>
      <c r="O6" s="230" t="s">
        <v>420</v>
      </c>
      <c r="P6" s="230" t="s">
        <v>352</v>
      </c>
      <c r="Q6" s="231" t="s">
        <v>353</v>
      </c>
    </row>
    <row r="7" spans="2:17" ht="12">
      <c r="B7" s="154"/>
      <c r="C7" s="154"/>
      <c r="D7" s="154"/>
      <c r="E7" s="154"/>
      <c r="F7" s="154"/>
      <c r="G7" s="154"/>
      <c r="H7" s="154"/>
      <c r="I7" s="154"/>
      <c r="J7" s="154"/>
      <c r="K7" s="154"/>
      <c r="L7" s="154"/>
      <c r="M7" s="154"/>
      <c r="N7" s="154"/>
      <c r="O7" s="154"/>
      <c r="P7" s="154"/>
      <c r="Q7" s="154"/>
    </row>
    <row r="8" spans="2:17" ht="12">
      <c r="B8" s="154"/>
      <c r="D8" s="154" t="s">
        <v>1010</v>
      </c>
      <c r="E8" s="154"/>
      <c r="F8" s="154"/>
      <c r="G8" s="232"/>
      <c r="H8" s="154"/>
      <c r="I8" s="154"/>
      <c r="J8" s="154"/>
      <c r="K8" s="154"/>
      <c r="L8" s="154"/>
      <c r="M8" s="154"/>
      <c r="N8" s="154"/>
      <c r="O8" s="154"/>
      <c r="P8" s="154"/>
      <c r="Q8" s="154"/>
    </row>
    <row r="9" spans="2:17" ht="12">
      <c r="B9" s="154"/>
      <c r="C9" s="154"/>
      <c r="D9" s="233"/>
      <c r="E9" s="154"/>
      <c r="F9" s="154"/>
      <c r="G9" s="232"/>
      <c r="H9" s="154"/>
      <c r="I9" s="154"/>
      <c r="J9" s="154"/>
      <c r="K9" s="154"/>
      <c r="L9" s="154"/>
      <c r="M9" s="154"/>
      <c r="N9" s="154"/>
      <c r="O9" s="154"/>
      <c r="P9" s="154"/>
      <c r="Q9" s="154"/>
    </row>
    <row r="10" spans="2:17" s="132" customFormat="1" ht="15" customHeight="1">
      <c r="B10" s="234" t="s">
        <v>422</v>
      </c>
      <c r="C10" s="235">
        <v>99.2</v>
      </c>
      <c r="D10" s="235">
        <v>100</v>
      </c>
      <c r="E10" s="235">
        <v>96.9</v>
      </c>
      <c r="F10" s="235">
        <v>87.4</v>
      </c>
      <c r="G10" s="235">
        <v>80.1</v>
      </c>
      <c r="H10" s="235">
        <v>85.5</v>
      </c>
      <c r="I10" s="235">
        <v>82.7</v>
      </c>
      <c r="J10" s="235">
        <v>79.9</v>
      </c>
      <c r="K10" s="235">
        <v>125.6</v>
      </c>
      <c r="L10" s="235">
        <v>112.5</v>
      </c>
      <c r="M10" s="235">
        <v>92.1</v>
      </c>
      <c r="N10" s="235">
        <v>79.7</v>
      </c>
      <c r="O10" s="235">
        <v>83.3</v>
      </c>
      <c r="P10" s="235">
        <v>81</v>
      </c>
      <c r="Q10" s="236">
        <v>173.4</v>
      </c>
    </row>
    <row r="11" spans="2:17" ht="9.75" customHeight="1">
      <c r="B11" s="237"/>
      <c r="C11" s="238"/>
      <c r="D11" s="238"/>
      <c r="E11" s="239"/>
      <c r="F11" s="238"/>
      <c r="G11" s="238"/>
      <c r="H11" s="238"/>
      <c r="I11" s="238"/>
      <c r="J11" s="238"/>
      <c r="K11" s="238"/>
      <c r="L11" s="238"/>
      <c r="M11" s="238"/>
      <c r="N11" s="238"/>
      <c r="O11" s="238"/>
      <c r="P11" s="238"/>
      <c r="Q11" s="240"/>
    </row>
    <row r="12" spans="2:17" ht="15" customHeight="1">
      <c r="B12" s="241" t="s">
        <v>423</v>
      </c>
      <c r="C12" s="238">
        <v>94.7</v>
      </c>
      <c r="D12" s="238">
        <v>100</v>
      </c>
      <c r="E12" s="238">
        <v>96.6</v>
      </c>
      <c r="F12" s="238">
        <v>98.5</v>
      </c>
      <c r="G12" s="238">
        <v>87.1</v>
      </c>
      <c r="H12" s="238">
        <v>87.5</v>
      </c>
      <c r="I12" s="238">
        <v>93.3</v>
      </c>
      <c r="J12" s="238">
        <v>86.9</v>
      </c>
      <c r="K12" s="238">
        <v>103.3</v>
      </c>
      <c r="L12" s="238">
        <v>98.7</v>
      </c>
      <c r="M12" s="238">
        <v>116.6</v>
      </c>
      <c r="N12" s="238">
        <v>84.4</v>
      </c>
      <c r="O12" s="238">
        <v>86.3</v>
      </c>
      <c r="P12" s="238">
        <v>86</v>
      </c>
      <c r="Q12" s="240">
        <v>130.6</v>
      </c>
    </row>
    <row r="13" spans="2:17" ht="15" customHeight="1">
      <c r="B13" s="241" t="s">
        <v>424</v>
      </c>
      <c r="C13" s="238">
        <v>98.2</v>
      </c>
      <c r="D13" s="238">
        <v>100</v>
      </c>
      <c r="E13" s="238">
        <v>96.9</v>
      </c>
      <c r="F13" s="238">
        <v>85.1</v>
      </c>
      <c r="G13" s="238">
        <v>82.3</v>
      </c>
      <c r="H13" s="238">
        <v>83.3</v>
      </c>
      <c r="I13" s="238">
        <v>82.5</v>
      </c>
      <c r="J13" s="238">
        <v>80.4</v>
      </c>
      <c r="K13" s="238">
        <v>113.5</v>
      </c>
      <c r="L13" s="238">
        <v>124.5</v>
      </c>
      <c r="M13" s="238">
        <v>96.9</v>
      </c>
      <c r="N13" s="238">
        <v>82.6</v>
      </c>
      <c r="O13" s="238">
        <v>83.4</v>
      </c>
      <c r="P13" s="238">
        <v>83.4</v>
      </c>
      <c r="Q13" s="240">
        <v>164.4</v>
      </c>
    </row>
    <row r="14" spans="2:17" ht="24" customHeight="1">
      <c r="B14" s="242" t="s">
        <v>425</v>
      </c>
      <c r="C14" s="243">
        <v>90.7</v>
      </c>
      <c r="D14" s="243" t="s">
        <v>1011</v>
      </c>
      <c r="E14" s="243" t="s">
        <v>1011</v>
      </c>
      <c r="F14" s="243" t="s">
        <v>1011</v>
      </c>
      <c r="G14" s="243" t="s">
        <v>1011</v>
      </c>
      <c r="H14" s="243" t="s">
        <v>1011</v>
      </c>
      <c r="I14" s="243" t="s">
        <v>1011</v>
      </c>
      <c r="J14" s="243" t="s">
        <v>1011</v>
      </c>
      <c r="K14" s="243" t="s">
        <v>1011</v>
      </c>
      <c r="L14" s="243">
        <v>72.8</v>
      </c>
      <c r="M14" s="243">
        <v>73.1</v>
      </c>
      <c r="N14" s="243">
        <v>74</v>
      </c>
      <c r="O14" s="243">
        <v>87.7</v>
      </c>
      <c r="P14" s="243">
        <v>75.4</v>
      </c>
      <c r="Q14" s="244">
        <v>226.4</v>
      </c>
    </row>
    <row r="15" spans="2:17" ht="15" customHeight="1">
      <c r="B15" s="241" t="s">
        <v>426</v>
      </c>
      <c r="C15" s="238">
        <v>101</v>
      </c>
      <c r="D15" s="238">
        <v>100</v>
      </c>
      <c r="E15" s="238">
        <v>94.8</v>
      </c>
      <c r="F15" s="238">
        <v>83.2</v>
      </c>
      <c r="G15" s="238">
        <v>80.1</v>
      </c>
      <c r="H15" s="238">
        <v>82.4</v>
      </c>
      <c r="I15" s="238">
        <v>83.5</v>
      </c>
      <c r="J15" s="238">
        <v>80.3</v>
      </c>
      <c r="K15" s="238">
        <v>115.5</v>
      </c>
      <c r="L15" s="238">
        <v>118.4</v>
      </c>
      <c r="M15" s="238">
        <v>82.9</v>
      </c>
      <c r="N15" s="238">
        <v>87.4</v>
      </c>
      <c r="O15" s="238">
        <v>83</v>
      </c>
      <c r="P15" s="238">
        <v>82</v>
      </c>
      <c r="Q15" s="240">
        <v>159.1</v>
      </c>
    </row>
    <row r="16" spans="2:17" ht="22.5">
      <c r="B16" s="241" t="s">
        <v>427</v>
      </c>
      <c r="C16" s="238">
        <v>95.8</v>
      </c>
      <c r="D16" s="238">
        <v>100</v>
      </c>
      <c r="E16" s="238">
        <v>91.2</v>
      </c>
      <c r="F16" s="238">
        <v>90.9</v>
      </c>
      <c r="G16" s="238">
        <v>76.1</v>
      </c>
      <c r="H16" s="238">
        <v>77</v>
      </c>
      <c r="I16" s="238">
        <v>78.9</v>
      </c>
      <c r="J16" s="238">
        <v>76.1</v>
      </c>
      <c r="K16" s="238">
        <v>92.4</v>
      </c>
      <c r="L16" s="238">
        <v>126.8</v>
      </c>
      <c r="M16" s="238">
        <v>86</v>
      </c>
      <c r="N16" s="238">
        <v>74.9</v>
      </c>
      <c r="O16" s="238">
        <v>74.8</v>
      </c>
      <c r="P16" s="238">
        <v>79.6</v>
      </c>
      <c r="Q16" s="240">
        <v>160.8</v>
      </c>
    </row>
    <row r="17" spans="2:17" ht="15" customHeight="1">
      <c r="B17" s="241" t="s">
        <v>428</v>
      </c>
      <c r="C17" s="238">
        <v>88.3</v>
      </c>
      <c r="D17" s="238">
        <v>100</v>
      </c>
      <c r="E17" s="238">
        <v>100.6</v>
      </c>
      <c r="F17" s="238">
        <v>80.3</v>
      </c>
      <c r="G17" s="238">
        <v>71.8</v>
      </c>
      <c r="H17" s="238">
        <v>88.5</v>
      </c>
      <c r="I17" s="238">
        <v>74.9</v>
      </c>
      <c r="J17" s="238">
        <v>73.5</v>
      </c>
      <c r="K17" s="238">
        <v>219.9</v>
      </c>
      <c r="L17" s="238">
        <v>94.7</v>
      </c>
      <c r="M17" s="238">
        <v>70.7</v>
      </c>
      <c r="N17" s="238">
        <v>69</v>
      </c>
      <c r="O17" s="238">
        <v>77.8</v>
      </c>
      <c r="P17" s="238">
        <v>73.1</v>
      </c>
      <c r="Q17" s="240">
        <v>212.7</v>
      </c>
    </row>
    <row r="18" spans="2:17" ht="15" customHeight="1">
      <c r="B18" s="241" t="s">
        <v>429</v>
      </c>
      <c r="C18" s="238">
        <v>104.6</v>
      </c>
      <c r="D18" s="238">
        <v>100</v>
      </c>
      <c r="E18" s="238">
        <v>99.3</v>
      </c>
      <c r="F18" s="238">
        <v>85.5</v>
      </c>
      <c r="G18" s="238">
        <v>78.5</v>
      </c>
      <c r="H18" s="238">
        <v>91.7</v>
      </c>
      <c r="I18" s="238">
        <v>81.6</v>
      </c>
      <c r="J18" s="238">
        <v>79.6</v>
      </c>
      <c r="K18" s="238">
        <v>149</v>
      </c>
      <c r="L18" s="238">
        <v>101.6</v>
      </c>
      <c r="M18" s="238">
        <v>86.1</v>
      </c>
      <c r="N18" s="238">
        <v>76.9</v>
      </c>
      <c r="O18" s="238">
        <v>86.3</v>
      </c>
      <c r="P18" s="238">
        <v>77.6</v>
      </c>
      <c r="Q18" s="240">
        <v>197.6</v>
      </c>
    </row>
    <row r="19" spans="2:17" ht="12">
      <c r="B19" s="154"/>
      <c r="C19" s="154"/>
      <c r="D19" s="154"/>
      <c r="E19" s="154"/>
      <c r="F19" s="154"/>
      <c r="G19" s="154"/>
      <c r="H19" s="154"/>
      <c r="I19" s="154"/>
      <c r="J19" s="154"/>
      <c r="K19" s="154"/>
      <c r="L19" s="154"/>
      <c r="M19" s="154"/>
      <c r="N19" s="154"/>
      <c r="O19" s="154"/>
      <c r="P19" s="154"/>
      <c r="Q19" s="154"/>
    </row>
    <row r="20" spans="2:17" ht="12">
      <c r="B20" s="154"/>
      <c r="D20" s="154" t="s">
        <v>430</v>
      </c>
      <c r="E20" s="154"/>
      <c r="F20" s="154"/>
      <c r="G20" s="154"/>
      <c r="H20" s="154"/>
      <c r="I20" s="154"/>
      <c r="J20" s="154"/>
      <c r="K20" s="154"/>
      <c r="L20" s="154"/>
      <c r="M20" s="154"/>
      <c r="N20" s="154"/>
      <c r="O20" s="154"/>
      <c r="P20" s="154"/>
      <c r="Q20" s="154"/>
    </row>
    <row r="21" spans="2:17" ht="12">
      <c r="B21" s="154"/>
      <c r="C21" s="154"/>
      <c r="D21" s="233"/>
      <c r="E21" s="154"/>
      <c r="F21" s="154"/>
      <c r="G21" s="154"/>
      <c r="H21" s="154"/>
      <c r="I21" s="154"/>
      <c r="J21" s="154"/>
      <c r="K21" s="154"/>
      <c r="L21" s="154"/>
      <c r="M21" s="154"/>
      <c r="N21" s="154"/>
      <c r="O21" s="154"/>
      <c r="P21" s="154"/>
      <c r="Q21" s="154"/>
    </row>
    <row r="22" spans="2:17" s="132" customFormat="1" ht="15" customHeight="1">
      <c r="B22" s="234" t="s">
        <v>422</v>
      </c>
      <c r="C22" s="235">
        <v>98.7</v>
      </c>
      <c r="D22" s="235">
        <v>100</v>
      </c>
      <c r="E22" s="235">
        <v>97.5</v>
      </c>
      <c r="F22" s="235">
        <v>87.3</v>
      </c>
      <c r="G22" s="235">
        <v>80.3</v>
      </c>
      <c r="H22" s="235">
        <v>85.9</v>
      </c>
      <c r="I22" s="235">
        <v>82.8</v>
      </c>
      <c r="J22" s="235">
        <v>79.8</v>
      </c>
      <c r="K22" s="235">
        <v>126.2</v>
      </c>
      <c r="L22" s="235">
        <v>113.6</v>
      </c>
      <c r="M22" s="235">
        <v>92.8</v>
      </c>
      <c r="N22" s="235">
        <v>80.4</v>
      </c>
      <c r="O22" s="235">
        <v>83.7</v>
      </c>
      <c r="P22" s="235">
        <v>82.3</v>
      </c>
      <c r="Q22" s="236">
        <v>176.2</v>
      </c>
    </row>
    <row r="23" spans="2:17" ht="9.75" customHeight="1">
      <c r="B23" s="237"/>
      <c r="C23" s="238"/>
      <c r="D23" s="238"/>
      <c r="E23" s="238"/>
      <c r="F23" s="238"/>
      <c r="G23" s="238"/>
      <c r="H23" s="238"/>
      <c r="I23" s="238"/>
      <c r="J23" s="238"/>
      <c r="K23" s="238"/>
      <c r="L23" s="238"/>
      <c r="M23" s="238"/>
      <c r="N23" s="238"/>
      <c r="O23" s="238"/>
      <c r="P23" s="238"/>
      <c r="Q23" s="240"/>
    </row>
    <row r="24" spans="2:17" ht="15" customHeight="1">
      <c r="B24" s="241" t="s">
        <v>423</v>
      </c>
      <c r="C24" s="238">
        <v>94.2</v>
      </c>
      <c r="D24" s="238">
        <v>100</v>
      </c>
      <c r="E24" s="238">
        <v>97.2</v>
      </c>
      <c r="F24" s="238">
        <v>98.4</v>
      </c>
      <c r="G24" s="238">
        <v>87.4</v>
      </c>
      <c r="H24" s="238">
        <v>87.9</v>
      </c>
      <c r="I24" s="238">
        <v>93.4</v>
      </c>
      <c r="J24" s="238">
        <v>86.8</v>
      </c>
      <c r="K24" s="238">
        <v>103.8</v>
      </c>
      <c r="L24" s="238">
        <v>99.7</v>
      </c>
      <c r="M24" s="238">
        <v>117.5</v>
      </c>
      <c r="N24" s="238">
        <v>85.2</v>
      </c>
      <c r="O24" s="238">
        <v>86.7</v>
      </c>
      <c r="P24" s="238">
        <v>87.4</v>
      </c>
      <c r="Q24" s="240">
        <v>132.7</v>
      </c>
    </row>
    <row r="25" spans="2:17" ht="15" customHeight="1">
      <c r="B25" s="241" t="s">
        <v>424</v>
      </c>
      <c r="C25" s="238">
        <v>97.7</v>
      </c>
      <c r="D25" s="238">
        <v>100</v>
      </c>
      <c r="E25" s="238">
        <v>97.5</v>
      </c>
      <c r="F25" s="238">
        <v>85</v>
      </c>
      <c r="G25" s="238">
        <v>82.5</v>
      </c>
      <c r="H25" s="238">
        <v>83.7</v>
      </c>
      <c r="I25" s="238">
        <v>82.6</v>
      </c>
      <c r="J25" s="238">
        <v>80.3</v>
      </c>
      <c r="K25" s="238">
        <v>114.1</v>
      </c>
      <c r="L25" s="238">
        <v>125.8</v>
      </c>
      <c r="M25" s="238">
        <v>97.7</v>
      </c>
      <c r="N25" s="238">
        <v>83.4</v>
      </c>
      <c r="O25" s="238">
        <v>83.8</v>
      </c>
      <c r="P25" s="238">
        <v>84.8</v>
      </c>
      <c r="Q25" s="240">
        <v>167.1</v>
      </c>
    </row>
    <row r="26" spans="2:17" ht="24" customHeight="1">
      <c r="B26" s="242" t="s">
        <v>425</v>
      </c>
      <c r="C26" s="238">
        <v>90.2</v>
      </c>
      <c r="D26" s="243" t="s">
        <v>1011</v>
      </c>
      <c r="E26" s="243" t="s">
        <v>1011</v>
      </c>
      <c r="F26" s="243" t="s">
        <v>1011</v>
      </c>
      <c r="G26" s="243" t="s">
        <v>1011</v>
      </c>
      <c r="H26" s="243" t="s">
        <v>1011</v>
      </c>
      <c r="I26" s="243" t="s">
        <v>1011</v>
      </c>
      <c r="J26" s="243" t="s">
        <v>1011</v>
      </c>
      <c r="K26" s="243" t="s">
        <v>1011</v>
      </c>
      <c r="L26" s="243">
        <v>73.5</v>
      </c>
      <c r="M26" s="243">
        <v>73.7</v>
      </c>
      <c r="N26" s="243">
        <v>74.7</v>
      </c>
      <c r="O26" s="243">
        <v>88.1</v>
      </c>
      <c r="P26" s="243">
        <v>76.6</v>
      </c>
      <c r="Q26" s="244">
        <v>230.1</v>
      </c>
    </row>
    <row r="27" spans="2:17" ht="15" customHeight="1">
      <c r="B27" s="241" t="s">
        <v>426</v>
      </c>
      <c r="C27" s="238">
        <v>100.5</v>
      </c>
      <c r="D27" s="238">
        <v>100</v>
      </c>
      <c r="E27" s="238">
        <v>95.4</v>
      </c>
      <c r="F27" s="238">
        <v>83.1</v>
      </c>
      <c r="G27" s="238">
        <v>80.3</v>
      </c>
      <c r="H27" s="238">
        <v>82.8</v>
      </c>
      <c r="I27" s="238">
        <v>83.6</v>
      </c>
      <c r="J27" s="238">
        <v>80.2</v>
      </c>
      <c r="K27" s="238">
        <v>116.1</v>
      </c>
      <c r="L27" s="238">
        <v>119.6</v>
      </c>
      <c r="M27" s="238">
        <v>83.6</v>
      </c>
      <c r="N27" s="238">
        <v>88.2</v>
      </c>
      <c r="O27" s="238">
        <v>83.4</v>
      </c>
      <c r="P27" s="238">
        <v>83.3</v>
      </c>
      <c r="Q27" s="240">
        <v>161.7</v>
      </c>
    </row>
    <row r="28" spans="2:17" ht="22.5">
      <c r="B28" s="241" t="s">
        <v>427</v>
      </c>
      <c r="C28" s="238">
        <v>95.3</v>
      </c>
      <c r="D28" s="238">
        <v>100</v>
      </c>
      <c r="E28" s="238">
        <v>91.8</v>
      </c>
      <c r="F28" s="238">
        <v>90.8</v>
      </c>
      <c r="G28" s="238">
        <v>76.3</v>
      </c>
      <c r="H28" s="238">
        <v>77.4</v>
      </c>
      <c r="I28" s="238">
        <v>79</v>
      </c>
      <c r="J28" s="238">
        <v>76</v>
      </c>
      <c r="K28" s="238">
        <v>92.9</v>
      </c>
      <c r="L28" s="238">
        <v>128.1</v>
      </c>
      <c r="M28" s="238">
        <v>86.7</v>
      </c>
      <c r="N28" s="238">
        <v>75.6</v>
      </c>
      <c r="O28" s="238">
        <v>75.2</v>
      </c>
      <c r="P28" s="238">
        <v>80.9</v>
      </c>
      <c r="Q28" s="240">
        <v>163.4</v>
      </c>
    </row>
    <row r="29" spans="2:17" ht="15" customHeight="1">
      <c r="B29" s="241" t="s">
        <v>428</v>
      </c>
      <c r="C29" s="238">
        <v>87.9</v>
      </c>
      <c r="D29" s="238">
        <v>100</v>
      </c>
      <c r="E29" s="238">
        <v>101.2</v>
      </c>
      <c r="F29" s="238">
        <v>80.2</v>
      </c>
      <c r="G29" s="238">
        <v>72</v>
      </c>
      <c r="H29" s="238">
        <v>88.9</v>
      </c>
      <c r="I29" s="238">
        <v>75</v>
      </c>
      <c r="J29" s="238">
        <v>73.4</v>
      </c>
      <c r="K29" s="238">
        <v>221</v>
      </c>
      <c r="L29" s="238">
        <v>95.7</v>
      </c>
      <c r="M29" s="238">
        <v>71.3</v>
      </c>
      <c r="N29" s="238">
        <v>69.6</v>
      </c>
      <c r="O29" s="238">
        <v>78.2</v>
      </c>
      <c r="P29" s="238">
        <v>74.3</v>
      </c>
      <c r="Q29" s="240">
        <v>216.2</v>
      </c>
    </row>
    <row r="30" spans="2:17" ht="15" customHeight="1">
      <c r="B30" s="241" t="s">
        <v>429</v>
      </c>
      <c r="C30" s="238">
        <v>104.1</v>
      </c>
      <c r="D30" s="238">
        <v>100</v>
      </c>
      <c r="E30" s="238">
        <v>99.9</v>
      </c>
      <c r="F30" s="238">
        <v>85.4</v>
      </c>
      <c r="G30" s="238">
        <v>78.7</v>
      </c>
      <c r="H30" s="238">
        <v>92.2</v>
      </c>
      <c r="I30" s="238">
        <v>81.7</v>
      </c>
      <c r="J30" s="238">
        <v>79.5</v>
      </c>
      <c r="K30" s="238">
        <v>149.7</v>
      </c>
      <c r="L30" s="238">
        <v>102.6</v>
      </c>
      <c r="M30" s="238">
        <v>86.8</v>
      </c>
      <c r="N30" s="238">
        <v>77.6</v>
      </c>
      <c r="O30" s="238">
        <v>86.7</v>
      </c>
      <c r="P30" s="238">
        <v>78.9</v>
      </c>
      <c r="Q30" s="240">
        <v>200.8</v>
      </c>
    </row>
    <row r="31" spans="2:17" ht="12">
      <c r="B31" s="245"/>
      <c r="C31" s="154"/>
      <c r="D31" s="154"/>
      <c r="E31" s="154"/>
      <c r="F31" s="154"/>
      <c r="G31" s="154"/>
      <c r="H31" s="154"/>
      <c r="I31" s="154"/>
      <c r="J31" s="154"/>
      <c r="K31" s="154"/>
      <c r="L31" s="154"/>
      <c r="M31" s="154"/>
      <c r="N31" s="154"/>
      <c r="O31" s="154"/>
      <c r="P31" s="154"/>
      <c r="Q31" s="154"/>
    </row>
    <row r="32" spans="2:17" ht="12">
      <c r="B32" s="154"/>
      <c r="D32" s="154" t="s">
        <v>431</v>
      </c>
      <c r="E32" s="154"/>
      <c r="F32" s="154"/>
      <c r="G32" s="154"/>
      <c r="H32" s="154"/>
      <c r="I32" s="154"/>
      <c r="J32" s="154"/>
      <c r="K32" s="154"/>
      <c r="L32" s="154"/>
      <c r="M32" s="154"/>
      <c r="N32" s="154"/>
      <c r="O32" s="154"/>
      <c r="P32" s="154"/>
      <c r="Q32" s="154"/>
    </row>
    <row r="33" spans="2:17" ht="12">
      <c r="B33" s="154"/>
      <c r="C33" s="154"/>
      <c r="D33" s="154"/>
      <c r="E33" s="154"/>
      <c r="F33" s="154"/>
      <c r="G33" s="154"/>
      <c r="H33" s="154"/>
      <c r="I33" s="154"/>
      <c r="J33" s="154"/>
      <c r="K33" s="154"/>
      <c r="L33" s="154"/>
      <c r="M33" s="154"/>
      <c r="N33" s="154"/>
      <c r="O33" s="154"/>
      <c r="P33" s="154"/>
      <c r="Q33" s="154"/>
    </row>
    <row r="34" spans="2:18" s="132" customFormat="1" ht="15" customHeight="1">
      <c r="B34" s="234" t="s">
        <v>422</v>
      </c>
      <c r="C34" s="235">
        <v>99.4</v>
      </c>
      <c r="D34" s="235">
        <v>100</v>
      </c>
      <c r="E34" s="235">
        <v>98.7</v>
      </c>
      <c r="F34" s="235">
        <v>90.5</v>
      </c>
      <c r="G34" s="235">
        <v>98.9</v>
      </c>
      <c r="H34" s="235">
        <v>99.6</v>
      </c>
      <c r="I34" s="235">
        <v>103</v>
      </c>
      <c r="J34" s="235">
        <v>94.5</v>
      </c>
      <c r="K34" s="235">
        <v>103.4</v>
      </c>
      <c r="L34" s="235">
        <v>100.9</v>
      </c>
      <c r="M34" s="235">
        <v>95</v>
      </c>
      <c r="N34" s="235">
        <v>97.8</v>
      </c>
      <c r="O34" s="235">
        <v>100.8</v>
      </c>
      <c r="P34" s="235">
        <v>101.7</v>
      </c>
      <c r="Q34" s="236">
        <v>98.6</v>
      </c>
      <c r="R34" s="196"/>
    </row>
    <row r="35" spans="2:18" ht="9.75" customHeight="1">
      <c r="B35" s="237"/>
      <c r="C35" s="238"/>
      <c r="D35" s="238"/>
      <c r="E35" s="238"/>
      <c r="F35" s="238"/>
      <c r="G35" s="238"/>
      <c r="H35" s="238"/>
      <c r="I35" s="238"/>
      <c r="J35" s="238"/>
      <c r="K35" s="238"/>
      <c r="L35" s="238"/>
      <c r="M35" s="238"/>
      <c r="N35" s="238"/>
      <c r="O35" s="238"/>
      <c r="P35" s="238"/>
      <c r="Q35" s="240"/>
      <c r="R35" s="154"/>
    </row>
    <row r="36" spans="2:18" ht="15" customHeight="1">
      <c r="B36" s="241" t="s">
        <v>423</v>
      </c>
      <c r="C36" s="238">
        <v>99.6</v>
      </c>
      <c r="D36" s="238">
        <v>100</v>
      </c>
      <c r="E36" s="238">
        <v>103</v>
      </c>
      <c r="F36" s="238">
        <v>92.8</v>
      </c>
      <c r="G36" s="238">
        <v>103.9</v>
      </c>
      <c r="H36" s="238">
        <v>103.9</v>
      </c>
      <c r="I36" s="238">
        <v>110.5</v>
      </c>
      <c r="J36" s="238">
        <v>95.6</v>
      </c>
      <c r="K36" s="238">
        <v>106.1</v>
      </c>
      <c r="L36" s="238">
        <v>106</v>
      </c>
      <c r="M36" s="238">
        <v>96.5</v>
      </c>
      <c r="N36" s="238">
        <v>101.1</v>
      </c>
      <c r="O36" s="238">
        <v>105.9</v>
      </c>
      <c r="P36" s="238">
        <v>105.9</v>
      </c>
      <c r="Q36" s="240">
        <v>107.3</v>
      </c>
      <c r="R36" s="154"/>
    </row>
    <row r="37" spans="2:18" ht="15" customHeight="1">
      <c r="B37" s="241" t="s">
        <v>424</v>
      </c>
      <c r="C37" s="243">
        <v>99</v>
      </c>
      <c r="D37" s="243">
        <v>100</v>
      </c>
      <c r="E37" s="238">
        <v>97.8</v>
      </c>
      <c r="F37" s="238">
        <v>87.7</v>
      </c>
      <c r="G37" s="238">
        <v>100.8</v>
      </c>
      <c r="H37" s="238">
        <v>97.4</v>
      </c>
      <c r="I37" s="238">
        <v>102</v>
      </c>
      <c r="J37" s="238">
        <v>89.4</v>
      </c>
      <c r="K37" s="238">
        <v>102.4</v>
      </c>
      <c r="L37" s="238">
        <v>100.3</v>
      </c>
      <c r="M37" s="238">
        <v>92.8</v>
      </c>
      <c r="N37" s="238">
        <v>99</v>
      </c>
      <c r="O37" s="238">
        <v>99</v>
      </c>
      <c r="P37" s="238">
        <v>102.6</v>
      </c>
      <c r="Q37" s="240">
        <v>99.8</v>
      </c>
      <c r="R37" s="154"/>
    </row>
    <row r="38" spans="2:18" ht="22.5">
      <c r="B38" s="242" t="s">
        <v>425</v>
      </c>
      <c r="C38" s="238">
        <v>98.9</v>
      </c>
      <c r="D38" s="243" t="s">
        <v>1011</v>
      </c>
      <c r="E38" s="243" t="s">
        <v>1011</v>
      </c>
      <c r="F38" s="243" t="s">
        <v>1011</v>
      </c>
      <c r="G38" s="243" t="s">
        <v>1011</v>
      </c>
      <c r="H38" s="243" t="s">
        <v>1011</v>
      </c>
      <c r="I38" s="243" t="s">
        <v>1011</v>
      </c>
      <c r="J38" s="243" t="s">
        <v>1011</v>
      </c>
      <c r="K38" s="243" t="s">
        <v>1011</v>
      </c>
      <c r="L38" s="243">
        <v>98.6</v>
      </c>
      <c r="M38" s="243">
        <v>99.4</v>
      </c>
      <c r="N38" s="243">
        <v>93.7</v>
      </c>
      <c r="O38" s="243">
        <v>106.4</v>
      </c>
      <c r="P38" s="243">
        <v>103.2</v>
      </c>
      <c r="Q38" s="244">
        <v>92.3</v>
      </c>
      <c r="R38" s="154"/>
    </row>
    <row r="39" spans="2:18" ht="15" customHeight="1">
      <c r="B39" s="241" t="s">
        <v>426</v>
      </c>
      <c r="C39" s="238">
        <v>103.9</v>
      </c>
      <c r="D39" s="238">
        <v>100</v>
      </c>
      <c r="E39" s="238">
        <v>100.3</v>
      </c>
      <c r="F39" s="238">
        <v>96</v>
      </c>
      <c r="G39" s="238">
        <v>94.7</v>
      </c>
      <c r="H39" s="238">
        <v>101.2</v>
      </c>
      <c r="I39" s="238">
        <v>102.6</v>
      </c>
      <c r="J39" s="238">
        <v>99.1</v>
      </c>
      <c r="K39" s="238">
        <v>105.8</v>
      </c>
      <c r="L39" s="238">
        <v>103.7</v>
      </c>
      <c r="M39" s="238">
        <v>99.4</v>
      </c>
      <c r="N39" s="238">
        <v>97.7</v>
      </c>
      <c r="O39" s="238">
        <v>101.4</v>
      </c>
      <c r="P39" s="238">
        <v>101.6</v>
      </c>
      <c r="Q39" s="240">
        <v>100.8</v>
      </c>
      <c r="R39" s="154"/>
    </row>
    <row r="40" spans="2:18" ht="22.5">
      <c r="B40" s="241" t="s">
        <v>427</v>
      </c>
      <c r="C40" s="238">
        <v>97.3</v>
      </c>
      <c r="D40" s="238">
        <v>100</v>
      </c>
      <c r="E40" s="238">
        <v>95.8</v>
      </c>
      <c r="F40" s="238">
        <v>90.6</v>
      </c>
      <c r="G40" s="238">
        <v>97.4</v>
      </c>
      <c r="H40" s="238">
        <v>96.2</v>
      </c>
      <c r="I40" s="238">
        <v>100.8</v>
      </c>
      <c r="J40" s="238">
        <v>92.1</v>
      </c>
      <c r="K40" s="238">
        <v>101.5</v>
      </c>
      <c r="L40" s="238">
        <v>97.2</v>
      </c>
      <c r="M40" s="238">
        <v>93.2</v>
      </c>
      <c r="N40" s="238">
        <v>93.1</v>
      </c>
      <c r="O40" s="238">
        <v>95.8</v>
      </c>
      <c r="P40" s="238">
        <v>97.4</v>
      </c>
      <c r="Q40" s="240">
        <v>94.2</v>
      </c>
      <c r="R40" s="154"/>
    </row>
    <row r="41" spans="2:18" ht="15" customHeight="1">
      <c r="B41" s="241" t="s">
        <v>428</v>
      </c>
      <c r="C41" s="238">
        <v>97.7</v>
      </c>
      <c r="D41" s="238">
        <v>100</v>
      </c>
      <c r="E41" s="238">
        <v>101.3</v>
      </c>
      <c r="F41" s="238">
        <v>95.4</v>
      </c>
      <c r="G41" s="238">
        <v>94.2</v>
      </c>
      <c r="H41" s="238">
        <v>102.5</v>
      </c>
      <c r="I41" s="238">
        <v>99.2</v>
      </c>
      <c r="J41" s="238">
        <v>106.4</v>
      </c>
      <c r="K41" s="238">
        <v>106.7</v>
      </c>
      <c r="L41" s="238">
        <v>103.6</v>
      </c>
      <c r="M41" s="238">
        <v>103.7</v>
      </c>
      <c r="N41" s="238">
        <v>94</v>
      </c>
      <c r="O41" s="238">
        <v>108.9</v>
      </c>
      <c r="P41" s="238">
        <v>104.4</v>
      </c>
      <c r="Q41" s="240">
        <v>96</v>
      </c>
      <c r="R41" s="154"/>
    </row>
    <row r="42" spans="2:18" ht="15" customHeight="1">
      <c r="B42" s="241" t="s">
        <v>429</v>
      </c>
      <c r="C42" s="246">
        <v>100.2</v>
      </c>
      <c r="D42" s="247">
        <v>100</v>
      </c>
      <c r="E42" s="238">
        <v>99.3</v>
      </c>
      <c r="F42" s="238">
        <v>91</v>
      </c>
      <c r="G42" s="238">
        <v>96.5</v>
      </c>
      <c r="H42" s="238">
        <v>101.6</v>
      </c>
      <c r="I42" s="238">
        <v>102.6</v>
      </c>
      <c r="J42" s="238">
        <v>99.7</v>
      </c>
      <c r="K42" s="238">
        <v>103.6</v>
      </c>
      <c r="L42" s="238">
        <v>100.9</v>
      </c>
      <c r="M42" s="238">
        <v>96.3</v>
      </c>
      <c r="N42" s="238">
        <v>98.4</v>
      </c>
      <c r="O42" s="238">
        <v>103.2</v>
      </c>
      <c r="P42" s="238">
        <v>101.6</v>
      </c>
      <c r="Q42" s="240">
        <v>96.6</v>
      </c>
      <c r="R42" s="154"/>
    </row>
    <row r="43" spans="2:17" ht="12">
      <c r="B43" s="154"/>
      <c r="C43" s="154"/>
      <c r="D43" s="154"/>
      <c r="E43" s="154"/>
      <c r="F43" s="154"/>
      <c r="G43" s="154"/>
      <c r="H43" s="154"/>
      <c r="I43" s="154"/>
      <c r="J43" s="154"/>
      <c r="K43" s="154"/>
      <c r="L43" s="154"/>
      <c r="M43" s="154"/>
      <c r="N43" s="154"/>
      <c r="O43" s="154"/>
      <c r="P43" s="154"/>
      <c r="Q43" s="154"/>
    </row>
    <row r="44" spans="2:17" ht="12">
      <c r="B44" s="154"/>
      <c r="D44" s="154" t="s">
        <v>432</v>
      </c>
      <c r="E44" s="154"/>
      <c r="F44" s="154"/>
      <c r="G44" s="154"/>
      <c r="H44" s="154"/>
      <c r="I44" s="154"/>
      <c r="J44" s="154"/>
      <c r="K44" s="154"/>
      <c r="L44" s="154"/>
      <c r="M44" s="154"/>
      <c r="N44" s="154"/>
      <c r="O44" s="154"/>
      <c r="P44" s="154"/>
      <c r="Q44" s="154"/>
    </row>
    <row r="45" spans="2:17" ht="12">
      <c r="B45" s="154"/>
      <c r="C45" s="154"/>
      <c r="D45" s="154"/>
      <c r="E45" s="154"/>
      <c r="F45" s="154"/>
      <c r="G45" s="154"/>
      <c r="H45" s="154"/>
      <c r="I45" s="154"/>
      <c r="J45" s="154"/>
      <c r="K45" s="154"/>
      <c r="L45" s="154"/>
      <c r="M45" s="154"/>
      <c r="N45" s="154"/>
      <c r="O45" s="154"/>
      <c r="P45" s="154"/>
      <c r="Q45" s="154"/>
    </row>
    <row r="46" spans="2:17" s="132" customFormat="1" ht="15" customHeight="1">
      <c r="B46" s="234" t="s">
        <v>422</v>
      </c>
      <c r="C46" s="235">
        <v>99.9</v>
      </c>
      <c r="D46" s="235">
        <v>100</v>
      </c>
      <c r="E46" s="235">
        <v>98.9</v>
      </c>
      <c r="F46" s="235">
        <v>99.7</v>
      </c>
      <c r="G46" s="235">
        <v>99.4</v>
      </c>
      <c r="H46" s="235">
        <v>98.9</v>
      </c>
      <c r="I46" s="235">
        <v>99.2</v>
      </c>
      <c r="J46" s="235">
        <v>98.7</v>
      </c>
      <c r="K46" s="235">
        <v>99.3</v>
      </c>
      <c r="L46" s="235">
        <v>99.3</v>
      </c>
      <c r="M46" s="235">
        <v>99.2</v>
      </c>
      <c r="N46" s="235">
        <v>98.7</v>
      </c>
      <c r="O46" s="235">
        <v>98.6</v>
      </c>
      <c r="P46" s="235">
        <v>98.3</v>
      </c>
      <c r="Q46" s="236">
        <v>97.9</v>
      </c>
    </row>
    <row r="47" spans="2:17" ht="9.75" customHeight="1">
      <c r="B47" s="237"/>
      <c r="C47" s="238"/>
      <c r="D47" s="238"/>
      <c r="E47" s="237"/>
      <c r="F47" s="238"/>
      <c r="G47" s="238"/>
      <c r="H47" s="238"/>
      <c r="I47" s="238"/>
      <c r="J47" s="238"/>
      <c r="K47" s="238"/>
      <c r="L47" s="238"/>
      <c r="M47" s="238"/>
      <c r="N47" s="238"/>
      <c r="O47" s="238"/>
      <c r="P47" s="238"/>
      <c r="Q47" s="240"/>
    </row>
    <row r="48" spans="2:17" ht="15" customHeight="1">
      <c r="B48" s="241" t="s">
        <v>423</v>
      </c>
      <c r="C48" s="238">
        <v>99.5</v>
      </c>
      <c r="D48" s="238">
        <v>100</v>
      </c>
      <c r="E48" s="238">
        <v>99.2</v>
      </c>
      <c r="F48" s="238">
        <v>101.5</v>
      </c>
      <c r="G48" s="238">
        <v>101.3</v>
      </c>
      <c r="H48" s="238">
        <v>99.3</v>
      </c>
      <c r="I48" s="238">
        <v>98.1</v>
      </c>
      <c r="J48" s="238">
        <v>97.4</v>
      </c>
      <c r="K48" s="238">
        <v>98.3</v>
      </c>
      <c r="L48" s="238">
        <v>99.2</v>
      </c>
      <c r="M48" s="238">
        <v>99.7</v>
      </c>
      <c r="N48" s="238">
        <v>99.6</v>
      </c>
      <c r="O48" s="238">
        <v>98.5</v>
      </c>
      <c r="P48" s="238">
        <v>98.9</v>
      </c>
      <c r="Q48" s="240">
        <v>98.8</v>
      </c>
    </row>
    <row r="49" spans="2:17" ht="15" customHeight="1">
      <c r="B49" s="241" t="s">
        <v>424</v>
      </c>
      <c r="C49" s="238">
        <v>98.9</v>
      </c>
      <c r="D49" s="238">
        <v>100</v>
      </c>
      <c r="E49" s="238">
        <v>95.8</v>
      </c>
      <c r="F49" s="238">
        <v>98.8</v>
      </c>
      <c r="G49" s="238">
        <v>98.6</v>
      </c>
      <c r="H49" s="238">
        <v>98.2</v>
      </c>
      <c r="I49" s="238">
        <v>99.4</v>
      </c>
      <c r="J49" s="238">
        <v>97.9</v>
      </c>
      <c r="K49" s="238">
        <v>97.1</v>
      </c>
      <c r="L49" s="238">
        <v>95.2</v>
      </c>
      <c r="M49" s="238">
        <v>95.1</v>
      </c>
      <c r="N49" s="238">
        <v>94</v>
      </c>
      <c r="O49" s="238">
        <v>92.8</v>
      </c>
      <c r="P49" s="238">
        <v>92</v>
      </c>
      <c r="Q49" s="240">
        <v>90.8</v>
      </c>
    </row>
    <row r="50" spans="2:17" ht="22.5">
      <c r="B50" s="242" t="s">
        <v>425</v>
      </c>
      <c r="C50" s="243">
        <v>147.7</v>
      </c>
      <c r="D50" s="243" t="s">
        <v>1011</v>
      </c>
      <c r="E50" s="243" t="s">
        <v>1011</v>
      </c>
      <c r="F50" s="243" t="s">
        <v>1011</v>
      </c>
      <c r="G50" s="243" t="s">
        <v>1011</v>
      </c>
      <c r="H50" s="243" t="s">
        <v>1011</v>
      </c>
      <c r="I50" s="243" t="s">
        <v>1011</v>
      </c>
      <c r="J50" s="243" t="s">
        <v>1011</v>
      </c>
      <c r="K50" s="243" t="s">
        <v>1011</v>
      </c>
      <c r="L50" s="243">
        <v>144.2</v>
      </c>
      <c r="M50" s="243">
        <v>143.1</v>
      </c>
      <c r="N50" s="243">
        <v>142.2</v>
      </c>
      <c r="O50" s="243">
        <v>142.2</v>
      </c>
      <c r="P50" s="243">
        <v>142.7</v>
      </c>
      <c r="Q50" s="244">
        <v>143.2</v>
      </c>
    </row>
    <row r="51" spans="2:17" ht="15" customHeight="1">
      <c r="B51" s="241" t="s">
        <v>426</v>
      </c>
      <c r="C51" s="238">
        <v>104.3</v>
      </c>
      <c r="D51" s="238">
        <v>100</v>
      </c>
      <c r="E51" s="238">
        <v>97.2</v>
      </c>
      <c r="F51" s="238">
        <v>98.1</v>
      </c>
      <c r="G51" s="238">
        <v>97.4</v>
      </c>
      <c r="H51" s="238">
        <v>96.4</v>
      </c>
      <c r="I51" s="238">
        <v>96.3</v>
      </c>
      <c r="J51" s="238">
        <v>96.1</v>
      </c>
      <c r="K51" s="238">
        <v>98</v>
      </c>
      <c r="L51" s="238">
        <v>97.9</v>
      </c>
      <c r="M51" s="238">
        <v>97.6</v>
      </c>
      <c r="N51" s="238">
        <v>97</v>
      </c>
      <c r="O51" s="238">
        <v>97.7</v>
      </c>
      <c r="P51" s="238">
        <v>96.4</v>
      </c>
      <c r="Q51" s="240">
        <v>96.9</v>
      </c>
    </row>
    <row r="52" spans="2:17" ht="22.5">
      <c r="B52" s="241" t="s">
        <v>427</v>
      </c>
      <c r="C52" s="238">
        <v>100.1</v>
      </c>
      <c r="D52" s="238">
        <v>100</v>
      </c>
      <c r="E52" s="238">
        <v>98.8</v>
      </c>
      <c r="F52" s="238">
        <v>98.2</v>
      </c>
      <c r="G52" s="238">
        <v>97.7</v>
      </c>
      <c r="H52" s="238">
        <v>97.8</v>
      </c>
      <c r="I52" s="238">
        <v>98.4</v>
      </c>
      <c r="J52" s="238">
        <v>97.7</v>
      </c>
      <c r="K52" s="238">
        <v>98.6</v>
      </c>
      <c r="L52" s="238">
        <v>99.9</v>
      </c>
      <c r="M52" s="238">
        <v>99.3</v>
      </c>
      <c r="N52" s="238">
        <v>99.2</v>
      </c>
      <c r="O52" s="238">
        <v>99.7</v>
      </c>
      <c r="P52" s="238">
        <v>99.4</v>
      </c>
      <c r="Q52" s="240">
        <v>99.7</v>
      </c>
    </row>
    <row r="53" spans="2:17" ht="15" customHeight="1">
      <c r="B53" s="241" t="s">
        <v>428</v>
      </c>
      <c r="C53" s="238">
        <v>101.6</v>
      </c>
      <c r="D53" s="238">
        <v>100</v>
      </c>
      <c r="E53" s="238">
        <v>95.5</v>
      </c>
      <c r="F53" s="238">
        <v>95.9</v>
      </c>
      <c r="G53" s="238">
        <v>95.6</v>
      </c>
      <c r="H53" s="238">
        <v>95.6</v>
      </c>
      <c r="I53" s="238">
        <v>95.5</v>
      </c>
      <c r="J53" s="238">
        <v>96.1</v>
      </c>
      <c r="K53" s="238">
        <v>96.8</v>
      </c>
      <c r="L53" s="238">
        <v>95.7</v>
      </c>
      <c r="M53" s="238">
        <v>95</v>
      </c>
      <c r="N53" s="238">
        <v>94.8</v>
      </c>
      <c r="O53" s="238">
        <v>95.5</v>
      </c>
      <c r="P53" s="238">
        <v>95.1</v>
      </c>
      <c r="Q53" s="240">
        <v>94.8</v>
      </c>
    </row>
    <row r="54" spans="2:17" ht="15" customHeight="1">
      <c r="B54" s="248" t="s">
        <v>429</v>
      </c>
      <c r="C54" s="249">
        <v>98.9</v>
      </c>
      <c r="D54" s="249">
        <v>100</v>
      </c>
      <c r="E54" s="249">
        <v>102.4</v>
      </c>
      <c r="F54" s="249">
        <v>101.2</v>
      </c>
      <c r="G54" s="249">
        <v>101.2</v>
      </c>
      <c r="H54" s="249">
        <v>100.8</v>
      </c>
      <c r="I54" s="249">
        <v>100.8</v>
      </c>
      <c r="J54" s="249">
        <v>101.3</v>
      </c>
      <c r="K54" s="249">
        <v>103.1</v>
      </c>
      <c r="L54" s="249">
        <v>103.1</v>
      </c>
      <c r="M54" s="249">
        <v>103.4</v>
      </c>
      <c r="N54" s="249">
        <v>102.9</v>
      </c>
      <c r="O54" s="249">
        <v>103.7</v>
      </c>
      <c r="P54" s="249">
        <v>103.9</v>
      </c>
      <c r="Q54" s="250">
        <v>103.7</v>
      </c>
    </row>
    <row r="55" ht="12">
      <c r="B55" s="159" t="s">
        <v>433</v>
      </c>
    </row>
    <row r="56" ht="12">
      <c r="B56" s="159" t="s">
        <v>1012</v>
      </c>
    </row>
  </sheetData>
  <printOptions/>
  <pageMargins left="0.75" right="0.75" top="1" bottom="1" header="0.512" footer="0.512"/>
  <pageSetup orientation="portrait" paperSize="9"/>
</worksheet>
</file>

<file path=xl/worksheets/sheet40.xml><?xml version="1.0" encoding="utf-8"?>
<worksheet xmlns="http://schemas.openxmlformats.org/spreadsheetml/2006/main" xmlns:r="http://schemas.openxmlformats.org/officeDocument/2006/relationships">
  <dimension ref="A2:P63"/>
  <sheetViews>
    <sheetView workbookViewId="0" topLeftCell="A1">
      <selection activeCell="A1" sqref="A1"/>
    </sheetView>
  </sheetViews>
  <sheetFormatPr defaultColWidth="9.00390625" defaultRowHeight="13.5"/>
  <cols>
    <col min="1" max="1" width="1.625" style="31" customWidth="1"/>
    <col min="2" max="2" width="9.625" style="31" customWidth="1"/>
    <col min="3" max="3" width="7.875" style="31" customWidth="1"/>
    <col min="4" max="4" width="5.50390625" style="31" customWidth="1"/>
    <col min="5" max="5" width="4.125" style="31" bestFit="1" customWidth="1"/>
    <col min="6" max="6" width="8.25390625" style="31" customWidth="1"/>
    <col min="7" max="7" width="5.50390625" style="31" customWidth="1"/>
    <col min="8" max="8" width="4.125" style="31" customWidth="1"/>
    <col min="9" max="9" width="8.25390625" style="31" customWidth="1"/>
    <col min="10" max="10" width="5.50390625" style="31" customWidth="1"/>
    <col min="11" max="11" width="4.125" style="31" bestFit="1" customWidth="1"/>
    <col min="12" max="12" width="7.75390625" style="31" customWidth="1"/>
    <col min="13" max="13" width="7.375" style="31" customWidth="1"/>
    <col min="14" max="15" width="8.625" style="31" customWidth="1"/>
    <col min="16" max="16384" width="9.00390625" style="31" customWidth="1"/>
  </cols>
  <sheetData>
    <row r="2" spans="2:13" ht="14.25">
      <c r="B2" s="60" t="s">
        <v>230</v>
      </c>
      <c r="M2" s="1029"/>
    </row>
    <row r="3" spans="2:16" ht="12">
      <c r="B3" s="257"/>
      <c r="C3" s="257"/>
      <c r="D3" s="257"/>
      <c r="E3" s="257"/>
      <c r="F3" s="257"/>
      <c r="G3" s="257"/>
      <c r="H3" s="257"/>
      <c r="I3" s="257"/>
      <c r="J3" s="257"/>
      <c r="K3" s="257"/>
      <c r="L3" s="257"/>
      <c r="M3" s="257"/>
      <c r="N3" s="257"/>
      <c r="O3" s="569" t="s">
        <v>231</v>
      </c>
      <c r="P3" s="32"/>
    </row>
    <row r="4" spans="1:16" ht="12">
      <c r="A4" s="309"/>
      <c r="B4" s="309"/>
      <c r="C4" s="1030" t="s">
        <v>371</v>
      </c>
      <c r="D4" s="581" t="s">
        <v>861</v>
      </c>
      <c r="E4" s="581"/>
      <c r="F4" s="850"/>
      <c r="G4" s="581" t="s">
        <v>862</v>
      </c>
      <c r="H4" s="581"/>
      <c r="I4" s="850"/>
      <c r="J4" s="581" t="s">
        <v>863</v>
      </c>
      <c r="K4" s="581"/>
      <c r="L4" s="850"/>
      <c r="M4" s="1030" t="s">
        <v>864</v>
      </c>
      <c r="N4" s="1030" t="s">
        <v>865</v>
      </c>
      <c r="O4" s="1031" t="s">
        <v>866</v>
      </c>
      <c r="P4" s="32"/>
    </row>
    <row r="5" spans="1:16" ht="13.5" customHeight="1">
      <c r="A5" s="309"/>
      <c r="B5" s="271" t="s">
        <v>712</v>
      </c>
      <c r="C5" s="1032"/>
      <c r="D5" s="1268" t="s">
        <v>867</v>
      </c>
      <c r="E5" s="1269"/>
      <c r="F5" s="1030" t="s">
        <v>864</v>
      </c>
      <c r="G5" s="1268" t="s">
        <v>867</v>
      </c>
      <c r="H5" s="1269"/>
      <c r="I5" s="1030" t="s">
        <v>864</v>
      </c>
      <c r="J5" s="1268" t="s">
        <v>867</v>
      </c>
      <c r="K5" s="1269"/>
      <c r="L5" s="1030" t="s">
        <v>864</v>
      </c>
      <c r="M5" s="1032" t="s">
        <v>868</v>
      </c>
      <c r="N5" s="1030" t="s">
        <v>869</v>
      </c>
      <c r="O5" s="1033" t="s">
        <v>870</v>
      </c>
      <c r="P5" s="32"/>
    </row>
    <row r="6" spans="1:16" ht="12">
      <c r="A6" s="309"/>
      <c r="B6" s="573"/>
      <c r="C6" s="852" t="s">
        <v>871</v>
      </c>
      <c r="D6" s="1034"/>
      <c r="E6" s="852"/>
      <c r="F6" s="852" t="s">
        <v>872</v>
      </c>
      <c r="G6" s="1035"/>
      <c r="H6" s="852"/>
      <c r="I6" s="852" t="s">
        <v>873</v>
      </c>
      <c r="J6" s="1034"/>
      <c r="K6" s="852"/>
      <c r="L6" s="852" t="s">
        <v>874</v>
      </c>
      <c r="M6" s="852" t="s">
        <v>875</v>
      </c>
      <c r="N6" s="852" t="s">
        <v>876</v>
      </c>
      <c r="O6" s="1036" t="s">
        <v>877</v>
      </c>
      <c r="P6" s="32"/>
    </row>
    <row r="7" spans="1:16" s="593" customFormat="1" ht="12">
      <c r="A7" s="586"/>
      <c r="B7" s="644" t="s">
        <v>371</v>
      </c>
      <c r="C7" s="874">
        <f>SUM(C9:C10)</f>
        <v>19383</v>
      </c>
      <c r="D7" s="592">
        <f aca="true" t="shared" si="0" ref="D7:M7">SUM(D9:D10)</f>
        <v>225</v>
      </c>
      <c r="E7" s="1037">
        <f t="shared" si="0"/>
        <v>4</v>
      </c>
      <c r="F7" s="874">
        <f t="shared" si="0"/>
        <v>17061</v>
      </c>
      <c r="G7" s="1038">
        <f t="shared" si="0"/>
        <v>21</v>
      </c>
      <c r="H7" s="1037">
        <f t="shared" si="0"/>
        <v>3</v>
      </c>
      <c r="I7" s="874">
        <f t="shared" si="0"/>
        <v>236</v>
      </c>
      <c r="J7" s="592">
        <f t="shared" si="0"/>
        <v>82</v>
      </c>
      <c r="K7" s="1037">
        <f>SUM(K9:K10)</f>
        <v>8</v>
      </c>
      <c r="L7" s="874">
        <f t="shared" si="0"/>
        <v>2086</v>
      </c>
      <c r="M7" s="874">
        <f t="shared" si="0"/>
        <v>65678</v>
      </c>
      <c r="N7" s="875">
        <f>F7/M7*100</f>
        <v>25.97673497974969</v>
      </c>
      <c r="O7" s="876">
        <f>C7/M7*100</f>
        <v>29.512165413075913</v>
      </c>
      <c r="P7" s="592"/>
    </row>
    <row r="8" spans="1:16" s="593" customFormat="1" ht="12">
      <c r="A8" s="586"/>
      <c r="B8" s="644"/>
      <c r="C8" s="874"/>
      <c r="D8" s="592"/>
      <c r="E8" s="874"/>
      <c r="F8" s="874"/>
      <c r="G8" s="1039"/>
      <c r="H8" s="874"/>
      <c r="I8" s="874"/>
      <c r="J8" s="592"/>
      <c r="K8" s="874"/>
      <c r="L8" s="874"/>
      <c r="M8" s="874"/>
      <c r="N8" s="875"/>
      <c r="O8" s="876"/>
      <c r="P8" s="592"/>
    </row>
    <row r="9" spans="1:16" s="593" customFormat="1" ht="12">
      <c r="A9" s="586"/>
      <c r="B9" s="644" t="s">
        <v>713</v>
      </c>
      <c r="C9" s="874">
        <f>SUM(C17:C29)</f>
        <v>13044</v>
      </c>
      <c r="D9" s="592">
        <f aca="true" t="shared" si="1" ref="D9:M9">SUM(D17:D29)</f>
        <v>137</v>
      </c>
      <c r="E9" s="1040"/>
      <c r="F9" s="874">
        <f t="shared" si="1"/>
        <v>11444</v>
      </c>
      <c r="G9" s="1039">
        <f t="shared" si="1"/>
        <v>3</v>
      </c>
      <c r="H9" s="1040">
        <f t="shared" si="1"/>
        <v>2</v>
      </c>
      <c r="I9" s="874">
        <f t="shared" si="1"/>
        <v>3</v>
      </c>
      <c r="J9" s="592">
        <f t="shared" si="1"/>
        <v>47</v>
      </c>
      <c r="K9" s="1040">
        <f t="shared" si="1"/>
        <v>3</v>
      </c>
      <c r="L9" s="874">
        <f t="shared" si="1"/>
        <v>1597</v>
      </c>
      <c r="M9" s="874">
        <f t="shared" si="1"/>
        <v>49565</v>
      </c>
      <c r="N9" s="875">
        <f>F9/M9*100</f>
        <v>23.08887319681227</v>
      </c>
      <c r="O9" s="876">
        <f>C9/M9*100</f>
        <v>26.316957530515484</v>
      </c>
      <c r="P9" s="592"/>
    </row>
    <row r="10" spans="1:16" s="593" customFormat="1" ht="12">
      <c r="A10" s="586"/>
      <c r="B10" s="644" t="s">
        <v>714</v>
      </c>
      <c r="C10" s="874">
        <f>SUM(C30:C60)</f>
        <v>6339</v>
      </c>
      <c r="D10" s="592">
        <f aca="true" t="shared" si="2" ref="D10:M10">SUM(D30:D60)</f>
        <v>88</v>
      </c>
      <c r="E10" s="1040">
        <f>SUM(E30:E60)</f>
        <v>4</v>
      </c>
      <c r="F10" s="874">
        <f t="shared" si="2"/>
        <v>5617</v>
      </c>
      <c r="G10" s="1039">
        <f t="shared" si="2"/>
        <v>18</v>
      </c>
      <c r="H10" s="1040">
        <f>SUM(H30:H60)</f>
        <v>1</v>
      </c>
      <c r="I10" s="874">
        <f t="shared" si="2"/>
        <v>233</v>
      </c>
      <c r="J10" s="592">
        <f t="shared" si="2"/>
        <v>35</v>
      </c>
      <c r="K10" s="1040">
        <f t="shared" si="2"/>
        <v>5</v>
      </c>
      <c r="L10" s="874">
        <f t="shared" si="2"/>
        <v>489</v>
      </c>
      <c r="M10" s="874">
        <f t="shared" si="2"/>
        <v>16113</v>
      </c>
      <c r="N10" s="875">
        <f>F10/M10*100</f>
        <v>34.86005089058524</v>
      </c>
      <c r="O10" s="876">
        <f>C10/M10*100</f>
        <v>39.340904859430275</v>
      </c>
      <c r="P10" s="592"/>
    </row>
    <row r="11" spans="1:16" s="593" customFormat="1" ht="12">
      <c r="A11" s="586"/>
      <c r="B11" s="644"/>
      <c r="C11" s="874"/>
      <c r="D11" s="592"/>
      <c r="E11" s="1040"/>
      <c r="F11" s="874"/>
      <c r="G11" s="1039"/>
      <c r="H11" s="874"/>
      <c r="I11" s="874"/>
      <c r="J11" s="592"/>
      <c r="K11" s="1040"/>
      <c r="L11" s="874"/>
      <c r="M11" s="874"/>
      <c r="N11" s="874"/>
      <c r="O11" s="876"/>
      <c r="P11" s="592"/>
    </row>
    <row r="12" spans="1:16" s="593" customFormat="1" ht="12">
      <c r="A12" s="586"/>
      <c r="B12" s="644" t="s">
        <v>878</v>
      </c>
      <c r="C12" s="874">
        <f aca="true" t="shared" si="3" ref="C12:L12">SUM(C17,C22:C24,C26:C28,C30:C36)</f>
        <v>7330</v>
      </c>
      <c r="D12" s="592">
        <f t="shared" si="3"/>
        <v>77</v>
      </c>
      <c r="E12" s="1040">
        <f t="shared" si="3"/>
        <v>2</v>
      </c>
      <c r="F12" s="874">
        <f t="shared" si="3"/>
        <v>6382</v>
      </c>
      <c r="G12" s="1039">
        <f t="shared" si="3"/>
        <v>5</v>
      </c>
      <c r="H12" s="1040">
        <f t="shared" si="3"/>
        <v>1</v>
      </c>
      <c r="I12" s="874">
        <f t="shared" si="3"/>
        <v>24</v>
      </c>
      <c r="J12" s="592">
        <f t="shared" si="3"/>
        <v>34</v>
      </c>
      <c r="K12" s="1040">
        <f t="shared" si="3"/>
        <v>6</v>
      </c>
      <c r="L12" s="874">
        <f t="shared" si="3"/>
        <v>924</v>
      </c>
      <c r="M12" s="874">
        <f>SUM(M17,M22:M24,M26:M28,M30:M36)</f>
        <v>30960</v>
      </c>
      <c r="N12" s="875">
        <f>F12/M12*100</f>
        <v>20.613695090439276</v>
      </c>
      <c r="O12" s="876">
        <f>C12/M12*100</f>
        <v>23.675710594315248</v>
      </c>
      <c r="P12" s="592"/>
    </row>
    <row r="13" spans="1:16" s="593" customFormat="1" ht="12">
      <c r="A13" s="586"/>
      <c r="B13" s="644" t="s">
        <v>879</v>
      </c>
      <c r="C13" s="874">
        <f>SUM(C21,C37:C43)</f>
        <v>1685</v>
      </c>
      <c r="D13" s="592">
        <f>SUM(D21,D37:D43)</f>
        <v>26</v>
      </c>
      <c r="E13" s="874"/>
      <c r="F13" s="874">
        <f>SUM(F21,F37:F43)</f>
        <v>1522</v>
      </c>
      <c r="G13" s="1039">
        <f>SUM(G21,G37:G43)</f>
        <v>6</v>
      </c>
      <c r="H13" s="1040"/>
      <c r="I13" s="874">
        <f>SUM(I21,I37:I43)</f>
        <v>90</v>
      </c>
      <c r="J13" s="592">
        <f>SUM(J21,J37:J43)</f>
        <v>10</v>
      </c>
      <c r="K13" s="1040"/>
      <c r="L13" s="1041">
        <f>SUM(L21,L37:L43)</f>
        <v>73</v>
      </c>
      <c r="M13" s="1041">
        <f>SUM(M21,M37:M43)</f>
        <v>4825</v>
      </c>
      <c r="N13" s="875">
        <f>F13/M13*100</f>
        <v>31.5440414507772</v>
      </c>
      <c r="O13" s="876">
        <f>C13/M13*100</f>
        <v>34.92227979274611</v>
      </c>
      <c r="P13" s="592"/>
    </row>
    <row r="14" spans="1:16" s="593" customFormat="1" ht="12">
      <c r="A14" s="586"/>
      <c r="B14" s="644" t="s">
        <v>880</v>
      </c>
      <c r="C14" s="874">
        <f aca="true" t="shared" si="4" ref="C14:J14">SUM(C18,C25,C29,C44:C48)</f>
        <v>4301</v>
      </c>
      <c r="D14" s="592">
        <f t="shared" si="4"/>
        <v>39</v>
      </c>
      <c r="E14" s="1040">
        <f t="shared" si="4"/>
        <v>1</v>
      </c>
      <c r="F14" s="874">
        <f t="shared" si="4"/>
        <v>3417</v>
      </c>
      <c r="G14" s="1039">
        <f t="shared" si="4"/>
        <v>6</v>
      </c>
      <c r="H14" s="1040"/>
      <c r="I14" s="874">
        <f t="shared" si="4"/>
        <v>92</v>
      </c>
      <c r="J14" s="592">
        <f t="shared" si="4"/>
        <v>20</v>
      </c>
      <c r="K14" s="1040"/>
      <c r="L14" s="1041">
        <f>SUM(L18,L25,L29,L44:L48)</f>
        <v>792</v>
      </c>
      <c r="M14" s="1041">
        <f>SUM(M18,M25,M29,M44:M48)</f>
        <v>13090</v>
      </c>
      <c r="N14" s="875">
        <f>F14/M14*100</f>
        <v>26.1038961038961</v>
      </c>
      <c r="O14" s="876">
        <f>C14/M14*100</f>
        <v>32.857142857142854</v>
      </c>
      <c r="P14" s="592"/>
    </row>
    <row r="15" spans="1:16" s="593" customFormat="1" ht="12">
      <c r="A15" s="586"/>
      <c r="B15" s="644" t="s">
        <v>881</v>
      </c>
      <c r="C15" s="874">
        <f>SUM(C19:C20,C49:C60)</f>
        <v>6067</v>
      </c>
      <c r="D15" s="592">
        <f>SUM(D19:D20,D49:D60)</f>
        <v>83</v>
      </c>
      <c r="E15" s="1040">
        <f>SUM(E19:E20,E49:E60)</f>
        <v>1</v>
      </c>
      <c r="F15" s="874">
        <f aca="true" t="shared" si="5" ref="F15:K15">SUM(F19:F20,F49:F60)</f>
        <v>5740</v>
      </c>
      <c r="G15" s="1039">
        <f t="shared" si="5"/>
        <v>4</v>
      </c>
      <c r="H15" s="1040">
        <f>SUM(H19:H20,H49:H60)</f>
        <v>2</v>
      </c>
      <c r="I15" s="874">
        <f t="shared" si="5"/>
        <v>30</v>
      </c>
      <c r="J15" s="592">
        <f t="shared" si="5"/>
        <v>18</v>
      </c>
      <c r="K15" s="1040">
        <f t="shared" si="5"/>
        <v>2</v>
      </c>
      <c r="L15" s="1041">
        <f>SUM(L19:L20,L49:L60)</f>
        <v>297</v>
      </c>
      <c r="M15" s="1041">
        <f>SUM(M19:M20,M49:M60)</f>
        <v>16803</v>
      </c>
      <c r="N15" s="875">
        <f>F15/M15*100</f>
        <v>34.16056656549426</v>
      </c>
      <c r="O15" s="876">
        <f>C15/M15*100</f>
        <v>36.10664762244837</v>
      </c>
      <c r="P15" s="592"/>
    </row>
    <row r="16" spans="1:16" ht="12">
      <c r="A16" s="309"/>
      <c r="B16" s="271"/>
      <c r="C16" s="99"/>
      <c r="D16" s="32"/>
      <c r="E16" s="1042"/>
      <c r="F16" s="99"/>
      <c r="G16" s="1043"/>
      <c r="H16" s="99"/>
      <c r="I16" s="99"/>
      <c r="J16" s="32"/>
      <c r="K16" s="1026"/>
      <c r="L16" s="99"/>
      <c r="M16" s="99"/>
      <c r="N16" s="99"/>
      <c r="O16" s="1044"/>
      <c r="P16" s="32"/>
    </row>
    <row r="17" spans="1:16" ht="12">
      <c r="A17" s="309"/>
      <c r="B17" s="271" t="s">
        <v>715</v>
      </c>
      <c r="C17" s="99">
        <f aca="true" t="shared" si="6" ref="C17:C60">SUM(F17,I17,L17)</f>
        <v>2259</v>
      </c>
      <c r="D17" s="32">
        <v>22</v>
      </c>
      <c r="E17" s="1026"/>
      <c r="F17" s="99">
        <v>2192</v>
      </c>
      <c r="G17" s="1045"/>
      <c r="H17" s="1046"/>
      <c r="I17" s="300"/>
      <c r="J17" s="32">
        <v>4</v>
      </c>
      <c r="K17" s="1026"/>
      <c r="L17" s="99">
        <v>67</v>
      </c>
      <c r="M17" s="99">
        <v>14096</v>
      </c>
      <c r="N17" s="1047">
        <f aca="true" t="shared" si="7" ref="N17:N60">F17/M17*100</f>
        <v>15.550510783200908</v>
      </c>
      <c r="O17" s="873">
        <f aca="true" t="shared" si="8" ref="O17:O60">C17/M17*100</f>
        <v>16.025822928490353</v>
      </c>
      <c r="P17" s="32"/>
    </row>
    <row r="18" spans="1:16" ht="12">
      <c r="A18" s="309"/>
      <c r="B18" s="271" t="s">
        <v>737</v>
      </c>
      <c r="C18" s="99">
        <f t="shared" si="6"/>
        <v>1219</v>
      </c>
      <c r="D18" s="32">
        <v>15</v>
      </c>
      <c r="E18" s="1026"/>
      <c r="F18" s="99">
        <v>1071</v>
      </c>
      <c r="G18" s="1045"/>
      <c r="H18" s="1046"/>
      <c r="I18" s="300"/>
      <c r="J18" s="32">
        <v>3</v>
      </c>
      <c r="K18" s="1026"/>
      <c r="L18" s="99">
        <v>148</v>
      </c>
      <c r="M18" s="99">
        <v>5284</v>
      </c>
      <c r="N18" s="308">
        <f t="shared" si="7"/>
        <v>20.26873580620742</v>
      </c>
      <c r="O18" s="873">
        <f t="shared" si="8"/>
        <v>23.069644208932626</v>
      </c>
      <c r="P18" s="32"/>
    </row>
    <row r="19" spans="1:16" ht="12">
      <c r="A19" s="309"/>
      <c r="B19" s="271" t="s">
        <v>745</v>
      </c>
      <c r="C19" s="99">
        <f t="shared" si="6"/>
        <v>1944</v>
      </c>
      <c r="D19" s="32">
        <v>24</v>
      </c>
      <c r="E19" s="1026"/>
      <c r="F19" s="99">
        <v>1944</v>
      </c>
      <c r="G19" s="1043"/>
      <c r="H19" s="1026"/>
      <c r="I19" s="99"/>
      <c r="J19" s="32">
        <v>1</v>
      </c>
      <c r="K19" s="1026"/>
      <c r="L19" s="300"/>
      <c r="M19" s="99">
        <v>5531</v>
      </c>
      <c r="N19" s="308">
        <f t="shared" si="7"/>
        <v>35.14735129271379</v>
      </c>
      <c r="O19" s="873">
        <f t="shared" si="8"/>
        <v>35.14735129271379</v>
      </c>
      <c r="P19" s="32"/>
    </row>
    <row r="20" spans="1:16" ht="12">
      <c r="A20" s="309"/>
      <c r="B20" s="271" t="s">
        <v>746</v>
      </c>
      <c r="C20" s="99">
        <f t="shared" si="6"/>
        <v>1847</v>
      </c>
      <c r="D20" s="32">
        <v>24</v>
      </c>
      <c r="E20" s="1026"/>
      <c r="F20" s="99">
        <v>1847</v>
      </c>
      <c r="G20" s="1045">
        <v>1</v>
      </c>
      <c r="H20" s="1046">
        <v>1</v>
      </c>
      <c r="I20" s="300"/>
      <c r="J20" s="32">
        <v>1</v>
      </c>
      <c r="K20" s="1026"/>
      <c r="L20" s="300"/>
      <c r="M20" s="99">
        <v>5556</v>
      </c>
      <c r="N20" s="308">
        <f t="shared" si="7"/>
        <v>33.24334053275738</v>
      </c>
      <c r="O20" s="873">
        <f t="shared" si="8"/>
        <v>33.24334053275738</v>
      </c>
      <c r="P20" s="32"/>
    </row>
    <row r="21" spans="1:16" ht="12">
      <c r="A21" s="309"/>
      <c r="B21" s="271" t="s">
        <v>727</v>
      </c>
      <c r="C21" s="99">
        <f t="shared" si="6"/>
        <v>667</v>
      </c>
      <c r="D21" s="32">
        <v>6</v>
      </c>
      <c r="E21" s="1026"/>
      <c r="F21" s="99">
        <v>605</v>
      </c>
      <c r="G21" s="1045"/>
      <c r="H21" s="1046"/>
      <c r="I21" s="300"/>
      <c r="J21" s="32">
        <v>3</v>
      </c>
      <c r="K21" s="1026"/>
      <c r="L21" s="99">
        <v>62</v>
      </c>
      <c r="M21" s="99">
        <v>2477</v>
      </c>
      <c r="N21" s="308">
        <f t="shared" si="7"/>
        <v>24.424707307226484</v>
      </c>
      <c r="O21" s="873">
        <f t="shared" si="8"/>
        <v>26.92773516350424</v>
      </c>
      <c r="P21" s="32"/>
    </row>
    <row r="22" spans="1:16" ht="12">
      <c r="A22" s="309"/>
      <c r="B22" s="271" t="s">
        <v>720</v>
      </c>
      <c r="C22" s="99">
        <f t="shared" si="6"/>
        <v>545</v>
      </c>
      <c r="D22" s="32">
        <v>6</v>
      </c>
      <c r="E22" s="1026"/>
      <c r="F22" s="99">
        <v>545</v>
      </c>
      <c r="G22" s="1045"/>
      <c r="H22" s="1046"/>
      <c r="I22" s="300"/>
      <c r="J22" s="32">
        <v>1</v>
      </c>
      <c r="K22" s="1026"/>
      <c r="L22" s="300"/>
      <c r="M22" s="99">
        <v>2421</v>
      </c>
      <c r="N22" s="308">
        <f t="shared" si="7"/>
        <v>22.51135894258571</v>
      </c>
      <c r="O22" s="873">
        <f t="shared" si="8"/>
        <v>22.51135894258571</v>
      </c>
      <c r="P22" s="32"/>
    </row>
    <row r="23" spans="1:16" ht="12">
      <c r="A23" s="309"/>
      <c r="B23" s="271" t="s">
        <v>716</v>
      </c>
      <c r="C23" s="99">
        <f t="shared" si="6"/>
        <v>550</v>
      </c>
      <c r="D23" s="32">
        <v>5</v>
      </c>
      <c r="E23" s="1026"/>
      <c r="F23" s="99">
        <v>483</v>
      </c>
      <c r="G23" s="1043">
        <v>1</v>
      </c>
      <c r="H23" s="1026"/>
      <c r="I23" s="99">
        <v>3</v>
      </c>
      <c r="J23" s="32">
        <v>8</v>
      </c>
      <c r="K23" s="1026">
        <v>2</v>
      </c>
      <c r="L23" s="99">
        <v>64</v>
      </c>
      <c r="M23" s="99">
        <v>1654</v>
      </c>
      <c r="N23" s="308">
        <f t="shared" si="7"/>
        <v>29.20193470374849</v>
      </c>
      <c r="O23" s="873">
        <f t="shared" si="8"/>
        <v>33.252720677146314</v>
      </c>
      <c r="P23" s="32"/>
    </row>
    <row r="24" spans="1:16" ht="12">
      <c r="A24" s="309"/>
      <c r="B24" s="271" t="s">
        <v>721</v>
      </c>
      <c r="C24" s="99">
        <f t="shared" si="6"/>
        <v>605</v>
      </c>
      <c r="D24" s="32">
        <v>4</v>
      </c>
      <c r="E24" s="1026"/>
      <c r="F24" s="99">
        <v>309</v>
      </c>
      <c r="G24" s="1045"/>
      <c r="H24" s="1046"/>
      <c r="I24" s="300"/>
      <c r="J24" s="32">
        <v>7</v>
      </c>
      <c r="K24" s="1026">
        <v>1</v>
      </c>
      <c r="L24" s="99">
        <v>296</v>
      </c>
      <c r="M24" s="99">
        <v>1412</v>
      </c>
      <c r="N24" s="308">
        <f t="shared" si="7"/>
        <v>21.88385269121813</v>
      </c>
      <c r="O24" s="873">
        <f t="shared" si="8"/>
        <v>42.84702549575071</v>
      </c>
      <c r="P24" s="32"/>
    </row>
    <row r="25" spans="1:16" ht="12">
      <c r="A25" s="309"/>
      <c r="B25" s="271" t="s">
        <v>738</v>
      </c>
      <c r="C25" s="99">
        <f t="shared" si="6"/>
        <v>583</v>
      </c>
      <c r="D25" s="32">
        <v>3</v>
      </c>
      <c r="E25" s="1026"/>
      <c r="F25" s="99">
        <v>218</v>
      </c>
      <c r="G25" s="1045"/>
      <c r="H25" s="1046"/>
      <c r="I25" s="300"/>
      <c r="J25" s="32">
        <v>6</v>
      </c>
      <c r="K25" s="1026"/>
      <c r="L25" s="99">
        <v>365</v>
      </c>
      <c r="M25" s="99">
        <v>1677</v>
      </c>
      <c r="N25" s="308">
        <f t="shared" si="7"/>
        <v>12.999403697078115</v>
      </c>
      <c r="O25" s="873">
        <f t="shared" si="8"/>
        <v>34.764460345855696</v>
      </c>
      <c r="P25" s="32"/>
    </row>
    <row r="26" spans="1:16" ht="12">
      <c r="A26" s="309"/>
      <c r="B26" s="271" t="s">
        <v>717</v>
      </c>
      <c r="C26" s="99">
        <f t="shared" si="6"/>
        <v>828</v>
      </c>
      <c r="D26" s="32">
        <v>7</v>
      </c>
      <c r="E26" s="1026"/>
      <c r="F26" s="99">
        <v>602</v>
      </c>
      <c r="G26" s="1043">
        <v>1</v>
      </c>
      <c r="H26" s="1026">
        <v>1</v>
      </c>
      <c r="I26" s="99"/>
      <c r="J26" s="32">
        <v>3</v>
      </c>
      <c r="K26" s="1026"/>
      <c r="L26" s="99">
        <v>226</v>
      </c>
      <c r="M26" s="99">
        <v>3777</v>
      </c>
      <c r="N26" s="308">
        <f t="shared" si="7"/>
        <v>15.938575589091872</v>
      </c>
      <c r="O26" s="873">
        <f t="shared" si="8"/>
        <v>21.92216044479746</v>
      </c>
      <c r="P26" s="32"/>
    </row>
    <row r="27" spans="1:16" ht="12">
      <c r="A27" s="309"/>
      <c r="B27" s="271" t="s">
        <v>722</v>
      </c>
      <c r="C27" s="99">
        <f t="shared" si="6"/>
        <v>744</v>
      </c>
      <c r="D27" s="32">
        <v>6</v>
      </c>
      <c r="E27" s="1026"/>
      <c r="F27" s="99">
        <v>473</v>
      </c>
      <c r="G27" s="1043"/>
      <c r="H27" s="1026"/>
      <c r="I27" s="99"/>
      <c r="J27" s="32">
        <v>6</v>
      </c>
      <c r="K27" s="1026"/>
      <c r="L27" s="300">
        <v>271</v>
      </c>
      <c r="M27" s="99">
        <v>2753</v>
      </c>
      <c r="N27" s="308">
        <f t="shared" si="7"/>
        <v>17.181256810751908</v>
      </c>
      <c r="O27" s="873">
        <f t="shared" si="8"/>
        <v>27.0250635670178</v>
      </c>
      <c r="P27" s="32"/>
    </row>
    <row r="28" spans="1:16" ht="12">
      <c r="A28" s="309"/>
      <c r="B28" s="271" t="s">
        <v>728</v>
      </c>
      <c r="C28" s="99">
        <f t="shared" si="6"/>
        <v>472</v>
      </c>
      <c r="D28" s="32">
        <v>11</v>
      </c>
      <c r="E28" s="1026"/>
      <c r="F28" s="99">
        <v>472</v>
      </c>
      <c r="G28" s="1045"/>
      <c r="H28" s="1046"/>
      <c r="I28" s="300"/>
      <c r="J28" s="1027"/>
      <c r="K28" s="1026"/>
      <c r="L28" s="1048"/>
      <c r="M28" s="99">
        <v>981</v>
      </c>
      <c r="N28" s="308">
        <f t="shared" si="7"/>
        <v>48.11416921508665</v>
      </c>
      <c r="O28" s="873">
        <f t="shared" si="8"/>
        <v>48.11416921508665</v>
      </c>
      <c r="P28" s="32"/>
    </row>
    <row r="29" spans="1:16" ht="12">
      <c r="A29" s="309"/>
      <c r="B29" s="271" t="s">
        <v>739</v>
      </c>
      <c r="C29" s="99">
        <f t="shared" si="6"/>
        <v>781</v>
      </c>
      <c r="D29" s="32">
        <v>4</v>
      </c>
      <c r="E29" s="1026"/>
      <c r="F29" s="99">
        <v>683</v>
      </c>
      <c r="G29" s="1043"/>
      <c r="H29" s="1026"/>
      <c r="I29" s="99"/>
      <c r="J29" s="32">
        <v>4</v>
      </c>
      <c r="K29" s="1026"/>
      <c r="L29" s="99">
        <v>98</v>
      </c>
      <c r="M29" s="99">
        <v>1946</v>
      </c>
      <c r="N29" s="308">
        <f t="shared" si="7"/>
        <v>35.097636176772866</v>
      </c>
      <c r="O29" s="873">
        <f t="shared" si="8"/>
        <v>40.13360739979445</v>
      </c>
      <c r="P29" s="32"/>
    </row>
    <row r="30" spans="1:16" ht="12">
      <c r="A30" s="309"/>
      <c r="B30" s="271" t="s">
        <v>718</v>
      </c>
      <c r="C30" s="99">
        <f t="shared" si="6"/>
        <v>113</v>
      </c>
      <c r="D30" s="32">
        <v>1</v>
      </c>
      <c r="E30" s="1026"/>
      <c r="F30" s="99">
        <v>97</v>
      </c>
      <c r="G30" s="1043">
        <v>2</v>
      </c>
      <c r="H30" s="1026"/>
      <c r="I30" s="99">
        <v>16</v>
      </c>
      <c r="J30" s="1027"/>
      <c r="K30" s="1026"/>
      <c r="L30" s="300"/>
      <c r="M30" s="99">
        <v>674</v>
      </c>
      <c r="N30" s="308">
        <f t="shared" si="7"/>
        <v>14.391691394658753</v>
      </c>
      <c r="O30" s="873">
        <f t="shared" si="8"/>
        <v>16.765578635014837</v>
      </c>
      <c r="P30" s="32"/>
    </row>
    <row r="31" spans="1:16" ht="12">
      <c r="A31" s="309"/>
      <c r="B31" s="271" t="s">
        <v>719</v>
      </c>
      <c r="C31" s="99">
        <f t="shared" si="6"/>
        <v>197</v>
      </c>
      <c r="D31" s="32">
        <v>2</v>
      </c>
      <c r="E31" s="1026"/>
      <c r="F31" s="99">
        <v>197</v>
      </c>
      <c r="G31" s="1045"/>
      <c r="H31" s="1046"/>
      <c r="I31" s="300"/>
      <c r="J31" s="1027"/>
      <c r="K31" s="1026"/>
      <c r="L31" s="300"/>
      <c r="M31" s="99">
        <v>606</v>
      </c>
      <c r="N31" s="308">
        <f t="shared" si="7"/>
        <v>32.508250825082506</v>
      </c>
      <c r="O31" s="873">
        <f t="shared" si="8"/>
        <v>32.508250825082506</v>
      </c>
      <c r="P31" s="32"/>
    </row>
    <row r="32" spans="1:16" ht="12">
      <c r="A32" s="309"/>
      <c r="B32" s="271" t="s">
        <v>723</v>
      </c>
      <c r="C32" s="99">
        <f t="shared" si="6"/>
        <v>219</v>
      </c>
      <c r="D32" s="32">
        <v>3</v>
      </c>
      <c r="E32" s="1026"/>
      <c r="F32" s="99">
        <v>219</v>
      </c>
      <c r="G32" s="1045"/>
      <c r="H32" s="1046"/>
      <c r="I32" s="300"/>
      <c r="J32" s="1027">
        <v>1</v>
      </c>
      <c r="K32" s="1026"/>
      <c r="L32" s="300"/>
      <c r="M32" s="99">
        <v>1034</v>
      </c>
      <c r="N32" s="308">
        <f t="shared" si="7"/>
        <v>21.179883945841393</v>
      </c>
      <c r="O32" s="873">
        <f t="shared" si="8"/>
        <v>21.179883945841393</v>
      </c>
      <c r="P32" s="32"/>
    </row>
    <row r="33" spans="1:16" ht="12">
      <c r="A33" s="309"/>
      <c r="B33" s="271" t="s">
        <v>724</v>
      </c>
      <c r="C33" s="99">
        <f t="shared" si="6"/>
        <v>154</v>
      </c>
      <c r="D33" s="32">
        <v>1</v>
      </c>
      <c r="E33" s="1026"/>
      <c r="F33" s="99">
        <v>149</v>
      </c>
      <c r="G33" s="1043">
        <v>1</v>
      </c>
      <c r="H33" s="1026"/>
      <c r="I33" s="99">
        <v>5</v>
      </c>
      <c r="J33" s="32">
        <v>3</v>
      </c>
      <c r="K33" s="1026">
        <v>3</v>
      </c>
      <c r="L33" s="300"/>
      <c r="M33" s="99">
        <v>297</v>
      </c>
      <c r="N33" s="308">
        <f t="shared" si="7"/>
        <v>50.16835016835017</v>
      </c>
      <c r="O33" s="873">
        <f t="shared" si="8"/>
        <v>51.85185185185185</v>
      </c>
      <c r="P33" s="32"/>
    </row>
    <row r="34" spans="1:16" ht="12">
      <c r="A34" s="309"/>
      <c r="B34" s="271" t="s">
        <v>725</v>
      </c>
      <c r="C34" s="99">
        <f t="shared" si="6"/>
        <v>205</v>
      </c>
      <c r="D34" s="32">
        <v>3</v>
      </c>
      <c r="E34" s="1026"/>
      <c r="F34" s="99">
        <v>205</v>
      </c>
      <c r="G34" s="1045"/>
      <c r="H34" s="1046"/>
      <c r="I34" s="300"/>
      <c r="J34" s="1027"/>
      <c r="K34" s="1026"/>
      <c r="L34" s="300"/>
      <c r="M34" s="99">
        <v>384</v>
      </c>
      <c r="N34" s="308">
        <f t="shared" si="7"/>
        <v>53.385416666666664</v>
      </c>
      <c r="O34" s="873">
        <f t="shared" si="8"/>
        <v>53.385416666666664</v>
      </c>
      <c r="P34" s="32"/>
    </row>
    <row r="35" spans="1:16" ht="12">
      <c r="A35" s="309"/>
      <c r="B35" s="271" t="s">
        <v>726</v>
      </c>
      <c r="C35" s="99">
        <f t="shared" si="6"/>
        <v>182</v>
      </c>
      <c r="D35" s="32">
        <v>3</v>
      </c>
      <c r="E35" s="1026">
        <v>2</v>
      </c>
      <c r="F35" s="99">
        <v>182</v>
      </c>
      <c r="G35" s="1045"/>
      <c r="H35" s="1046"/>
      <c r="I35" s="300"/>
      <c r="J35" s="1027"/>
      <c r="K35" s="1026"/>
      <c r="L35" s="300"/>
      <c r="M35" s="99">
        <v>448</v>
      </c>
      <c r="N35" s="308">
        <f t="shared" si="7"/>
        <v>40.625</v>
      </c>
      <c r="O35" s="873">
        <f t="shared" si="8"/>
        <v>40.625</v>
      </c>
      <c r="P35" s="32"/>
    </row>
    <row r="36" spans="1:16" ht="12">
      <c r="A36" s="309"/>
      <c r="B36" s="271" t="s">
        <v>729</v>
      </c>
      <c r="C36" s="99">
        <f t="shared" si="6"/>
        <v>257</v>
      </c>
      <c r="D36" s="32">
        <v>3</v>
      </c>
      <c r="E36" s="1026"/>
      <c r="F36" s="99">
        <v>257</v>
      </c>
      <c r="G36" s="1045"/>
      <c r="H36" s="1046"/>
      <c r="I36" s="300"/>
      <c r="J36" s="1027">
        <v>1</v>
      </c>
      <c r="K36" s="1026"/>
      <c r="L36" s="300"/>
      <c r="M36" s="99">
        <v>423</v>
      </c>
      <c r="N36" s="308">
        <f t="shared" si="7"/>
        <v>60.7565011820331</v>
      </c>
      <c r="O36" s="873">
        <f t="shared" si="8"/>
        <v>60.7565011820331</v>
      </c>
      <c r="P36" s="32"/>
    </row>
    <row r="37" spans="1:16" ht="12">
      <c r="A37" s="309"/>
      <c r="B37" s="271" t="s">
        <v>730</v>
      </c>
      <c r="C37" s="99">
        <f t="shared" si="6"/>
        <v>84</v>
      </c>
      <c r="D37" s="32">
        <v>1</v>
      </c>
      <c r="E37" s="1026"/>
      <c r="F37" s="99">
        <v>84</v>
      </c>
      <c r="G37" s="1045"/>
      <c r="H37" s="1046"/>
      <c r="I37" s="300"/>
      <c r="J37" s="1027"/>
      <c r="K37" s="1026"/>
      <c r="L37" s="300"/>
      <c r="M37" s="99">
        <v>348</v>
      </c>
      <c r="N37" s="308">
        <f t="shared" si="7"/>
        <v>24.137931034482758</v>
      </c>
      <c r="O37" s="873">
        <f t="shared" si="8"/>
        <v>24.137931034482758</v>
      </c>
      <c r="P37" s="32"/>
    </row>
    <row r="38" spans="1:16" ht="12">
      <c r="A38" s="309"/>
      <c r="B38" s="271" t="s">
        <v>731</v>
      </c>
      <c r="C38" s="99">
        <f t="shared" si="6"/>
        <v>217</v>
      </c>
      <c r="D38" s="32">
        <v>4</v>
      </c>
      <c r="E38" s="1026"/>
      <c r="F38" s="99">
        <v>217</v>
      </c>
      <c r="G38" s="1045"/>
      <c r="H38" s="1046"/>
      <c r="I38" s="300"/>
      <c r="J38" s="1027"/>
      <c r="K38" s="1026"/>
      <c r="L38" s="300"/>
      <c r="M38" s="99">
        <v>524</v>
      </c>
      <c r="N38" s="308">
        <f t="shared" si="7"/>
        <v>41.412213740458014</v>
      </c>
      <c r="O38" s="873">
        <f t="shared" si="8"/>
        <v>41.412213740458014</v>
      </c>
      <c r="P38" s="32"/>
    </row>
    <row r="39" spans="1:16" ht="12">
      <c r="A39" s="309"/>
      <c r="B39" s="271" t="s">
        <v>732</v>
      </c>
      <c r="C39" s="99">
        <f t="shared" si="6"/>
        <v>131</v>
      </c>
      <c r="D39" s="32">
        <v>3</v>
      </c>
      <c r="E39" s="1026"/>
      <c r="F39" s="99">
        <v>131</v>
      </c>
      <c r="G39" s="1045"/>
      <c r="H39" s="1046"/>
      <c r="I39" s="300"/>
      <c r="J39" s="1027">
        <v>2</v>
      </c>
      <c r="K39" s="1026"/>
      <c r="L39" s="300"/>
      <c r="M39" s="99">
        <v>247</v>
      </c>
      <c r="N39" s="308">
        <f t="shared" si="7"/>
        <v>53.036437246963565</v>
      </c>
      <c r="O39" s="873">
        <f t="shared" si="8"/>
        <v>53.036437246963565</v>
      </c>
      <c r="P39" s="32"/>
    </row>
    <row r="40" spans="1:16" ht="12">
      <c r="A40" s="309"/>
      <c r="B40" s="271" t="s">
        <v>733</v>
      </c>
      <c r="C40" s="99">
        <f t="shared" si="6"/>
        <v>151</v>
      </c>
      <c r="D40" s="32">
        <v>4</v>
      </c>
      <c r="E40" s="1026"/>
      <c r="F40" s="99">
        <v>135</v>
      </c>
      <c r="G40" s="1043">
        <v>2</v>
      </c>
      <c r="H40" s="1026"/>
      <c r="I40" s="99">
        <v>16</v>
      </c>
      <c r="J40" s="1027"/>
      <c r="K40" s="1026"/>
      <c r="L40" s="300"/>
      <c r="M40" s="99">
        <v>442</v>
      </c>
      <c r="N40" s="308">
        <f t="shared" si="7"/>
        <v>30.542986425339368</v>
      </c>
      <c r="O40" s="873">
        <f t="shared" si="8"/>
        <v>34.16289592760181</v>
      </c>
      <c r="P40" s="32"/>
    </row>
    <row r="41" spans="1:16" ht="12">
      <c r="A41" s="309"/>
      <c r="B41" s="271" t="s">
        <v>734</v>
      </c>
      <c r="C41" s="99">
        <f t="shared" si="6"/>
        <v>107</v>
      </c>
      <c r="D41" s="32">
        <v>2</v>
      </c>
      <c r="E41" s="1026"/>
      <c r="F41" s="99">
        <v>95</v>
      </c>
      <c r="G41" s="1043">
        <v>1</v>
      </c>
      <c r="H41" s="1026"/>
      <c r="I41" s="99">
        <v>12</v>
      </c>
      <c r="J41" s="1027">
        <v>1</v>
      </c>
      <c r="K41" s="1026"/>
      <c r="L41" s="300"/>
      <c r="M41" s="99">
        <v>202</v>
      </c>
      <c r="N41" s="308">
        <f t="shared" si="7"/>
        <v>47.02970297029702</v>
      </c>
      <c r="O41" s="873">
        <f t="shared" si="8"/>
        <v>52.97029702970298</v>
      </c>
      <c r="P41" s="32"/>
    </row>
    <row r="42" spans="1:16" ht="12">
      <c r="A42" s="309"/>
      <c r="B42" s="271" t="s">
        <v>735</v>
      </c>
      <c r="C42" s="99">
        <f t="shared" si="6"/>
        <v>171</v>
      </c>
      <c r="D42" s="32">
        <v>4</v>
      </c>
      <c r="E42" s="1026"/>
      <c r="F42" s="99">
        <v>156</v>
      </c>
      <c r="G42" s="1043">
        <v>1</v>
      </c>
      <c r="H42" s="1026"/>
      <c r="I42" s="99">
        <v>15</v>
      </c>
      <c r="J42" s="1027"/>
      <c r="K42" s="1026"/>
      <c r="L42" s="300"/>
      <c r="M42" s="99">
        <v>296</v>
      </c>
      <c r="N42" s="308">
        <f t="shared" si="7"/>
        <v>52.702702702702695</v>
      </c>
      <c r="O42" s="873">
        <f t="shared" si="8"/>
        <v>57.770270270270274</v>
      </c>
      <c r="P42" s="32"/>
    </row>
    <row r="43" spans="1:16" ht="12">
      <c r="A43" s="309"/>
      <c r="B43" s="271" t="s">
        <v>736</v>
      </c>
      <c r="C43" s="99">
        <f t="shared" si="6"/>
        <v>157</v>
      </c>
      <c r="D43" s="32">
        <v>2</v>
      </c>
      <c r="E43" s="1026"/>
      <c r="F43" s="99">
        <v>99</v>
      </c>
      <c r="G43" s="1043">
        <v>2</v>
      </c>
      <c r="H43" s="1026"/>
      <c r="I43" s="99">
        <v>47</v>
      </c>
      <c r="J43" s="32">
        <v>4</v>
      </c>
      <c r="K43" s="1026"/>
      <c r="L43" s="99">
        <v>11</v>
      </c>
      <c r="M43" s="99">
        <v>289</v>
      </c>
      <c r="N43" s="308">
        <f t="shared" si="7"/>
        <v>34.2560553633218</v>
      </c>
      <c r="O43" s="873">
        <f t="shared" si="8"/>
        <v>54.325259515570934</v>
      </c>
      <c r="P43" s="32"/>
    </row>
    <row r="44" spans="1:16" ht="12">
      <c r="A44" s="309"/>
      <c r="B44" s="271" t="s">
        <v>740</v>
      </c>
      <c r="C44" s="99">
        <f t="shared" si="6"/>
        <v>548</v>
      </c>
      <c r="D44" s="32">
        <v>5</v>
      </c>
      <c r="E44" s="1026"/>
      <c r="F44" s="99">
        <v>406</v>
      </c>
      <c r="G44" s="1045"/>
      <c r="H44" s="1046"/>
      <c r="I44" s="300"/>
      <c r="J44" s="32">
        <v>3</v>
      </c>
      <c r="K44" s="1026"/>
      <c r="L44" s="99">
        <v>142</v>
      </c>
      <c r="M44" s="99">
        <v>1477</v>
      </c>
      <c r="N44" s="308">
        <f t="shared" si="7"/>
        <v>27.488151658767773</v>
      </c>
      <c r="O44" s="873">
        <f t="shared" si="8"/>
        <v>37.10223425863236</v>
      </c>
      <c r="P44" s="32"/>
    </row>
    <row r="45" spans="1:16" ht="12">
      <c r="A45" s="309"/>
      <c r="B45" s="271" t="s">
        <v>741</v>
      </c>
      <c r="C45" s="99">
        <f t="shared" si="6"/>
        <v>159</v>
      </c>
      <c r="D45" s="32">
        <v>1</v>
      </c>
      <c r="E45" s="1026"/>
      <c r="F45" s="99">
        <v>120</v>
      </c>
      <c r="G45" s="1043">
        <v>2</v>
      </c>
      <c r="H45" s="1026"/>
      <c r="I45" s="99">
        <v>39</v>
      </c>
      <c r="J45" s="1027"/>
      <c r="K45" s="1026"/>
      <c r="L45" s="300"/>
      <c r="M45" s="99">
        <v>896</v>
      </c>
      <c r="N45" s="308">
        <f t="shared" si="7"/>
        <v>13.392857142857142</v>
      </c>
      <c r="O45" s="873">
        <f t="shared" si="8"/>
        <v>17.745535714285715</v>
      </c>
      <c r="P45" s="32"/>
    </row>
    <row r="46" spans="1:16" ht="12">
      <c r="A46" s="309"/>
      <c r="B46" s="271" t="s">
        <v>742</v>
      </c>
      <c r="C46" s="99">
        <f t="shared" si="6"/>
        <v>333</v>
      </c>
      <c r="D46" s="32">
        <v>4</v>
      </c>
      <c r="E46" s="1026"/>
      <c r="F46" s="99">
        <v>280</v>
      </c>
      <c r="G46" s="1043">
        <v>4</v>
      </c>
      <c r="H46" s="1026"/>
      <c r="I46" s="99">
        <v>53</v>
      </c>
      <c r="J46" s="32">
        <v>1</v>
      </c>
      <c r="K46" s="1026"/>
      <c r="L46" s="99"/>
      <c r="M46" s="99">
        <v>528</v>
      </c>
      <c r="N46" s="308">
        <f t="shared" si="7"/>
        <v>53.03030303030303</v>
      </c>
      <c r="O46" s="873">
        <f t="shared" si="8"/>
        <v>63.06818181818182</v>
      </c>
      <c r="P46" s="32"/>
    </row>
    <row r="47" spans="1:16" ht="12">
      <c r="A47" s="309"/>
      <c r="B47" s="271" t="s">
        <v>743</v>
      </c>
      <c r="C47" s="99">
        <f t="shared" si="6"/>
        <v>510</v>
      </c>
      <c r="D47" s="32">
        <v>5</v>
      </c>
      <c r="E47" s="1026">
        <v>1</v>
      </c>
      <c r="F47" s="99">
        <v>510</v>
      </c>
      <c r="G47" s="1045"/>
      <c r="H47" s="1046"/>
      <c r="I47" s="300"/>
      <c r="J47" s="1027">
        <v>1</v>
      </c>
      <c r="K47" s="1026"/>
      <c r="L47" s="300"/>
      <c r="M47" s="99">
        <v>827</v>
      </c>
      <c r="N47" s="308">
        <f t="shared" si="7"/>
        <v>61.66868198307134</v>
      </c>
      <c r="O47" s="873">
        <f t="shared" si="8"/>
        <v>61.66868198307134</v>
      </c>
      <c r="P47" s="32"/>
    </row>
    <row r="48" spans="1:16" ht="12">
      <c r="A48" s="309"/>
      <c r="B48" s="271" t="s">
        <v>744</v>
      </c>
      <c r="C48" s="99">
        <f t="shared" si="6"/>
        <v>168</v>
      </c>
      <c r="D48" s="32">
        <v>2</v>
      </c>
      <c r="E48" s="1026"/>
      <c r="F48" s="99">
        <v>129</v>
      </c>
      <c r="G48" s="1045"/>
      <c r="H48" s="1046"/>
      <c r="I48" s="300"/>
      <c r="J48" s="32">
        <v>2</v>
      </c>
      <c r="K48" s="1026"/>
      <c r="L48" s="99">
        <v>39</v>
      </c>
      <c r="M48" s="99">
        <v>455</v>
      </c>
      <c r="N48" s="308">
        <f t="shared" si="7"/>
        <v>28.35164835164835</v>
      </c>
      <c r="O48" s="873">
        <f t="shared" si="8"/>
        <v>36.92307692307693</v>
      </c>
      <c r="P48" s="32"/>
    </row>
    <row r="49" spans="1:16" ht="12">
      <c r="A49" s="309"/>
      <c r="B49" s="271" t="s">
        <v>747</v>
      </c>
      <c r="C49" s="99">
        <f t="shared" si="6"/>
        <v>99</v>
      </c>
      <c r="D49" s="32">
        <v>2</v>
      </c>
      <c r="E49" s="1026"/>
      <c r="F49" s="99">
        <v>78</v>
      </c>
      <c r="G49" s="1043">
        <v>2</v>
      </c>
      <c r="H49" s="1026">
        <v>1</v>
      </c>
      <c r="I49" s="99">
        <v>21</v>
      </c>
      <c r="J49" s="32">
        <v>1</v>
      </c>
      <c r="K49" s="1026"/>
      <c r="L49" s="99"/>
      <c r="M49" s="99">
        <v>329</v>
      </c>
      <c r="N49" s="308">
        <f t="shared" si="7"/>
        <v>23.70820668693009</v>
      </c>
      <c r="O49" s="873">
        <f t="shared" si="8"/>
        <v>30.091185410334347</v>
      </c>
      <c r="P49" s="32"/>
    </row>
    <row r="50" spans="1:16" ht="12">
      <c r="A50" s="309"/>
      <c r="B50" s="271" t="s">
        <v>748</v>
      </c>
      <c r="C50" s="99">
        <f t="shared" si="6"/>
        <v>96</v>
      </c>
      <c r="D50" s="32">
        <v>1</v>
      </c>
      <c r="E50" s="1026"/>
      <c r="F50" s="99">
        <v>96</v>
      </c>
      <c r="G50" s="1045"/>
      <c r="H50" s="1046"/>
      <c r="I50" s="300"/>
      <c r="J50" s="1027"/>
      <c r="K50" s="1026"/>
      <c r="L50" s="300"/>
      <c r="M50" s="99">
        <v>991</v>
      </c>
      <c r="N50" s="308">
        <f t="shared" si="7"/>
        <v>9.687184661957618</v>
      </c>
      <c r="O50" s="873">
        <f t="shared" si="8"/>
        <v>9.687184661957618</v>
      </c>
      <c r="P50" s="32"/>
    </row>
    <row r="51" spans="1:16" ht="12">
      <c r="A51" s="309"/>
      <c r="B51" s="271" t="s">
        <v>749</v>
      </c>
      <c r="C51" s="99">
        <f t="shared" si="6"/>
        <v>232</v>
      </c>
      <c r="D51" s="32">
        <v>1</v>
      </c>
      <c r="E51" s="1026"/>
      <c r="F51" s="99">
        <v>132</v>
      </c>
      <c r="G51" s="1045"/>
      <c r="H51" s="1046"/>
      <c r="I51" s="300"/>
      <c r="J51" s="32">
        <v>5</v>
      </c>
      <c r="K51" s="1026"/>
      <c r="L51" s="300">
        <v>100</v>
      </c>
      <c r="M51" s="99">
        <v>631</v>
      </c>
      <c r="N51" s="308">
        <f t="shared" si="7"/>
        <v>20.91917591125198</v>
      </c>
      <c r="O51" s="873">
        <f t="shared" si="8"/>
        <v>36.76703645007924</v>
      </c>
      <c r="P51" s="32"/>
    </row>
    <row r="52" spans="1:16" ht="12">
      <c r="A52" s="309"/>
      <c r="B52" s="271" t="s">
        <v>750</v>
      </c>
      <c r="C52" s="99">
        <f t="shared" si="6"/>
        <v>231</v>
      </c>
      <c r="D52" s="32">
        <v>3</v>
      </c>
      <c r="E52" s="1026"/>
      <c r="F52" s="99">
        <v>208</v>
      </c>
      <c r="G52" s="1045"/>
      <c r="H52" s="1046"/>
      <c r="I52" s="300"/>
      <c r="J52" s="32">
        <v>1</v>
      </c>
      <c r="K52" s="1026"/>
      <c r="L52" s="99">
        <v>23</v>
      </c>
      <c r="M52" s="99">
        <v>477</v>
      </c>
      <c r="N52" s="308">
        <f t="shared" si="7"/>
        <v>43.60587002096436</v>
      </c>
      <c r="O52" s="873">
        <f t="shared" si="8"/>
        <v>48.42767295597484</v>
      </c>
      <c r="P52" s="32"/>
    </row>
    <row r="53" spans="1:16" ht="12">
      <c r="A53" s="309"/>
      <c r="B53" s="271" t="s">
        <v>751</v>
      </c>
      <c r="C53" s="99">
        <f t="shared" si="6"/>
        <v>260</v>
      </c>
      <c r="D53" s="32">
        <v>1</v>
      </c>
      <c r="E53" s="1026"/>
      <c r="F53" s="99">
        <v>99</v>
      </c>
      <c r="G53" s="1043">
        <v>1</v>
      </c>
      <c r="H53" s="1026"/>
      <c r="I53" s="99">
        <v>9</v>
      </c>
      <c r="J53" s="32">
        <v>3</v>
      </c>
      <c r="K53" s="1026"/>
      <c r="L53" s="99">
        <v>152</v>
      </c>
      <c r="M53" s="99">
        <v>454</v>
      </c>
      <c r="N53" s="308">
        <f t="shared" si="7"/>
        <v>21.80616740088106</v>
      </c>
      <c r="O53" s="873">
        <f t="shared" si="8"/>
        <v>57.268722466960355</v>
      </c>
      <c r="P53" s="32"/>
    </row>
    <row r="54" spans="1:16" ht="12">
      <c r="A54" s="309"/>
      <c r="B54" s="271" t="s">
        <v>752</v>
      </c>
      <c r="C54" s="99">
        <f t="shared" si="6"/>
        <v>79</v>
      </c>
      <c r="D54" s="32">
        <v>1</v>
      </c>
      <c r="E54" s="1026"/>
      <c r="F54" s="99">
        <v>79</v>
      </c>
      <c r="G54" s="1045"/>
      <c r="H54" s="1046"/>
      <c r="I54" s="300"/>
      <c r="J54" s="1027">
        <v>2</v>
      </c>
      <c r="K54" s="1026">
        <v>2</v>
      </c>
      <c r="L54" s="300"/>
      <c r="M54" s="99">
        <v>405</v>
      </c>
      <c r="N54" s="308">
        <f t="shared" si="7"/>
        <v>19.50617283950617</v>
      </c>
      <c r="O54" s="873">
        <f t="shared" si="8"/>
        <v>19.50617283950617</v>
      </c>
      <c r="P54" s="32"/>
    </row>
    <row r="55" spans="1:16" ht="12">
      <c r="A55" s="309"/>
      <c r="B55" s="271" t="s">
        <v>753</v>
      </c>
      <c r="C55" s="99">
        <f t="shared" si="6"/>
        <v>136</v>
      </c>
      <c r="D55" s="32">
        <v>4</v>
      </c>
      <c r="E55" s="1026"/>
      <c r="F55" s="99">
        <v>136</v>
      </c>
      <c r="G55" s="1045"/>
      <c r="H55" s="1046"/>
      <c r="I55" s="300"/>
      <c r="J55" s="1027"/>
      <c r="K55" s="1026"/>
      <c r="L55" s="300"/>
      <c r="M55" s="99">
        <v>241</v>
      </c>
      <c r="N55" s="308">
        <f t="shared" si="7"/>
        <v>56.43153526970954</v>
      </c>
      <c r="O55" s="873">
        <f t="shared" si="8"/>
        <v>56.43153526970954</v>
      </c>
      <c r="P55" s="32"/>
    </row>
    <row r="56" spans="1:16" ht="12">
      <c r="A56" s="309"/>
      <c r="B56" s="271" t="s">
        <v>754</v>
      </c>
      <c r="C56" s="99">
        <f t="shared" si="6"/>
        <v>332</v>
      </c>
      <c r="D56" s="32">
        <v>8</v>
      </c>
      <c r="E56" s="1026"/>
      <c r="F56" s="99">
        <v>310</v>
      </c>
      <c r="G56" s="1043"/>
      <c r="H56" s="1026"/>
      <c r="I56" s="99"/>
      <c r="J56" s="32">
        <v>2</v>
      </c>
      <c r="K56" s="1026"/>
      <c r="L56" s="99">
        <v>22</v>
      </c>
      <c r="M56" s="99">
        <v>475</v>
      </c>
      <c r="N56" s="308">
        <f t="shared" si="7"/>
        <v>65.26315789473685</v>
      </c>
      <c r="O56" s="873">
        <f t="shared" si="8"/>
        <v>69.89473684210526</v>
      </c>
      <c r="P56" s="32"/>
    </row>
    <row r="57" spans="1:16" ht="12">
      <c r="A57" s="309"/>
      <c r="B57" s="271" t="s">
        <v>755</v>
      </c>
      <c r="C57" s="99">
        <f t="shared" si="6"/>
        <v>285</v>
      </c>
      <c r="D57" s="32">
        <v>4</v>
      </c>
      <c r="E57" s="1026"/>
      <c r="F57" s="99">
        <v>285</v>
      </c>
      <c r="G57" s="1045"/>
      <c r="H57" s="1046"/>
      <c r="I57" s="300"/>
      <c r="J57" s="32">
        <v>1</v>
      </c>
      <c r="K57" s="1026"/>
      <c r="L57" s="300"/>
      <c r="M57" s="99">
        <v>769</v>
      </c>
      <c r="N57" s="308">
        <f t="shared" si="7"/>
        <v>37.061118335500645</v>
      </c>
      <c r="O57" s="873">
        <f t="shared" si="8"/>
        <v>37.061118335500645</v>
      </c>
      <c r="P57" s="32"/>
    </row>
    <row r="58" spans="1:16" ht="12">
      <c r="A58" s="309"/>
      <c r="B58" s="271" t="s">
        <v>756</v>
      </c>
      <c r="C58" s="99">
        <f t="shared" si="6"/>
        <v>195</v>
      </c>
      <c r="D58" s="32">
        <v>4</v>
      </c>
      <c r="E58" s="1026">
        <v>1</v>
      </c>
      <c r="F58" s="99">
        <v>195</v>
      </c>
      <c r="G58" s="1045"/>
      <c r="H58" s="1046"/>
      <c r="I58" s="300"/>
      <c r="J58" s="32">
        <v>1</v>
      </c>
      <c r="K58" s="1026"/>
      <c r="L58" s="300"/>
      <c r="M58" s="99">
        <v>358</v>
      </c>
      <c r="N58" s="308">
        <f t="shared" si="7"/>
        <v>54.46927374301676</v>
      </c>
      <c r="O58" s="873">
        <f t="shared" si="8"/>
        <v>54.46927374301676</v>
      </c>
      <c r="P58" s="32"/>
    </row>
    <row r="59" spans="1:16" ht="12">
      <c r="A59" s="309"/>
      <c r="B59" s="271" t="s">
        <v>757</v>
      </c>
      <c r="C59" s="99">
        <f t="shared" si="6"/>
        <v>153</v>
      </c>
      <c r="D59" s="32">
        <v>3</v>
      </c>
      <c r="E59" s="1026"/>
      <c r="F59" s="99">
        <v>153</v>
      </c>
      <c r="G59" s="1045"/>
      <c r="H59" s="1046"/>
      <c r="I59" s="300"/>
      <c r="J59" s="1027"/>
      <c r="K59" s="1026"/>
      <c r="L59" s="300"/>
      <c r="M59" s="99">
        <v>267</v>
      </c>
      <c r="N59" s="308">
        <f t="shared" si="7"/>
        <v>57.30337078651685</v>
      </c>
      <c r="O59" s="873">
        <f t="shared" si="8"/>
        <v>57.30337078651685</v>
      </c>
      <c r="P59" s="32"/>
    </row>
    <row r="60" spans="1:16" ht="12">
      <c r="A60" s="309"/>
      <c r="B60" s="573" t="s">
        <v>758</v>
      </c>
      <c r="C60" s="869">
        <f t="shared" si="6"/>
        <v>178</v>
      </c>
      <c r="D60" s="257">
        <v>3</v>
      </c>
      <c r="E60" s="1049"/>
      <c r="F60" s="100">
        <v>178</v>
      </c>
      <c r="G60" s="1050"/>
      <c r="H60" s="1051"/>
      <c r="I60" s="623"/>
      <c r="J60" s="569"/>
      <c r="K60" s="1049"/>
      <c r="L60" s="623"/>
      <c r="M60" s="100">
        <v>319</v>
      </c>
      <c r="N60" s="870">
        <f t="shared" si="7"/>
        <v>55.79937304075236</v>
      </c>
      <c r="O60" s="1052">
        <f t="shared" si="8"/>
        <v>55.79937304075236</v>
      </c>
      <c r="P60" s="32"/>
    </row>
    <row r="61" spans="1:2" ht="12">
      <c r="A61" s="32"/>
      <c r="B61" s="32" t="s">
        <v>232</v>
      </c>
    </row>
    <row r="62" spans="1:2" ht="12">
      <c r="A62" s="32"/>
      <c r="B62" s="32" t="s">
        <v>233</v>
      </c>
    </row>
    <row r="63" spans="1:2" ht="12">
      <c r="A63" s="32"/>
      <c r="B63" s="32"/>
    </row>
  </sheetData>
  <mergeCells count="3">
    <mergeCell ref="D5:E5"/>
    <mergeCell ref="G5:H5"/>
    <mergeCell ref="J5:K5"/>
  </mergeCells>
  <printOptions/>
  <pageMargins left="0.75" right="0.75" top="1" bottom="1" header="0.512" footer="0.512"/>
  <pageSetup orientation="portrait" paperSize="9"/>
</worksheet>
</file>

<file path=xl/worksheets/sheet41.xml><?xml version="1.0" encoding="utf-8"?>
<worksheet xmlns="http://schemas.openxmlformats.org/spreadsheetml/2006/main" xmlns:r="http://schemas.openxmlformats.org/officeDocument/2006/relationships">
  <dimension ref="A2:R37"/>
  <sheetViews>
    <sheetView workbookViewId="0" topLeftCell="A1">
      <selection activeCell="A1" sqref="A1"/>
    </sheetView>
  </sheetViews>
  <sheetFormatPr defaultColWidth="9.00390625" defaultRowHeight="13.5"/>
  <cols>
    <col min="1" max="1" width="1.37890625" style="59" customWidth="1"/>
    <col min="2" max="2" width="2.625" style="59" customWidth="1"/>
    <col min="3" max="3" width="18.625" style="59" customWidth="1"/>
    <col min="4" max="4" width="5.625" style="59" customWidth="1"/>
    <col min="5" max="5" width="5.125" style="59" customWidth="1"/>
    <col min="6" max="6" width="4.50390625" style="59" customWidth="1"/>
    <col min="7" max="9" width="5.625" style="59" customWidth="1"/>
    <col min="10" max="10" width="5.125" style="59" customWidth="1"/>
    <col min="11" max="11" width="5.625" style="59" customWidth="1"/>
    <col min="12" max="14" width="4.625" style="59" customWidth="1"/>
    <col min="15" max="15" width="5.625" style="59" customWidth="1"/>
    <col min="16" max="16" width="4.625" style="59" customWidth="1"/>
    <col min="17" max="18" width="5.625" style="59" customWidth="1"/>
    <col min="19" max="16384" width="9.00390625" style="59" customWidth="1"/>
  </cols>
  <sheetData>
    <row r="2" ht="14.25">
      <c r="B2" s="60" t="s">
        <v>234</v>
      </c>
    </row>
    <row r="3" spans="2:18" ht="11.25">
      <c r="B3" s="62"/>
      <c r="C3" s="62"/>
      <c r="D3" s="62"/>
      <c r="E3" s="62"/>
      <c r="F3" s="62"/>
      <c r="G3" s="62"/>
      <c r="H3" s="62"/>
      <c r="I3" s="62"/>
      <c r="J3" s="62"/>
      <c r="K3" s="62"/>
      <c r="L3" s="62"/>
      <c r="M3" s="62"/>
      <c r="N3" s="62"/>
      <c r="O3" s="62"/>
      <c r="P3" s="62"/>
      <c r="Q3" s="62"/>
      <c r="R3" s="62"/>
    </row>
    <row r="4" spans="1:18" ht="11.25">
      <c r="A4" s="94"/>
      <c r="C4" s="94"/>
      <c r="D4" s="1274" t="s">
        <v>371</v>
      </c>
      <c r="E4" s="1208" t="s">
        <v>235</v>
      </c>
      <c r="F4" s="1208" t="s">
        <v>236</v>
      </c>
      <c r="G4" s="1208" t="s">
        <v>237</v>
      </c>
      <c r="H4" s="1208" t="s">
        <v>238</v>
      </c>
      <c r="I4" s="1208" t="s">
        <v>239</v>
      </c>
      <c r="J4" s="1208" t="s">
        <v>240</v>
      </c>
      <c r="K4" s="1208" t="s">
        <v>241</v>
      </c>
      <c r="L4" s="1208" t="s">
        <v>242</v>
      </c>
      <c r="M4" s="1208" t="s">
        <v>243</v>
      </c>
      <c r="N4" s="1208" t="s">
        <v>244</v>
      </c>
      <c r="O4" s="1208" t="s">
        <v>245</v>
      </c>
      <c r="P4" s="1208" t="s">
        <v>246</v>
      </c>
      <c r="Q4" s="1208" t="s">
        <v>247</v>
      </c>
      <c r="R4" s="1270" t="s">
        <v>248</v>
      </c>
    </row>
    <row r="5" spans="1:18" ht="13.5" customHeight="1">
      <c r="A5" s="94"/>
      <c r="B5" s="1272" t="s">
        <v>249</v>
      </c>
      <c r="C5" s="1273"/>
      <c r="D5" s="1213"/>
      <c r="E5" s="995"/>
      <c r="F5" s="995"/>
      <c r="G5" s="995"/>
      <c r="H5" s="995"/>
      <c r="I5" s="995"/>
      <c r="J5" s="995"/>
      <c r="K5" s="995"/>
      <c r="L5" s="995"/>
      <c r="M5" s="995"/>
      <c r="N5" s="995"/>
      <c r="O5" s="995"/>
      <c r="P5" s="995"/>
      <c r="Q5" s="995"/>
      <c r="R5" s="1271"/>
    </row>
    <row r="6" spans="1:18" ht="11.25">
      <c r="A6" s="94"/>
      <c r="B6" s="62"/>
      <c r="C6" s="96"/>
      <c r="D6" s="1214"/>
      <c r="E6" s="996"/>
      <c r="F6" s="996"/>
      <c r="G6" s="996"/>
      <c r="H6" s="996"/>
      <c r="I6" s="996"/>
      <c r="J6" s="996"/>
      <c r="K6" s="996"/>
      <c r="L6" s="996"/>
      <c r="M6" s="996"/>
      <c r="N6" s="996"/>
      <c r="O6" s="996"/>
      <c r="P6" s="996"/>
      <c r="Q6" s="996"/>
      <c r="R6" s="1210"/>
    </row>
    <row r="7" spans="1:18" ht="18" customHeight="1">
      <c r="A7" s="94"/>
      <c r="B7" s="94"/>
      <c r="C7" s="81" t="s">
        <v>19</v>
      </c>
      <c r="D7" s="1010">
        <v>1987</v>
      </c>
      <c r="E7" s="1010">
        <v>274</v>
      </c>
      <c r="F7" s="1010">
        <v>3</v>
      </c>
      <c r="G7" s="1010">
        <v>141</v>
      </c>
      <c r="H7" s="1010">
        <v>136</v>
      </c>
      <c r="I7" s="1010">
        <v>362</v>
      </c>
      <c r="J7" s="1010">
        <v>717</v>
      </c>
      <c r="K7" s="1019">
        <v>11</v>
      </c>
      <c r="L7" s="1010">
        <v>45</v>
      </c>
      <c r="M7" s="1010">
        <v>30</v>
      </c>
      <c r="N7" s="1010">
        <v>139</v>
      </c>
      <c r="O7" s="1010">
        <v>47</v>
      </c>
      <c r="P7" s="1010">
        <v>64</v>
      </c>
      <c r="Q7" s="1010">
        <v>12</v>
      </c>
      <c r="R7" s="1011">
        <v>6</v>
      </c>
    </row>
    <row r="8" spans="1:18" s="1059" customFormat="1" ht="18" customHeight="1">
      <c r="A8" s="1054"/>
      <c r="B8" s="1055"/>
      <c r="C8" s="740" t="s">
        <v>250</v>
      </c>
      <c r="D8" s="1056">
        <f>SUM(D10:D16)</f>
        <v>1734</v>
      </c>
      <c r="E8" s="1056">
        <f aca="true" t="shared" si="0" ref="E8:R8">SUM(E10,E11,E12,E13,E14,E15,E16)</f>
        <v>337</v>
      </c>
      <c r="F8" s="1056">
        <f t="shared" si="0"/>
        <v>2</v>
      </c>
      <c r="G8" s="1056">
        <f t="shared" si="0"/>
        <v>121</v>
      </c>
      <c r="H8" s="1056">
        <f t="shared" si="0"/>
        <v>130</v>
      </c>
      <c r="I8" s="1056">
        <f t="shared" si="0"/>
        <v>252</v>
      </c>
      <c r="J8" s="1056">
        <f t="shared" si="0"/>
        <v>645</v>
      </c>
      <c r="K8" s="1057">
        <f t="shared" si="0"/>
        <v>5</v>
      </c>
      <c r="L8" s="1056">
        <f t="shared" si="0"/>
        <v>30</v>
      </c>
      <c r="M8" s="1056">
        <f t="shared" si="0"/>
        <v>19</v>
      </c>
      <c r="N8" s="1056">
        <f t="shared" si="0"/>
        <v>98</v>
      </c>
      <c r="O8" s="1056">
        <f t="shared" si="0"/>
        <v>36</v>
      </c>
      <c r="P8" s="1056">
        <f t="shared" si="0"/>
        <v>46</v>
      </c>
      <c r="Q8" s="1056">
        <f t="shared" si="0"/>
        <v>6</v>
      </c>
      <c r="R8" s="1058">
        <f t="shared" si="0"/>
        <v>7</v>
      </c>
    </row>
    <row r="9" spans="1:18" ht="11.25">
      <c r="A9" s="94"/>
      <c r="B9" s="1053" t="s">
        <v>883</v>
      </c>
      <c r="C9" s="94"/>
      <c r="D9" s="1010"/>
      <c r="E9" s="1010"/>
      <c r="F9" s="1010"/>
      <c r="G9" s="1010"/>
      <c r="H9" s="1010"/>
      <c r="I9" s="1010"/>
      <c r="J9" s="1010"/>
      <c r="K9" s="1010"/>
      <c r="L9" s="1010"/>
      <c r="M9" s="1010"/>
      <c r="N9" s="1010"/>
      <c r="O9" s="1010"/>
      <c r="P9" s="1010"/>
      <c r="Q9" s="1010"/>
      <c r="R9" s="1011"/>
    </row>
    <row r="10" spans="1:18" ht="11.25">
      <c r="A10" s="94"/>
      <c r="B10" s="1053"/>
      <c r="C10" s="81" t="s">
        <v>884</v>
      </c>
      <c r="D10" s="1010">
        <f>SUM(E10:R10)</f>
        <v>49</v>
      </c>
      <c r="E10" s="1019">
        <v>44</v>
      </c>
      <c r="F10" s="1019">
        <v>0</v>
      </c>
      <c r="G10" s="1019">
        <v>4</v>
      </c>
      <c r="H10" s="1019">
        <v>0</v>
      </c>
      <c r="I10" s="1019">
        <v>1</v>
      </c>
      <c r="J10" s="1019">
        <v>0</v>
      </c>
      <c r="K10" s="1019">
        <v>0</v>
      </c>
      <c r="L10" s="1019">
        <v>0</v>
      </c>
      <c r="M10" s="1019">
        <v>0</v>
      </c>
      <c r="N10" s="1019">
        <v>0</v>
      </c>
      <c r="O10" s="1019">
        <v>0</v>
      </c>
      <c r="P10" s="1019">
        <v>0</v>
      </c>
      <c r="Q10" s="1019">
        <v>0</v>
      </c>
      <c r="R10" s="1060">
        <v>0</v>
      </c>
    </row>
    <row r="11" spans="1:18" ht="11.25">
      <c r="A11" s="94"/>
      <c r="B11" s="1053" t="s">
        <v>885</v>
      </c>
      <c r="C11" s="81" t="s">
        <v>886</v>
      </c>
      <c r="D11" s="1010">
        <f aca="true" t="shared" si="1" ref="D11:D18">SUM(E11:R11)</f>
        <v>124</v>
      </c>
      <c r="E11" s="1019">
        <v>57</v>
      </c>
      <c r="F11" s="1019">
        <v>1</v>
      </c>
      <c r="G11" s="1019">
        <v>8</v>
      </c>
      <c r="H11" s="1019">
        <v>16</v>
      </c>
      <c r="I11" s="1019">
        <v>9</v>
      </c>
      <c r="J11" s="1019">
        <v>29</v>
      </c>
      <c r="K11" s="1019">
        <v>0</v>
      </c>
      <c r="L11" s="1019">
        <v>0</v>
      </c>
      <c r="M11" s="1019">
        <v>0</v>
      </c>
      <c r="N11" s="1019">
        <v>1</v>
      </c>
      <c r="O11" s="1019">
        <v>0</v>
      </c>
      <c r="P11" s="1019">
        <v>0</v>
      </c>
      <c r="Q11" s="1019">
        <v>2</v>
      </c>
      <c r="R11" s="1060">
        <v>1</v>
      </c>
    </row>
    <row r="12" spans="1:18" ht="11.25">
      <c r="A12" s="94"/>
      <c r="B12" s="1053"/>
      <c r="C12" s="81" t="s">
        <v>887</v>
      </c>
      <c r="D12" s="1010">
        <f t="shared" si="1"/>
        <v>377</v>
      </c>
      <c r="E12" s="1019">
        <v>70</v>
      </c>
      <c r="F12" s="1019">
        <v>0</v>
      </c>
      <c r="G12" s="1019">
        <v>28</v>
      </c>
      <c r="H12" s="1019">
        <v>102</v>
      </c>
      <c r="I12" s="1019">
        <v>25</v>
      </c>
      <c r="J12" s="1019">
        <v>121</v>
      </c>
      <c r="K12" s="1019">
        <v>2</v>
      </c>
      <c r="L12" s="1019">
        <v>0</v>
      </c>
      <c r="M12" s="1019">
        <v>0</v>
      </c>
      <c r="N12" s="1019">
        <v>20</v>
      </c>
      <c r="O12" s="1019">
        <v>2</v>
      </c>
      <c r="P12" s="1019">
        <v>5</v>
      </c>
      <c r="Q12" s="1019">
        <v>2</v>
      </c>
      <c r="R12" s="1060">
        <v>0</v>
      </c>
    </row>
    <row r="13" spans="1:18" ht="11.25">
      <c r="A13" s="94"/>
      <c r="B13" s="1053" t="s">
        <v>888</v>
      </c>
      <c r="C13" s="81" t="s">
        <v>251</v>
      </c>
      <c r="D13" s="1010">
        <f t="shared" si="1"/>
        <v>265</v>
      </c>
      <c r="E13" s="1019">
        <v>54</v>
      </c>
      <c r="F13" s="1019">
        <v>0</v>
      </c>
      <c r="G13" s="1019">
        <v>29</v>
      </c>
      <c r="H13" s="1019">
        <v>8</v>
      </c>
      <c r="I13" s="1019">
        <v>38</v>
      </c>
      <c r="J13" s="1019">
        <v>89</v>
      </c>
      <c r="K13" s="1019">
        <v>2</v>
      </c>
      <c r="L13" s="1019">
        <v>1</v>
      </c>
      <c r="M13" s="1019">
        <v>0</v>
      </c>
      <c r="N13" s="1019">
        <v>24</v>
      </c>
      <c r="O13" s="1019">
        <v>1</v>
      </c>
      <c r="P13" s="1019">
        <v>15</v>
      </c>
      <c r="Q13" s="1019">
        <v>1</v>
      </c>
      <c r="R13" s="1060">
        <v>3</v>
      </c>
    </row>
    <row r="14" spans="1:18" ht="11.25">
      <c r="A14" s="94"/>
      <c r="B14" s="1053"/>
      <c r="C14" s="81" t="s">
        <v>252</v>
      </c>
      <c r="D14" s="1010">
        <f t="shared" si="1"/>
        <v>228</v>
      </c>
      <c r="E14" s="1019">
        <v>44</v>
      </c>
      <c r="F14" s="1019">
        <v>0</v>
      </c>
      <c r="G14" s="1019">
        <v>27</v>
      </c>
      <c r="H14" s="1019">
        <v>3</v>
      </c>
      <c r="I14" s="1019">
        <v>35</v>
      </c>
      <c r="J14" s="1019">
        <v>87</v>
      </c>
      <c r="K14" s="1019">
        <v>0</v>
      </c>
      <c r="L14" s="1019">
        <v>1</v>
      </c>
      <c r="M14" s="1019">
        <v>1</v>
      </c>
      <c r="N14" s="1019">
        <v>15</v>
      </c>
      <c r="O14" s="1019">
        <v>7</v>
      </c>
      <c r="P14" s="1019">
        <v>6</v>
      </c>
      <c r="Q14" s="1019">
        <v>1</v>
      </c>
      <c r="R14" s="1060">
        <v>1</v>
      </c>
    </row>
    <row r="15" spans="1:18" ht="11.25">
      <c r="A15" s="94"/>
      <c r="B15" s="1053" t="s">
        <v>381</v>
      </c>
      <c r="C15" s="81" t="s">
        <v>253</v>
      </c>
      <c r="D15" s="1010">
        <f t="shared" si="1"/>
        <v>329</v>
      </c>
      <c r="E15" s="1019">
        <v>38</v>
      </c>
      <c r="F15" s="1019">
        <v>0</v>
      </c>
      <c r="G15" s="1019">
        <v>21</v>
      </c>
      <c r="H15" s="1019">
        <v>0</v>
      </c>
      <c r="I15" s="1019">
        <v>36</v>
      </c>
      <c r="J15" s="1019">
        <v>147</v>
      </c>
      <c r="K15" s="1019">
        <v>1</v>
      </c>
      <c r="L15" s="1019">
        <v>22</v>
      </c>
      <c r="M15" s="1019">
        <v>9</v>
      </c>
      <c r="N15" s="1019">
        <v>23</v>
      </c>
      <c r="O15" s="1019">
        <v>20</v>
      </c>
      <c r="P15" s="1019">
        <v>11</v>
      </c>
      <c r="Q15" s="1019">
        <v>0</v>
      </c>
      <c r="R15" s="1060">
        <v>1</v>
      </c>
    </row>
    <row r="16" spans="1:18" ht="11.25">
      <c r="A16" s="94"/>
      <c r="B16" s="1053"/>
      <c r="C16" s="81" t="s">
        <v>254</v>
      </c>
      <c r="D16" s="1010">
        <f t="shared" si="1"/>
        <v>362</v>
      </c>
      <c r="E16" s="1019">
        <v>30</v>
      </c>
      <c r="F16" s="1019">
        <v>1</v>
      </c>
      <c r="G16" s="1019">
        <v>4</v>
      </c>
      <c r="H16" s="1019">
        <v>1</v>
      </c>
      <c r="I16" s="1019">
        <v>108</v>
      </c>
      <c r="J16" s="1019">
        <v>172</v>
      </c>
      <c r="K16" s="1019">
        <v>0</v>
      </c>
      <c r="L16" s="1019">
        <v>6</v>
      </c>
      <c r="M16" s="1019">
        <v>9</v>
      </c>
      <c r="N16" s="1019">
        <v>15</v>
      </c>
      <c r="O16" s="1019">
        <v>6</v>
      </c>
      <c r="P16" s="1019">
        <v>9</v>
      </c>
      <c r="Q16" s="1019">
        <v>0</v>
      </c>
      <c r="R16" s="1060">
        <v>1</v>
      </c>
    </row>
    <row r="17" spans="1:18" ht="11.25">
      <c r="A17" s="94"/>
      <c r="B17" s="1053"/>
      <c r="C17" s="94"/>
      <c r="D17" s="1010"/>
      <c r="E17" s="1010"/>
      <c r="F17" s="1010"/>
      <c r="G17" s="1010"/>
      <c r="H17" s="1010"/>
      <c r="I17" s="1010"/>
      <c r="J17" s="1010"/>
      <c r="K17" s="1010"/>
      <c r="L17" s="1010"/>
      <c r="M17" s="1010"/>
      <c r="N17" s="1010"/>
      <c r="O17" s="1010"/>
      <c r="P17" s="1010"/>
      <c r="Q17" s="1010"/>
      <c r="R17" s="1011"/>
    </row>
    <row r="18" spans="1:18" ht="11.25">
      <c r="A18" s="94"/>
      <c r="B18" s="1053"/>
      <c r="C18" s="94" t="s">
        <v>255</v>
      </c>
      <c r="D18" s="1010">
        <f t="shared" si="1"/>
        <v>1076</v>
      </c>
      <c r="E18" s="1010">
        <v>173</v>
      </c>
      <c r="F18" s="1010">
        <v>0</v>
      </c>
      <c r="G18" s="1010">
        <v>92</v>
      </c>
      <c r="H18" s="1010">
        <v>87</v>
      </c>
      <c r="I18" s="1010">
        <v>95</v>
      </c>
      <c r="J18" s="1010">
        <v>459</v>
      </c>
      <c r="K18" s="1019">
        <v>4</v>
      </c>
      <c r="L18" s="1010">
        <v>19</v>
      </c>
      <c r="M18" s="1010">
        <v>16</v>
      </c>
      <c r="N18" s="1010">
        <v>73</v>
      </c>
      <c r="O18" s="1010">
        <v>19</v>
      </c>
      <c r="P18" s="1010">
        <v>30</v>
      </c>
      <c r="Q18" s="1010">
        <v>4</v>
      </c>
      <c r="R18" s="1011">
        <v>5</v>
      </c>
    </row>
    <row r="19" spans="1:18" ht="11.25">
      <c r="A19" s="94"/>
      <c r="B19" s="1061"/>
      <c r="C19" s="1062" t="s">
        <v>256</v>
      </c>
      <c r="D19" s="1024">
        <f>SUM(E19:R19)</f>
        <v>658</v>
      </c>
      <c r="E19" s="1024">
        <v>164</v>
      </c>
      <c r="F19" s="1063">
        <v>2</v>
      </c>
      <c r="G19" s="1024">
        <v>29</v>
      </c>
      <c r="H19" s="1024">
        <v>43</v>
      </c>
      <c r="I19" s="1024">
        <v>157</v>
      </c>
      <c r="J19" s="1024">
        <v>186</v>
      </c>
      <c r="K19" s="1064">
        <v>1</v>
      </c>
      <c r="L19" s="1024">
        <v>11</v>
      </c>
      <c r="M19" s="1024">
        <v>3</v>
      </c>
      <c r="N19" s="1024">
        <v>25</v>
      </c>
      <c r="O19" s="1024">
        <v>17</v>
      </c>
      <c r="P19" s="1024">
        <v>16</v>
      </c>
      <c r="Q19" s="1024">
        <v>2</v>
      </c>
      <c r="R19" s="1065">
        <v>2</v>
      </c>
    </row>
    <row r="20" spans="1:18" ht="18" customHeight="1">
      <c r="A20" s="94"/>
      <c r="B20" s="1053"/>
      <c r="C20" s="81" t="s">
        <v>257</v>
      </c>
      <c r="D20" s="1010">
        <v>1934</v>
      </c>
      <c r="E20" s="1010">
        <v>243</v>
      </c>
      <c r="F20" s="1010">
        <v>3</v>
      </c>
      <c r="G20" s="1010">
        <v>142</v>
      </c>
      <c r="H20" s="1010">
        <v>135</v>
      </c>
      <c r="I20" s="1010">
        <v>362</v>
      </c>
      <c r="J20" s="1010">
        <v>721</v>
      </c>
      <c r="K20" s="1019">
        <v>11</v>
      </c>
      <c r="L20" s="1010">
        <v>38</v>
      </c>
      <c r="M20" s="1010">
        <v>29</v>
      </c>
      <c r="N20" s="1010">
        <v>125</v>
      </c>
      <c r="O20" s="1010">
        <v>43</v>
      </c>
      <c r="P20" s="1010">
        <v>64</v>
      </c>
      <c r="Q20" s="1010">
        <v>12</v>
      </c>
      <c r="R20" s="1011">
        <v>6</v>
      </c>
    </row>
    <row r="21" spans="1:18" s="1059" customFormat="1" ht="18" customHeight="1">
      <c r="A21" s="1054"/>
      <c r="B21" s="1053" t="s">
        <v>889</v>
      </c>
      <c r="C21" s="740" t="s">
        <v>258</v>
      </c>
      <c r="D21" s="1056">
        <f>SUM(D23:D29)</f>
        <v>1664</v>
      </c>
      <c r="E21" s="1056">
        <f aca="true" t="shared" si="2" ref="E21:R21">SUM(E23:E29)</f>
        <v>278</v>
      </c>
      <c r="F21" s="1056">
        <f>SUM(F23:F29)</f>
        <v>2</v>
      </c>
      <c r="G21" s="1056">
        <f t="shared" si="2"/>
        <v>121</v>
      </c>
      <c r="H21" s="1056">
        <f t="shared" si="2"/>
        <v>131</v>
      </c>
      <c r="I21" s="1056">
        <f t="shared" si="2"/>
        <v>249</v>
      </c>
      <c r="J21" s="1056">
        <f t="shared" si="2"/>
        <v>635</v>
      </c>
      <c r="K21" s="1056">
        <f t="shared" si="2"/>
        <v>5</v>
      </c>
      <c r="L21" s="1056">
        <f t="shared" si="2"/>
        <v>28</v>
      </c>
      <c r="M21" s="1056">
        <f t="shared" si="2"/>
        <v>20</v>
      </c>
      <c r="N21" s="1056">
        <f t="shared" si="2"/>
        <v>103</v>
      </c>
      <c r="O21" s="1056">
        <f t="shared" si="2"/>
        <v>36</v>
      </c>
      <c r="P21" s="1056">
        <f t="shared" si="2"/>
        <v>46</v>
      </c>
      <c r="Q21" s="1056">
        <f t="shared" si="2"/>
        <v>6</v>
      </c>
      <c r="R21" s="1066">
        <f t="shared" si="2"/>
        <v>4</v>
      </c>
    </row>
    <row r="22" spans="1:18" ht="11.25">
      <c r="A22" s="94"/>
      <c r="B22" s="1053"/>
      <c r="C22" s="94"/>
      <c r="D22" s="1010"/>
      <c r="E22" s="1010"/>
      <c r="F22" s="1010"/>
      <c r="G22" s="1010"/>
      <c r="H22" s="1010"/>
      <c r="I22" s="1010"/>
      <c r="J22" s="1010"/>
      <c r="K22" s="1010"/>
      <c r="L22" s="1010"/>
      <c r="M22" s="1010"/>
      <c r="N22" s="1010"/>
      <c r="O22" s="1010"/>
      <c r="P22" s="1010"/>
      <c r="Q22" s="1010"/>
      <c r="R22" s="1011"/>
    </row>
    <row r="23" spans="1:18" ht="11.25">
      <c r="A23" s="94"/>
      <c r="B23" s="1053" t="s">
        <v>890</v>
      </c>
      <c r="C23" s="81" t="s">
        <v>891</v>
      </c>
      <c r="D23" s="1019" t="s">
        <v>384</v>
      </c>
      <c r="E23" s="1019">
        <v>0</v>
      </c>
      <c r="F23" s="1019">
        <v>0</v>
      </c>
      <c r="G23" s="1019">
        <v>0</v>
      </c>
      <c r="H23" s="1019">
        <v>0</v>
      </c>
      <c r="I23" s="1019">
        <v>0</v>
      </c>
      <c r="J23" s="1019">
        <v>0</v>
      </c>
      <c r="K23" s="1019">
        <v>0</v>
      </c>
      <c r="L23" s="1019">
        <v>0</v>
      </c>
      <c r="M23" s="1019">
        <v>0</v>
      </c>
      <c r="N23" s="1019">
        <v>0</v>
      </c>
      <c r="O23" s="1019">
        <v>0</v>
      </c>
      <c r="P23" s="1019">
        <v>0</v>
      </c>
      <c r="Q23" s="1019">
        <v>0</v>
      </c>
      <c r="R23" s="1067">
        <v>0</v>
      </c>
    </row>
    <row r="24" spans="1:18" ht="11.25">
      <c r="A24" s="94"/>
      <c r="B24" s="1053"/>
      <c r="C24" s="81" t="s">
        <v>259</v>
      </c>
      <c r="D24" s="1000">
        <f aca="true" t="shared" si="3" ref="D24:D30">SUM(E24:R24)</f>
        <v>43</v>
      </c>
      <c r="E24" s="1019">
        <v>11</v>
      </c>
      <c r="F24" s="1019">
        <v>0</v>
      </c>
      <c r="G24" s="1019">
        <v>1</v>
      </c>
      <c r="H24" s="1019">
        <v>2</v>
      </c>
      <c r="I24" s="1019">
        <v>0</v>
      </c>
      <c r="J24" s="1019">
        <v>24</v>
      </c>
      <c r="K24" s="1019">
        <v>0</v>
      </c>
      <c r="L24" s="1019">
        <v>0</v>
      </c>
      <c r="M24" s="1019">
        <v>4</v>
      </c>
      <c r="N24" s="1019">
        <v>0</v>
      </c>
      <c r="O24" s="1019">
        <v>0</v>
      </c>
      <c r="P24" s="1019">
        <v>0</v>
      </c>
      <c r="Q24" s="1019">
        <v>1</v>
      </c>
      <c r="R24" s="1067">
        <v>0</v>
      </c>
    </row>
    <row r="25" spans="1:18" ht="11.25">
      <c r="A25" s="94"/>
      <c r="B25" s="1053" t="s">
        <v>888</v>
      </c>
      <c r="C25" s="81" t="s">
        <v>260</v>
      </c>
      <c r="D25" s="1010">
        <f t="shared" si="3"/>
        <v>191</v>
      </c>
      <c r="E25" s="1019">
        <v>110</v>
      </c>
      <c r="F25" s="1019">
        <v>0</v>
      </c>
      <c r="G25" s="1019">
        <v>22</v>
      </c>
      <c r="H25" s="1019">
        <v>1</v>
      </c>
      <c r="I25" s="1019">
        <v>8</v>
      </c>
      <c r="J25" s="1019">
        <v>43</v>
      </c>
      <c r="K25" s="1019">
        <v>0</v>
      </c>
      <c r="L25" s="1019">
        <v>1</v>
      </c>
      <c r="M25" s="1019">
        <v>3</v>
      </c>
      <c r="N25" s="1019">
        <v>3</v>
      </c>
      <c r="O25" s="1019">
        <v>0</v>
      </c>
      <c r="P25" s="1019">
        <v>0</v>
      </c>
      <c r="Q25" s="1019">
        <v>0</v>
      </c>
      <c r="R25" s="1067">
        <v>0</v>
      </c>
    </row>
    <row r="26" spans="1:18" ht="11.25">
      <c r="A26" s="94"/>
      <c r="B26" s="1053"/>
      <c r="C26" s="81" t="s">
        <v>892</v>
      </c>
      <c r="D26" s="1019">
        <f t="shared" si="3"/>
        <v>1</v>
      </c>
      <c r="E26" s="1019">
        <v>0</v>
      </c>
      <c r="F26" s="1019">
        <v>0</v>
      </c>
      <c r="G26" s="1019">
        <v>0</v>
      </c>
      <c r="H26" s="1019">
        <v>0</v>
      </c>
      <c r="I26" s="1019">
        <v>0</v>
      </c>
      <c r="J26" s="1019">
        <v>0</v>
      </c>
      <c r="K26" s="1019">
        <v>0</v>
      </c>
      <c r="L26" s="1019">
        <v>0</v>
      </c>
      <c r="M26" s="1019">
        <v>1</v>
      </c>
      <c r="N26" s="1019">
        <v>0</v>
      </c>
      <c r="O26" s="1019">
        <v>0</v>
      </c>
      <c r="P26" s="1019">
        <v>0</v>
      </c>
      <c r="Q26" s="1019">
        <v>0</v>
      </c>
      <c r="R26" s="1067">
        <v>0</v>
      </c>
    </row>
    <row r="27" spans="1:18" ht="11.25">
      <c r="A27" s="94"/>
      <c r="B27" s="1053" t="s">
        <v>381</v>
      </c>
      <c r="C27" s="81" t="s">
        <v>893</v>
      </c>
      <c r="D27" s="1010">
        <f t="shared" si="3"/>
        <v>0</v>
      </c>
      <c r="E27" s="1019">
        <v>0</v>
      </c>
      <c r="F27" s="1019">
        <v>0</v>
      </c>
      <c r="G27" s="1019">
        <v>0</v>
      </c>
      <c r="H27" s="1019">
        <v>0</v>
      </c>
      <c r="I27" s="1019">
        <v>0</v>
      </c>
      <c r="J27" s="1019">
        <v>0</v>
      </c>
      <c r="K27" s="1019">
        <v>0</v>
      </c>
      <c r="L27" s="1019">
        <v>0</v>
      </c>
      <c r="M27" s="1019">
        <v>0</v>
      </c>
      <c r="N27" s="1019">
        <v>0</v>
      </c>
      <c r="O27" s="1019">
        <v>0</v>
      </c>
      <c r="P27" s="1019">
        <v>0</v>
      </c>
      <c r="Q27" s="1019">
        <v>0</v>
      </c>
      <c r="R27" s="1067">
        <v>0</v>
      </c>
    </row>
    <row r="28" spans="1:18" ht="11.25">
      <c r="A28" s="94"/>
      <c r="B28" s="1053"/>
      <c r="C28" s="81" t="s">
        <v>894</v>
      </c>
      <c r="D28" s="1010">
        <f t="shared" si="3"/>
        <v>975</v>
      </c>
      <c r="E28" s="1019">
        <v>144</v>
      </c>
      <c r="F28" s="1019">
        <v>2</v>
      </c>
      <c r="G28" s="1019">
        <v>12</v>
      </c>
      <c r="H28" s="1019">
        <v>125</v>
      </c>
      <c r="I28" s="1019">
        <v>86</v>
      </c>
      <c r="J28" s="1019">
        <v>391</v>
      </c>
      <c r="K28" s="1019">
        <v>5</v>
      </c>
      <c r="L28" s="1019">
        <v>27</v>
      </c>
      <c r="M28" s="1019">
        <v>10</v>
      </c>
      <c r="N28" s="1019">
        <v>87</v>
      </c>
      <c r="O28" s="1019">
        <v>35</v>
      </c>
      <c r="P28" s="1019">
        <v>42</v>
      </c>
      <c r="Q28" s="1019">
        <v>5</v>
      </c>
      <c r="R28" s="1067">
        <v>4</v>
      </c>
    </row>
    <row r="29" spans="1:18" ht="11.25">
      <c r="A29" s="94"/>
      <c r="B29" s="1061"/>
      <c r="C29" s="83" t="s">
        <v>502</v>
      </c>
      <c r="D29" s="1068">
        <f t="shared" si="3"/>
        <v>454</v>
      </c>
      <c r="E29" s="1064">
        <v>13</v>
      </c>
      <c r="F29" s="1064">
        <v>0</v>
      </c>
      <c r="G29" s="1064">
        <v>86</v>
      </c>
      <c r="H29" s="1064">
        <v>3</v>
      </c>
      <c r="I29" s="1064">
        <v>155</v>
      </c>
      <c r="J29" s="1064">
        <v>177</v>
      </c>
      <c r="K29" s="1064">
        <v>0</v>
      </c>
      <c r="L29" s="1064">
        <v>0</v>
      </c>
      <c r="M29" s="1064">
        <v>2</v>
      </c>
      <c r="N29" s="1064">
        <v>13</v>
      </c>
      <c r="O29" s="1064">
        <v>1</v>
      </c>
      <c r="P29" s="1064">
        <v>4</v>
      </c>
      <c r="Q29" s="1064">
        <v>0</v>
      </c>
      <c r="R29" s="1065">
        <v>0</v>
      </c>
    </row>
    <row r="30" spans="1:18" ht="15" customHeight="1">
      <c r="A30" s="94"/>
      <c r="B30" s="1217" t="s">
        <v>261</v>
      </c>
      <c r="C30" s="1177"/>
      <c r="D30" s="1024">
        <f t="shared" si="3"/>
        <v>183</v>
      </c>
      <c r="E30" s="1024">
        <v>102</v>
      </c>
      <c r="F30" s="1064">
        <v>0</v>
      </c>
      <c r="G30" s="1064">
        <v>0</v>
      </c>
      <c r="H30" s="1064">
        <v>0</v>
      </c>
      <c r="I30" s="1064">
        <v>4</v>
      </c>
      <c r="J30" s="1064">
        <v>36</v>
      </c>
      <c r="K30" s="1064">
        <v>0</v>
      </c>
      <c r="L30" s="1064">
        <v>10</v>
      </c>
      <c r="M30" s="1064">
        <v>4</v>
      </c>
      <c r="N30" s="1064">
        <v>15</v>
      </c>
      <c r="O30" s="1064">
        <v>9</v>
      </c>
      <c r="P30" s="1064">
        <v>0</v>
      </c>
      <c r="Q30" s="1064">
        <v>0</v>
      </c>
      <c r="R30" s="1065">
        <v>3</v>
      </c>
    </row>
    <row r="31" spans="1:18" ht="11.25">
      <c r="A31" s="84"/>
      <c r="B31" s="84"/>
      <c r="C31" s="59" t="s">
        <v>262</v>
      </c>
      <c r="D31" s="84"/>
      <c r="E31" s="84"/>
      <c r="F31" s="84"/>
      <c r="G31" s="84"/>
      <c r="H31" s="84"/>
      <c r="I31" s="84"/>
      <c r="J31" s="84"/>
      <c r="K31" s="84"/>
      <c r="L31" s="84"/>
      <c r="M31" s="84"/>
      <c r="N31" s="84"/>
      <c r="O31" s="84"/>
      <c r="P31" s="84"/>
      <c r="Q31" s="84"/>
      <c r="R31" s="84"/>
    </row>
    <row r="32" spans="1:18" ht="11.25">
      <c r="A32" s="84"/>
      <c r="B32" s="84"/>
      <c r="C32" s="84" t="s">
        <v>263</v>
      </c>
      <c r="D32" s="84"/>
      <c r="E32" s="84"/>
      <c r="F32" s="84"/>
      <c r="G32" s="84"/>
      <c r="H32" s="84"/>
      <c r="I32" s="84"/>
      <c r="J32" s="84"/>
      <c r="K32" s="84"/>
      <c r="L32" s="84"/>
      <c r="M32" s="84"/>
      <c r="N32" s="84"/>
      <c r="O32" s="84"/>
      <c r="P32" s="84"/>
      <c r="Q32" s="84"/>
      <c r="R32" s="84"/>
    </row>
    <row r="33" spans="1:18" ht="11.25">
      <c r="A33" s="84"/>
      <c r="B33" s="84"/>
      <c r="C33" s="84"/>
      <c r="D33" s="84"/>
      <c r="E33" s="84"/>
      <c r="F33" s="84"/>
      <c r="G33" s="84"/>
      <c r="H33" s="84"/>
      <c r="I33" s="84"/>
      <c r="J33" s="84"/>
      <c r="K33" s="84"/>
      <c r="L33" s="84"/>
      <c r="M33" s="84"/>
      <c r="N33" s="84"/>
      <c r="O33" s="84"/>
      <c r="P33" s="84"/>
      <c r="Q33" s="84"/>
      <c r="R33" s="84"/>
    </row>
    <row r="34" spans="1:18" ht="11.25">
      <c r="A34" s="84"/>
      <c r="B34" s="84"/>
      <c r="D34" s="84"/>
      <c r="E34" s="84"/>
      <c r="F34" s="84"/>
      <c r="G34" s="84"/>
      <c r="H34" s="84"/>
      <c r="I34" s="84"/>
      <c r="J34" s="84"/>
      <c r="K34" s="84"/>
      <c r="L34" s="84"/>
      <c r="M34" s="84"/>
      <c r="N34" s="84"/>
      <c r="O34" s="84"/>
      <c r="P34" s="84"/>
      <c r="Q34" s="84"/>
      <c r="R34" s="84"/>
    </row>
    <row r="35" spans="1:3" ht="11.25">
      <c r="A35" s="84"/>
      <c r="B35" s="84"/>
      <c r="C35" s="84"/>
    </row>
    <row r="36" spans="1:18" ht="11.25">
      <c r="A36" s="84"/>
      <c r="B36" s="84"/>
      <c r="C36" s="84" t="s">
        <v>264</v>
      </c>
      <c r="D36" s="59">
        <f>SUM(D18:D19)</f>
        <v>1734</v>
      </c>
      <c r="E36" s="59">
        <f aca="true" t="shared" si="4" ref="E36:R36">SUM(E18:E19)</f>
        <v>337</v>
      </c>
      <c r="F36" s="59">
        <f t="shared" si="4"/>
        <v>2</v>
      </c>
      <c r="G36" s="59">
        <f t="shared" si="4"/>
        <v>121</v>
      </c>
      <c r="H36" s="59">
        <f t="shared" si="4"/>
        <v>130</v>
      </c>
      <c r="I36" s="59">
        <f t="shared" si="4"/>
        <v>252</v>
      </c>
      <c r="J36" s="59">
        <f t="shared" si="4"/>
        <v>645</v>
      </c>
      <c r="K36" s="59">
        <f t="shared" si="4"/>
        <v>5</v>
      </c>
      <c r="L36" s="59">
        <f t="shared" si="4"/>
        <v>30</v>
      </c>
      <c r="M36" s="59">
        <f t="shared" si="4"/>
        <v>19</v>
      </c>
      <c r="N36" s="59">
        <f t="shared" si="4"/>
        <v>98</v>
      </c>
      <c r="O36" s="59">
        <f t="shared" si="4"/>
        <v>36</v>
      </c>
      <c r="P36" s="59">
        <f t="shared" si="4"/>
        <v>46</v>
      </c>
      <c r="Q36" s="59">
        <f t="shared" si="4"/>
        <v>6</v>
      </c>
      <c r="R36" s="59">
        <f t="shared" si="4"/>
        <v>7</v>
      </c>
    </row>
    <row r="37" spans="3:18" ht="11.25">
      <c r="C37" s="59" t="s">
        <v>265</v>
      </c>
      <c r="D37" s="59">
        <f>D8-D36</f>
        <v>0</v>
      </c>
      <c r="E37" s="59">
        <f aca="true" t="shared" si="5" ref="E37:R37">E8-E36</f>
        <v>0</v>
      </c>
      <c r="F37" s="59">
        <f t="shared" si="5"/>
        <v>0</v>
      </c>
      <c r="G37" s="59">
        <f t="shared" si="5"/>
        <v>0</v>
      </c>
      <c r="H37" s="59">
        <f t="shared" si="5"/>
        <v>0</v>
      </c>
      <c r="I37" s="59">
        <f t="shared" si="5"/>
        <v>0</v>
      </c>
      <c r="J37" s="59">
        <f t="shared" si="5"/>
        <v>0</v>
      </c>
      <c r="K37" s="59">
        <f t="shared" si="5"/>
        <v>0</v>
      </c>
      <c r="L37" s="59">
        <f t="shared" si="5"/>
        <v>0</v>
      </c>
      <c r="M37" s="59">
        <f t="shared" si="5"/>
        <v>0</v>
      </c>
      <c r="N37" s="59">
        <f t="shared" si="5"/>
        <v>0</v>
      </c>
      <c r="O37" s="59">
        <f t="shared" si="5"/>
        <v>0</v>
      </c>
      <c r="P37" s="59">
        <f t="shared" si="5"/>
        <v>0</v>
      </c>
      <c r="Q37" s="59">
        <f t="shared" si="5"/>
        <v>0</v>
      </c>
      <c r="R37" s="59">
        <f t="shared" si="5"/>
        <v>0</v>
      </c>
    </row>
  </sheetData>
  <mergeCells count="17">
    <mergeCell ref="I4:I6"/>
    <mergeCell ref="J4:J6"/>
    <mergeCell ref="K4:K6"/>
    <mergeCell ref="D4:D6"/>
    <mergeCell ref="E4:E6"/>
    <mergeCell ref="F4:F6"/>
    <mergeCell ref="G4:G6"/>
    <mergeCell ref="B30:C30"/>
    <mergeCell ref="P4:P6"/>
    <mergeCell ref="Q4:Q6"/>
    <mergeCell ref="R4:R6"/>
    <mergeCell ref="B5:C5"/>
    <mergeCell ref="L4:L6"/>
    <mergeCell ref="M4:M6"/>
    <mergeCell ref="N4:N6"/>
    <mergeCell ref="O4:O6"/>
    <mergeCell ref="H4:H6"/>
  </mergeCells>
  <printOptions/>
  <pageMargins left="0.75" right="0.75" top="1" bottom="1" header="0.512" footer="0.512"/>
  <pageSetup orientation="portrait" paperSize="9"/>
</worksheet>
</file>

<file path=xl/worksheets/sheet4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00390625" defaultRowHeight="13.5"/>
  <cols>
    <col min="1" max="1" width="4.00390625" style="109" customWidth="1"/>
    <col min="2" max="2" width="2.625" style="109" customWidth="1"/>
    <col min="3" max="3" width="14.00390625" style="109" customWidth="1"/>
    <col min="4" max="12" width="8.625" style="109" customWidth="1"/>
    <col min="13" max="16" width="7.875" style="109" customWidth="1"/>
    <col min="17" max="16384" width="9.00390625" style="109" customWidth="1"/>
  </cols>
  <sheetData>
    <row r="2" ht="12">
      <c r="B2" s="109" t="s">
        <v>266</v>
      </c>
    </row>
    <row r="3" spans="2:12" ht="15" customHeight="1" thickBot="1">
      <c r="B3" s="225"/>
      <c r="C3" s="225"/>
      <c r="D3" s="225"/>
      <c r="E3" s="225"/>
      <c r="F3" s="225"/>
      <c r="G3" s="225"/>
      <c r="H3" s="225"/>
      <c r="I3" s="225"/>
      <c r="J3" s="225"/>
      <c r="K3" s="225"/>
      <c r="L3" s="1069" t="s">
        <v>895</v>
      </c>
    </row>
    <row r="4" spans="1:12" ht="15" customHeight="1" thickTop="1">
      <c r="A4" s="154"/>
      <c r="B4" s="1070"/>
      <c r="C4" s="1071"/>
      <c r="D4" s="115"/>
      <c r="E4" s="190" t="s">
        <v>267</v>
      </c>
      <c r="F4" s="191"/>
      <c r="G4" s="1072"/>
      <c r="H4" s="190" t="s">
        <v>268</v>
      </c>
      <c r="I4" s="191"/>
      <c r="J4" s="1072"/>
      <c r="K4" s="190" t="s">
        <v>269</v>
      </c>
      <c r="L4" s="191"/>
    </row>
    <row r="5" spans="1:12" ht="15" customHeight="1">
      <c r="A5" s="154"/>
      <c r="B5" s="1073"/>
      <c r="C5" s="723" t="s">
        <v>270</v>
      </c>
      <c r="D5" s="1074" t="s">
        <v>271</v>
      </c>
      <c r="E5" s="1075" t="s">
        <v>272</v>
      </c>
      <c r="F5" s="1076" t="s">
        <v>273</v>
      </c>
      <c r="G5" s="1075" t="s">
        <v>274</v>
      </c>
      <c r="H5" s="1075" t="s">
        <v>275</v>
      </c>
      <c r="I5" s="1075" t="s">
        <v>273</v>
      </c>
      <c r="J5" s="1075" t="s">
        <v>274</v>
      </c>
      <c r="K5" s="1075" t="s">
        <v>275</v>
      </c>
      <c r="L5" s="1075" t="s">
        <v>273</v>
      </c>
    </row>
    <row r="6" spans="1:12" ht="7.5" customHeight="1">
      <c r="A6" s="154"/>
      <c r="B6" s="1077"/>
      <c r="C6" s="1078"/>
      <c r="D6" s="1079"/>
      <c r="E6" s="1080"/>
      <c r="F6" s="1079"/>
      <c r="G6" s="1080"/>
      <c r="H6" s="1079"/>
      <c r="I6" s="1080"/>
      <c r="J6" s="1079"/>
      <c r="K6" s="1080"/>
      <c r="L6" s="1080"/>
    </row>
    <row r="7" spans="1:12" ht="15.75" customHeight="1">
      <c r="A7" s="154"/>
      <c r="B7" s="1275" t="s">
        <v>276</v>
      </c>
      <c r="C7" s="1276"/>
      <c r="D7" s="106">
        <v>372</v>
      </c>
      <c r="E7" s="982">
        <v>438</v>
      </c>
      <c r="F7" s="106">
        <v>810</v>
      </c>
      <c r="G7" s="982">
        <v>1644</v>
      </c>
      <c r="H7" s="106">
        <v>3129</v>
      </c>
      <c r="I7" s="982">
        <v>4773</v>
      </c>
      <c r="J7" s="106">
        <v>2016</v>
      </c>
      <c r="K7" s="982">
        <v>3567</v>
      </c>
      <c r="L7" s="982">
        <v>5583</v>
      </c>
    </row>
    <row r="8" spans="1:12" s="132" customFormat="1" ht="15.75" customHeight="1">
      <c r="A8" s="196"/>
      <c r="B8" s="1277" t="s">
        <v>18</v>
      </c>
      <c r="C8" s="1278"/>
      <c r="D8" s="422">
        <v>381</v>
      </c>
      <c r="E8" s="1081">
        <v>456</v>
      </c>
      <c r="F8" s="422">
        <v>837</v>
      </c>
      <c r="G8" s="1081">
        <v>1651</v>
      </c>
      <c r="H8" s="422">
        <v>3161</v>
      </c>
      <c r="I8" s="1081">
        <v>4812</v>
      </c>
      <c r="J8" s="422">
        <v>2032</v>
      </c>
      <c r="K8" s="1081">
        <v>3617</v>
      </c>
      <c r="L8" s="1081">
        <v>5649</v>
      </c>
    </row>
    <row r="9" spans="1:12" ht="7.5" customHeight="1">
      <c r="A9" s="154"/>
      <c r="B9" s="1082"/>
      <c r="C9" s="1083"/>
      <c r="D9" s="341"/>
      <c r="E9" s="1084"/>
      <c r="F9" s="341"/>
      <c r="G9" s="1084"/>
      <c r="H9" s="341"/>
      <c r="I9" s="1084"/>
      <c r="J9" s="341"/>
      <c r="K9" s="1084"/>
      <c r="L9" s="1084"/>
    </row>
    <row r="10" spans="1:12" ht="15.75" customHeight="1">
      <c r="A10" s="154"/>
      <c r="B10" s="184"/>
      <c r="C10" s="305" t="s">
        <v>277</v>
      </c>
      <c r="D10" s="106">
        <v>184</v>
      </c>
      <c r="E10" s="982">
        <v>187</v>
      </c>
      <c r="F10" s="106">
        <v>371</v>
      </c>
      <c r="G10" s="982">
        <v>657</v>
      </c>
      <c r="H10" s="106">
        <v>1260</v>
      </c>
      <c r="I10" s="982">
        <v>1917</v>
      </c>
      <c r="J10" s="106">
        <v>841</v>
      </c>
      <c r="K10" s="982">
        <v>1447</v>
      </c>
      <c r="L10" s="982">
        <v>2288</v>
      </c>
    </row>
    <row r="11" spans="1:12" ht="15.75" customHeight="1">
      <c r="A11" s="154"/>
      <c r="B11" s="184"/>
      <c r="C11" s="305" t="s">
        <v>278</v>
      </c>
      <c r="D11" s="264">
        <v>25</v>
      </c>
      <c r="E11" s="982">
        <v>32</v>
      </c>
      <c r="F11" s="106">
        <v>57</v>
      </c>
      <c r="G11" s="982">
        <v>136</v>
      </c>
      <c r="H11" s="264">
        <v>255</v>
      </c>
      <c r="I11" s="982">
        <v>391</v>
      </c>
      <c r="J11" s="106">
        <v>161</v>
      </c>
      <c r="K11" s="982">
        <v>287</v>
      </c>
      <c r="L11" s="982">
        <v>448</v>
      </c>
    </row>
    <row r="12" spans="1:12" ht="15.75" customHeight="1">
      <c r="A12" s="154"/>
      <c r="B12" s="184"/>
      <c r="C12" s="305" t="s">
        <v>279</v>
      </c>
      <c r="D12" s="264">
        <v>65</v>
      </c>
      <c r="E12" s="982">
        <v>85</v>
      </c>
      <c r="F12" s="106">
        <v>150</v>
      </c>
      <c r="G12" s="982">
        <v>352</v>
      </c>
      <c r="H12" s="264">
        <v>728</v>
      </c>
      <c r="I12" s="982">
        <v>1080</v>
      </c>
      <c r="J12" s="106">
        <v>417</v>
      </c>
      <c r="K12" s="982">
        <v>813</v>
      </c>
      <c r="L12" s="982">
        <v>1230</v>
      </c>
    </row>
    <row r="13" spans="1:12" ht="15.75" customHeight="1">
      <c r="A13" s="154"/>
      <c r="B13" s="184"/>
      <c r="C13" s="305" t="s">
        <v>280</v>
      </c>
      <c r="D13" s="264">
        <v>107</v>
      </c>
      <c r="E13" s="982">
        <v>152</v>
      </c>
      <c r="F13" s="106">
        <v>259</v>
      </c>
      <c r="G13" s="982">
        <v>506</v>
      </c>
      <c r="H13" s="264">
        <v>918</v>
      </c>
      <c r="I13" s="982">
        <v>1424</v>
      </c>
      <c r="J13" s="106">
        <v>613</v>
      </c>
      <c r="K13" s="982">
        <v>1070</v>
      </c>
      <c r="L13" s="982">
        <v>1683</v>
      </c>
    </row>
    <row r="14" spans="2:12" ht="9" customHeight="1">
      <c r="B14" s="189"/>
      <c r="C14" s="731"/>
      <c r="D14" s="370"/>
      <c r="E14" s="836"/>
      <c r="F14" s="370"/>
      <c r="G14" s="836"/>
      <c r="H14" s="370"/>
      <c r="I14" s="836"/>
      <c r="J14" s="370"/>
      <c r="K14" s="836"/>
      <c r="L14" s="836"/>
    </row>
    <row r="15" ht="12">
      <c r="C15" s="109" t="s">
        <v>281</v>
      </c>
    </row>
  </sheetData>
  <mergeCells count="2">
    <mergeCell ref="B7:C7"/>
    <mergeCell ref="B8:C8"/>
  </mergeCells>
  <printOptions/>
  <pageMargins left="0.75" right="0.75" top="1" bottom="1" header="0.512" footer="0.512"/>
  <pageSetup orientation="portrait" paperSize="9"/>
</worksheet>
</file>

<file path=xl/worksheets/sheet43.xml><?xml version="1.0" encoding="utf-8"?>
<worksheet xmlns="http://schemas.openxmlformats.org/spreadsheetml/2006/main" xmlns:r="http://schemas.openxmlformats.org/officeDocument/2006/relationships">
  <dimension ref="A2:L67"/>
  <sheetViews>
    <sheetView workbookViewId="0" topLeftCell="A1">
      <selection activeCell="A1" sqref="A1"/>
    </sheetView>
  </sheetViews>
  <sheetFormatPr defaultColWidth="9.00390625" defaultRowHeight="13.5"/>
  <cols>
    <col min="1" max="1" width="1.75390625" style="59" customWidth="1"/>
    <col min="2" max="2" width="25.625" style="1106" customWidth="1"/>
    <col min="3" max="7" width="5.625" style="59" customWidth="1"/>
    <col min="8" max="9" width="8.625" style="59" customWidth="1"/>
    <col min="10" max="10" width="12.625" style="59" customWidth="1"/>
    <col min="11" max="11" width="10.125" style="59" customWidth="1"/>
    <col min="12" max="12" width="5.625" style="59" customWidth="1"/>
    <col min="13" max="13" width="7.625" style="59" customWidth="1"/>
    <col min="14" max="16384" width="9.00390625" style="59" customWidth="1"/>
  </cols>
  <sheetData>
    <row r="2" ht="14.25">
      <c r="B2" s="60" t="s">
        <v>282</v>
      </c>
    </row>
    <row r="3" spans="2:12" ht="11.25">
      <c r="B3" s="1085"/>
      <c r="C3" s="62"/>
      <c r="D3" s="62"/>
      <c r="E3" s="62"/>
      <c r="F3" s="62"/>
      <c r="G3" s="62"/>
      <c r="H3" s="62"/>
      <c r="I3" s="62"/>
      <c r="J3" s="63" t="s">
        <v>283</v>
      </c>
      <c r="K3" s="1086"/>
      <c r="L3" s="1086"/>
    </row>
    <row r="4" spans="1:10" ht="13.5" customHeight="1">
      <c r="A4" s="94"/>
      <c r="B4" s="1215" t="s">
        <v>896</v>
      </c>
      <c r="C4" s="88" t="s">
        <v>897</v>
      </c>
      <c r="D4" s="88"/>
      <c r="E4" s="88"/>
      <c r="F4" s="88"/>
      <c r="G4" s="89"/>
      <c r="H4" s="88" t="s">
        <v>898</v>
      </c>
      <c r="I4" s="89"/>
      <c r="J4" s="1270" t="s">
        <v>284</v>
      </c>
    </row>
    <row r="5" spans="1:10" ht="13.5" customHeight="1">
      <c r="A5" s="94"/>
      <c r="B5" s="1279"/>
      <c r="C5" s="1280" t="s">
        <v>371</v>
      </c>
      <c r="D5" s="1211" t="s">
        <v>363</v>
      </c>
      <c r="E5" s="1211" t="s">
        <v>822</v>
      </c>
      <c r="F5" s="1211" t="s">
        <v>899</v>
      </c>
      <c r="G5" s="1211" t="s">
        <v>855</v>
      </c>
      <c r="H5" s="1211" t="s">
        <v>900</v>
      </c>
      <c r="I5" s="1087" t="s">
        <v>901</v>
      </c>
      <c r="J5" s="1271"/>
    </row>
    <row r="6" spans="1:10" ht="11.25">
      <c r="A6" s="94"/>
      <c r="B6" s="1203"/>
      <c r="C6" s="1214"/>
      <c r="D6" s="996"/>
      <c r="E6" s="996"/>
      <c r="F6" s="996"/>
      <c r="G6" s="996"/>
      <c r="H6" s="996"/>
      <c r="I6" s="431" t="s">
        <v>902</v>
      </c>
      <c r="J6" s="1210"/>
    </row>
    <row r="7" spans="1:10" ht="11.25">
      <c r="A7" s="94"/>
      <c r="B7" s="81"/>
      <c r="C7" s="71"/>
      <c r="D7" s="71"/>
      <c r="E7" s="71"/>
      <c r="F7" s="71"/>
      <c r="G7" s="71"/>
      <c r="H7" s="71"/>
      <c r="I7" s="71"/>
      <c r="J7" s="1088"/>
    </row>
    <row r="8" spans="1:10" s="1059" customFormat="1" ht="11.25">
      <c r="A8" s="1054"/>
      <c r="B8" s="740" t="s">
        <v>903</v>
      </c>
      <c r="C8" s="1089">
        <v>4</v>
      </c>
      <c r="D8" s="1090">
        <v>2</v>
      </c>
      <c r="E8" s="1090">
        <v>0</v>
      </c>
      <c r="F8" s="1090">
        <v>1</v>
      </c>
      <c r="G8" s="1090">
        <v>1</v>
      </c>
      <c r="H8" s="1090">
        <v>360</v>
      </c>
      <c r="I8" s="1090">
        <v>125465</v>
      </c>
      <c r="J8" s="1091">
        <v>554093927</v>
      </c>
    </row>
    <row r="9" spans="1:10" ht="11.25">
      <c r="A9" s="94"/>
      <c r="B9" s="81" t="s">
        <v>904</v>
      </c>
      <c r="C9" s="1089">
        <v>3</v>
      </c>
      <c r="D9" s="1089">
        <v>2</v>
      </c>
      <c r="E9" s="1089">
        <v>0</v>
      </c>
      <c r="F9" s="1089">
        <v>1</v>
      </c>
      <c r="G9" s="1089">
        <v>0</v>
      </c>
      <c r="H9" s="1089">
        <v>310</v>
      </c>
      <c r="I9" s="1089">
        <v>113846</v>
      </c>
      <c r="J9" s="1092">
        <v>541572818</v>
      </c>
    </row>
    <row r="10" spans="1:10" ht="11.25">
      <c r="A10" s="94"/>
      <c r="B10" s="81" t="s">
        <v>905</v>
      </c>
      <c r="C10" s="1089">
        <v>1</v>
      </c>
      <c r="D10" s="1089">
        <v>0</v>
      </c>
      <c r="E10" s="1089">
        <v>0</v>
      </c>
      <c r="F10" s="1089">
        <v>0</v>
      </c>
      <c r="G10" s="1089">
        <v>1</v>
      </c>
      <c r="H10" s="1089">
        <v>50</v>
      </c>
      <c r="I10" s="1089">
        <v>11619</v>
      </c>
      <c r="J10" s="1092">
        <v>12521109</v>
      </c>
    </row>
    <row r="11" spans="1:10" ht="11.25">
      <c r="A11" s="94"/>
      <c r="B11" s="81"/>
      <c r="C11" s="641"/>
      <c r="D11" s="641"/>
      <c r="E11" s="641"/>
      <c r="F11" s="641"/>
      <c r="G11" s="641"/>
      <c r="H11" s="641"/>
      <c r="I11" s="641"/>
      <c r="J11" s="1093"/>
    </row>
    <row r="12" spans="1:10" ht="11.25">
      <c r="A12" s="94"/>
      <c r="B12" s="81"/>
      <c r="C12" s="641"/>
      <c r="D12" s="641"/>
      <c r="E12" s="641"/>
      <c r="F12" s="641"/>
      <c r="G12" s="641"/>
      <c r="H12" s="641"/>
      <c r="I12" s="641"/>
      <c r="J12" s="1093"/>
    </row>
    <row r="13" spans="1:10" s="1059" customFormat="1" ht="11.25">
      <c r="A13" s="1054"/>
      <c r="B13" s="740" t="s">
        <v>906</v>
      </c>
      <c r="C13" s="641">
        <f aca="true" t="shared" si="0" ref="C13:I13">SUM(C15:C20,C22:C24,C26,C28:C30)</f>
        <v>26</v>
      </c>
      <c r="D13" s="641">
        <f t="shared" si="0"/>
        <v>11</v>
      </c>
      <c r="E13" s="641">
        <f t="shared" si="0"/>
        <v>3</v>
      </c>
      <c r="F13" s="641">
        <f t="shared" si="0"/>
        <v>6</v>
      </c>
      <c r="G13" s="641">
        <f t="shared" si="0"/>
        <v>6</v>
      </c>
      <c r="H13" s="641">
        <f t="shared" si="0"/>
        <v>647</v>
      </c>
      <c r="I13" s="641">
        <f t="shared" si="0"/>
        <v>6984</v>
      </c>
      <c r="J13" s="1094">
        <f>SUM(J14:J30)</f>
        <v>2028059283</v>
      </c>
    </row>
    <row r="14" spans="1:10" ht="11.25">
      <c r="A14" s="94"/>
      <c r="B14" s="1095"/>
      <c r="C14" s="1096">
        <f>C21+C25+C27</f>
        <v>5</v>
      </c>
      <c r="D14" s="1096">
        <f>D21+D25+D27</f>
        <v>4</v>
      </c>
      <c r="E14" s="1096"/>
      <c r="F14" s="1096"/>
      <c r="G14" s="1096">
        <v>1</v>
      </c>
      <c r="H14" s="1096">
        <f>H21+H25+H27</f>
        <v>150</v>
      </c>
      <c r="I14" s="1096">
        <f>I21+I25+I27</f>
        <v>1020</v>
      </c>
      <c r="J14" s="1097"/>
    </row>
    <row r="15" spans="1:10" ht="11.25">
      <c r="A15" s="94"/>
      <c r="B15" s="81" t="s">
        <v>907</v>
      </c>
      <c r="C15" s="641">
        <f>SUM(D15:G15)</f>
        <v>8</v>
      </c>
      <c r="D15" s="641">
        <v>2</v>
      </c>
      <c r="E15" s="641">
        <v>1</v>
      </c>
      <c r="F15" s="641">
        <v>3</v>
      </c>
      <c r="G15" s="641">
        <v>2</v>
      </c>
      <c r="H15" s="641">
        <v>32</v>
      </c>
      <c r="I15" s="641" t="s">
        <v>406</v>
      </c>
      <c r="J15" s="1093" t="s">
        <v>406</v>
      </c>
    </row>
    <row r="16" spans="1:10" ht="11.25">
      <c r="A16" s="94"/>
      <c r="B16" s="81" t="s">
        <v>908</v>
      </c>
      <c r="C16" s="641">
        <f aca="true" t="shared" si="1" ref="C16:C29">SUM(D16:G16)</f>
        <v>1</v>
      </c>
      <c r="D16" s="641" t="s">
        <v>406</v>
      </c>
      <c r="E16" s="641" t="s">
        <v>406</v>
      </c>
      <c r="F16" s="641" t="s">
        <v>406</v>
      </c>
      <c r="G16" s="641">
        <v>1</v>
      </c>
      <c r="H16" s="641">
        <v>30</v>
      </c>
      <c r="I16" s="641">
        <v>300</v>
      </c>
      <c r="J16" s="1093">
        <v>138645522</v>
      </c>
    </row>
    <row r="17" spans="1:10" ht="11.25">
      <c r="A17" s="94"/>
      <c r="B17" s="81" t="s">
        <v>909</v>
      </c>
      <c r="C17" s="641">
        <f t="shared" si="1"/>
        <v>1</v>
      </c>
      <c r="D17" s="641">
        <v>1</v>
      </c>
      <c r="E17" s="641" t="s">
        <v>406</v>
      </c>
      <c r="F17" s="641" t="s">
        <v>406</v>
      </c>
      <c r="G17" s="641" t="s">
        <v>406</v>
      </c>
      <c r="H17" s="641">
        <v>7</v>
      </c>
      <c r="I17" s="641">
        <v>12</v>
      </c>
      <c r="J17" s="1093">
        <v>2348152</v>
      </c>
    </row>
    <row r="18" spans="1:10" ht="11.25">
      <c r="A18" s="94"/>
      <c r="B18" s="81" t="s">
        <v>910</v>
      </c>
      <c r="C18" s="641">
        <f t="shared" si="1"/>
        <v>5</v>
      </c>
      <c r="D18" s="641">
        <v>2</v>
      </c>
      <c r="E18" s="641">
        <v>1</v>
      </c>
      <c r="F18" s="641">
        <v>1</v>
      </c>
      <c r="G18" s="641">
        <v>1</v>
      </c>
      <c r="H18" s="641">
        <v>233</v>
      </c>
      <c r="I18" s="641">
        <v>2135</v>
      </c>
      <c r="J18" s="1093">
        <v>539362357</v>
      </c>
    </row>
    <row r="19" spans="1:10" ht="11.25">
      <c r="A19" s="94"/>
      <c r="B19" s="81" t="s">
        <v>911</v>
      </c>
      <c r="C19" s="641">
        <f t="shared" si="1"/>
        <v>3</v>
      </c>
      <c r="D19" s="641" t="s">
        <v>406</v>
      </c>
      <c r="E19" s="641">
        <v>1</v>
      </c>
      <c r="F19" s="641">
        <v>1</v>
      </c>
      <c r="G19" s="641">
        <v>1</v>
      </c>
      <c r="H19" s="641">
        <v>90</v>
      </c>
      <c r="I19" s="641">
        <v>870</v>
      </c>
      <c r="J19" s="1093">
        <v>320602178</v>
      </c>
    </row>
    <row r="20" spans="1:10" ht="11.25">
      <c r="A20" s="94"/>
      <c r="B20" s="81" t="s">
        <v>912</v>
      </c>
      <c r="C20" s="641">
        <f t="shared" si="1"/>
        <v>3</v>
      </c>
      <c r="D20" s="641">
        <v>2</v>
      </c>
      <c r="E20" s="641" t="s">
        <v>406</v>
      </c>
      <c r="F20" s="641" t="s">
        <v>406</v>
      </c>
      <c r="G20" s="641">
        <v>1</v>
      </c>
      <c r="H20" s="641">
        <v>90</v>
      </c>
      <c r="I20" s="641">
        <v>803</v>
      </c>
      <c r="J20" s="1093">
        <v>155902200</v>
      </c>
    </row>
    <row r="21" spans="1:10" ht="11.25">
      <c r="A21" s="94"/>
      <c r="B21" s="81"/>
      <c r="C21" s="1096">
        <f t="shared" si="1"/>
        <v>3</v>
      </c>
      <c r="D21" s="1096">
        <v>2</v>
      </c>
      <c r="E21" s="641" t="s">
        <v>406</v>
      </c>
      <c r="F21" s="641" t="s">
        <v>406</v>
      </c>
      <c r="G21" s="1096">
        <v>1</v>
      </c>
      <c r="H21" s="1096">
        <v>90</v>
      </c>
      <c r="I21" s="1096">
        <v>803</v>
      </c>
      <c r="J21" s="1093"/>
    </row>
    <row r="22" spans="1:10" ht="11.25">
      <c r="A22" s="94"/>
      <c r="B22" s="81" t="s">
        <v>913</v>
      </c>
      <c r="C22" s="641" t="s">
        <v>406</v>
      </c>
      <c r="D22" s="641" t="s">
        <v>406</v>
      </c>
      <c r="E22" s="641" t="s">
        <v>406</v>
      </c>
      <c r="F22" s="641" t="s">
        <v>406</v>
      </c>
      <c r="G22" s="641" t="s">
        <v>406</v>
      </c>
      <c r="H22" s="641" t="s">
        <v>406</v>
      </c>
      <c r="I22" s="641" t="s">
        <v>406</v>
      </c>
      <c r="J22" s="1093" t="s">
        <v>406</v>
      </c>
    </row>
    <row r="23" spans="1:10" ht="11.25">
      <c r="A23" s="94"/>
      <c r="B23" s="81" t="s">
        <v>914</v>
      </c>
      <c r="C23" s="641" t="s">
        <v>406</v>
      </c>
      <c r="D23" s="641" t="s">
        <v>406</v>
      </c>
      <c r="E23" s="641" t="s">
        <v>406</v>
      </c>
      <c r="F23" s="641" t="s">
        <v>406</v>
      </c>
      <c r="G23" s="641" t="s">
        <v>406</v>
      </c>
      <c r="H23" s="641" t="s">
        <v>406</v>
      </c>
      <c r="I23" s="641" t="s">
        <v>406</v>
      </c>
      <c r="J23" s="1093" t="s">
        <v>406</v>
      </c>
    </row>
    <row r="24" spans="1:10" ht="11.25">
      <c r="A24" s="94"/>
      <c r="B24" s="81" t="s">
        <v>915</v>
      </c>
      <c r="C24" s="641">
        <f t="shared" si="1"/>
        <v>1</v>
      </c>
      <c r="D24" s="641">
        <v>1</v>
      </c>
      <c r="E24" s="641" t="s">
        <v>406</v>
      </c>
      <c r="F24" s="641" t="s">
        <v>406</v>
      </c>
      <c r="G24" s="641" t="s">
        <v>406</v>
      </c>
      <c r="H24" s="641">
        <v>30</v>
      </c>
      <c r="I24" s="641">
        <v>143</v>
      </c>
      <c r="J24" s="1093">
        <v>28301660</v>
      </c>
    </row>
    <row r="25" spans="1:10" ht="11.25">
      <c r="A25" s="94"/>
      <c r="B25" s="81"/>
      <c r="C25" s="1096">
        <f t="shared" si="1"/>
        <v>1</v>
      </c>
      <c r="D25" s="1096">
        <v>1</v>
      </c>
      <c r="E25" s="641" t="s">
        <v>406</v>
      </c>
      <c r="F25" s="641" t="s">
        <v>406</v>
      </c>
      <c r="G25" s="641" t="s">
        <v>406</v>
      </c>
      <c r="H25" s="1096">
        <v>30</v>
      </c>
      <c r="I25" s="1096">
        <v>143</v>
      </c>
      <c r="J25" s="1097"/>
    </row>
    <row r="26" spans="1:10" ht="11.25">
      <c r="A26" s="94"/>
      <c r="B26" s="81" t="s">
        <v>916</v>
      </c>
      <c r="C26" s="641">
        <f t="shared" si="1"/>
        <v>1</v>
      </c>
      <c r="D26" s="641">
        <v>1</v>
      </c>
      <c r="E26" s="641" t="s">
        <v>406</v>
      </c>
      <c r="F26" s="641" t="s">
        <v>406</v>
      </c>
      <c r="G26" s="641" t="s">
        <v>406</v>
      </c>
      <c r="H26" s="641">
        <v>100</v>
      </c>
      <c r="I26" s="641">
        <v>523</v>
      </c>
      <c r="J26" s="1093">
        <v>93195071</v>
      </c>
    </row>
    <row r="27" spans="1:10" ht="11.25">
      <c r="A27" s="94"/>
      <c r="B27" s="81"/>
      <c r="C27" s="1096">
        <f t="shared" si="1"/>
        <v>1</v>
      </c>
      <c r="D27" s="1096">
        <v>1</v>
      </c>
      <c r="E27" s="641" t="s">
        <v>406</v>
      </c>
      <c r="F27" s="641" t="s">
        <v>406</v>
      </c>
      <c r="G27" s="641" t="s">
        <v>406</v>
      </c>
      <c r="H27" s="1096">
        <v>30</v>
      </c>
      <c r="I27" s="1096">
        <v>74</v>
      </c>
      <c r="J27" s="1097"/>
    </row>
    <row r="28" spans="1:10" ht="11.25">
      <c r="A28" s="94"/>
      <c r="B28" s="81" t="s">
        <v>917</v>
      </c>
      <c r="C28" s="641">
        <f t="shared" si="1"/>
        <v>2</v>
      </c>
      <c r="D28" s="641">
        <v>1</v>
      </c>
      <c r="E28" s="641" t="s">
        <v>406</v>
      </c>
      <c r="F28" s="641">
        <v>1</v>
      </c>
      <c r="G28" s="641" t="s">
        <v>406</v>
      </c>
      <c r="H28" s="641" t="s">
        <v>384</v>
      </c>
      <c r="I28" s="641">
        <v>2074</v>
      </c>
      <c r="J28" s="1093">
        <v>713392287</v>
      </c>
    </row>
    <row r="29" spans="1:10" ht="11.25">
      <c r="A29" s="94"/>
      <c r="B29" s="81" t="s">
        <v>918</v>
      </c>
      <c r="C29" s="641">
        <f t="shared" si="1"/>
        <v>1</v>
      </c>
      <c r="D29" s="641">
        <v>1</v>
      </c>
      <c r="E29" s="641" t="s">
        <v>406</v>
      </c>
      <c r="F29" s="641" t="s">
        <v>406</v>
      </c>
      <c r="G29" s="641" t="s">
        <v>406</v>
      </c>
      <c r="H29" s="641">
        <v>35</v>
      </c>
      <c r="I29" s="641">
        <v>112</v>
      </c>
      <c r="J29" s="1093">
        <v>32243429</v>
      </c>
    </row>
    <row r="30" spans="1:10" ht="11.25">
      <c r="A30" s="94"/>
      <c r="B30" s="81" t="s">
        <v>919</v>
      </c>
      <c r="C30" s="641" t="s">
        <v>406</v>
      </c>
      <c r="D30" s="641" t="s">
        <v>406</v>
      </c>
      <c r="E30" s="641" t="s">
        <v>406</v>
      </c>
      <c r="F30" s="641" t="s">
        <v>406</v>
      </c>
      <c r="G30" s="641" t="s">
        <v>406</v>
      </c>
      <c r="H30" s="641" t="s">
        <v>406</v>
      </c>
      <c r="I30" s="641">
        <v>12</v>
      </c>
      <c r="J30" s="1093">
        <v>4066427</v>
      </c>
    </row>
    <row r="31" spans="1:10" ht="11.25">
      <c r="A31" s="94"/>
      <c r="B31" s="81"/>
      <c r="C31" s="641"/>
      <c r="D31" s="641"/>
      <c r="E31" s="641"/>
      <c r="F31" s="641"/>
      <c r="G31" s="641"/>
      <c r="H31" s="641"/>
      <c r="I31" s="641"/>
      <c r="J31" s="1093"/>
    </row>
    <row r="32" spans="1:10" s="1059" customFormat="1" ht="11.25">
      <c r="A32" s="1054"/>
      <c r="B32" s="740" t="s">
        <v>920</v>
      </c>
      <c r="C32" s="641">
        <f>SUM(C33:C39)</f>
        <v>245</v>
      </c>
      <c r="D32" s="641">
        <f>SUM(D33:D39)</f>
        <v>94</v>
      </c>
      <c r="E32" s="641">
        <f>SUM(E33:E39)</f>
        <v>21</v>
      </c>
      <c r="F32" s="641">
        <f>SUM(F33:F39)</f>
        <v>50</v>
      </c>
      <c r="G32" s="641">
        <f>SUM(G33:G39)</f>
        <v>80</v>
      </c>
      <c r="H32" s="641">
        <f>SUM(H33:H37)</f>
        <v>6771</v>
      </c>
      <c r="I32" s="641" t="s">
        <v>508</v>
      </c>
      <c r="J32" s="1094">
        <f>J33+J37</f>
        <v>2395608005</v>
      </c>
    </row>
    <row r="33" spans="1:10" ht="11.25">
      <c r="A33" s="94"/>
      <c r="B33" s="81" t="s">
        <v>921</v>
      </c>
      <c r="C33" s="641">
        <f>SUM(D33:G33)</f>
        <v>12</v>
      </c>
      <c r="D33" s="641">
        <v>5</v>
      </c>
      <c r="E33" s="641">
        <v>1</v>
      </c>
      <c r="F33" s="641">
        <v>3</v>
      </c>
      <c r="G33" s="641">
        <v>3</v>
      </c>
      <c r="H33" s="641">
        <v>1020</v>
      </c>
      <c r="I33" s="641" t="s">
        <v>508</v>
      </c>
      <c r="J33" s="1093">
        <v>2125454744</v>
      </c>
    </row>
    <row r="34" spans="1:10" ht="11.25">
      <c r="A34" s="94"/>
      <c r="B34" s="81" t="s">
        <v>922</v>
      </c>
      <c r="C34" s="641">
        <f>SUM(D34:G34)</f>
        <v>70</v>
      </c>
      <c r="D34" s="641">
        <v>28</v>
      </c>
      <c r="E34" s="641">
        <v>8</v>
      </c>
      <c r="F34" s="641">
        <v>14</v>
      </c>
      <c r="G34" s="641">
        <v>20</v>
      </c>
      <c r="H34" s="641">
        <v>5256</v>
      </c>
      <c r="I34" s="641" t="s">
        <v>508</v>
      </c>
      <c r="J34" s="1093" t="s">
        <v>508</v>
      </c>
    </row>
    <row r="35" spans="1:10" ht="11.25">
      <c r="A35" s="94"/>
      <c r="B35" s="81" t="s">
        <v>923</v>
      </c>
      <c r="C35" s="641">
        <f>SUM(D35:G35)</f>
        <v>1</v>
      </c>
      <c r="D35" s="641" t="s">
        <v>406</v>
      </c>
      <c r="E35" s="641" t="s">
        <v>406</v>
      </c>
      <c r="F35" s="641">
        <v>1</v>
      </c>
      <c r="G35" s="641" t="s">
        <v>384</v>
      </c>
      <c r="H35" s="641" t="s">
        <v>508</v>
      </c>
      <c r="I35" s="641" t="s">
        <v>508</v>
      </c>
      <c r="J35" s="1093" t="s">
        <v>508</v>
      </c>
    </row>
    <row r="36" spans="1:10" ht="11.25">
      <c r="A36" s="94"/>
      <c r="B36" s="81" t="s">
        <v>924</v>
      </c>
      <c r="C36" s="641">
        <f>SUM(D36:G36)</f>
        <v>28</v>
      </c>
      <c r="D36" s="641">
        <v>9</v>
      </c>
      <c r="E36" s="641">
        <v>2</v>
      </c>
      <c r="F36" s="641">
        <v>5</v>
      </c>
      <c r="G36" s="641">
        <v>12</v>
      </c>
      <c r="H36" s="641" t="s">
        <v>508</v>
      </c>
      <c r="I36" s="641" t="s">
        <v>508</v>
      </c>
      <c r="J36" s="1093" t="s">
        <v>508</v>
      </c>
    </row>
    <row r="37" spans="1:10" ht="11.25">
      <c r="A37" s="94"/>
      <c r="B37" s="81" t="s">
        <v>925</v>
      </c>
      <c r="C37" s="641">
        <f>SUM(D37:G37)</f>
        <v>11</v>
      </c>
      <c r="D37" s="641">
        <v>6</v>
      </c>
      <c r="E37" s="641" t="s">
        <v>406</v>
      </c>
      <c r="F37" s="641">
        <v>2</v>
      </c>
      <c r="G37" s="641">
        <v>3</v>
      </c>
      <c r="H37" s="641">
        <v>495</v>
      </c>
      <c r="I37" s="641" t="s">
        <v>508</v>
      </c>
      <c r="J37" s="1093">
        <v>270153261</v>
      </c>
    </row>
    <row r="38" spans="1:10" ht="11.25">
      <c r="A38" s="94"/>
      <c r="B38" s="81"/>
      <c r="C38" s="641"/>
      <c r="D38" s="641"/>
      <c r="E38" s="641"/>
      <c r="F38" s="641"/>
      <c r="G38" s="641"/>
      <c r="H38" s="641"/>
      <c r="I38" s="641" t="s">
        <v>508</v>
      </c>
      <c r="J38" s="1098" t="s">
        <v>926</v>
      </c>
    </row>
    <row r="39" spans="1:10" ht="11.25">
      <c r="A39" s="94"/>
      <c r="B39" s="1099" t="s">
        <v>927</v>
      </c>
      <c r="C39" s="641">
        <f>SUM(D39:G39)</f>
        <v>123</v>
      </c>
      <c r="D39" s="641">
        <v>46</v>
      </c>
      <c r="E39" s="641">
        <v>10</v>
      </c>
      <c r="F39" s="641">
        <v>25</v>
      </c>
      <c r="G39" s="641">
        <v>42</v>
      </c>
      <c r="H39" s="641" t="s">
        <v>508</v>
      </c>
      <c r="I39" s="641" t="s">
        <v>508</v>
      </c>
      <c r="J39" s="1093" t="s">
        <v>508</v>
      </c>
    </row>
    <row r="40" spans="1:10" ht="11.25">
      <c r="A40" s="94"/>
      <c r="B40" s="81"/>
      <c r="C40" s="641"/>
      <c r="D40" s="641"/>
      <c r="E40" s="641"/>
      <c r="F40" s="641"/>
      <c r="G40" s="641"/>
      <c r="H40" s="641"/>
      <c r="I40" s="641"/>
      <c r="J40" s="1093"/>
    </row>
    <row r="41" spans="1:10" s="1059" customFormat="1" ht="11.25">
      <c r="A41" s="1054"/>
      <c r="B41" s="740" t="s">
        <v>928</v>
      </c>
      <c r="C41" s="641">
        <f aca="true" t="shared" si="2" ref="C41:C56">SUM(D41:G41)</f>
        <v>17</v>
      </c>
      <c r="D41" s="1100">
        <f aca="true" t="shared" si="3" ref="D41:I41">D43+D45+D47+D49+D51+D52+D54+D55+D56</f>
        <v>11</v>
      </c>
      <c r="E41" s="1100">
        <f t="shared" si="3"/>
        <v>2</v>
      </c>
      <c r="F41" s="1100">
        <f t="shared" si="3"/>
        <v>1</v>
      </c>
      <c r="G41" s="1100">
        <f t="shared" si="3"/>
        <v>3</v>
      </c>
      <c r="H41" s="1100">
        <f t="shared" si="3"/>
        <v>718</v>
      </c>
      <c r="I41" s="1100">
        <f t="shared" si="3"/>
        <v>7988</v>
      </c>
      <c r="J41" s="1094">
        <v>2348125870</v>
      </c>
    </row>
    <row r="42" spans="1:10" ht="11.25">
      <c r="A42" s="94"/>
      <c r="B42" s="1095"/>
      <c r="C42" s="1096">
        <f t="shared" si="2"/>
        <v>8</v>
      </c>
      <c r="D42" s="1096">
        <f aca="true" t="shared" si="4" ref="D42:I42">D44+D46+D48+D50+D53</f>
        <v>5</v>
      </c>
      <c r="E42" s="1096">
        <f t="shared" si="4"/>
        <v>1</v>
      </c>
      <c r="F42" s="1096">
        <f t="shared" si="4"/>
        <v>1</v>
      </c>
      <c r="G42" s="1096">
        <f t="shared" si="4"/>
        <v>1</v>
      </c>
      <c r="H42" s="1096">
        <f t="shared" si="4"/>
        <v>153</v>
      </c>
      <c r="I42" s="1096">
        <f t="shared" si="4"/>
        <v>1433</v>
      </c>
      <c r="J42" s="1101"/>
    </row>
    <row r="43" spans="1:10" ht="11.25">
      <c r="A43" s="94"/>
      <c r="B43" s="81" t="s">
        <v>929</v>
      </c>
      <c r="C43" s="641">
        <f t="shared" si="2"/>
        <v>1</v>
      </c>
      <c r="D43" s="641">
        <v>1</v>
      </c>
      <c r="E43" s="1089">
        <v>0</v>
      </c>
      <c r="F43" s="1089">
        <v>0</v>
      </c>
      <c r="G43" s="1089">
        <v>0</v>
      </c>
      <c r="H43" s="641">
        <v>35</v>
      </c>
      <c r="I43" s="641">
        <v>121</v>
      </c>
      <c r="J43" s="1093" t="s">
        <v>508</v>
      </c>
    </row>
    <row r="44" spans="1:10" ht="11.25">
      <c r="A44" s="94"/>
      <c r="B44" s="81"/>
      <c r="C44" s="1096">
        <f t="shared" si="2"/>
        <v>1</v>
      </c>
      <c r="D44" s="1096">
        <v>1</v>
      </c>
      <c r="E44" s="1096"/>
      <c r="F44" s="1096"/>
      <c r="G44" s="1096"/>
      <c r="H44" s="1096">
        <v>5</v>
      </c>
      <c r="I44" s="1096">
        <v>15</v>
      </c>
      <c r="J44" s="1093"/>
    </row>
    <row r="45" spans="1:10" ht="11.25">
      <c r="A45" s="94"/>
      <c r="B45" s="81" t="s">
        <v>930</v>
      </c>
      <c r="C45" s="641">
        <f t="shared" si="2"/>
        <v>4</v>
      </c>
      <c r="D45" s="641">
        <v>3</v>
      </c>
      <c r="E45" s="641">
        <v>1</v>
      </c>
      <c r="F45" s="1089">
        <v>0</v>
      </c>
      <c r="G45" s="1089">
        <v>0</v>
      </c>
      <c r="H45" s="641">
        <v>114</v>
      </c>
      <c r="I45" s="641">
        <v>1256</v>
      </c>
      <c r="J45" s="1093" t="s">
        <v>508</v>
      </c>
    </row>
    <row r="46" spans="1:10" ht="11.25">
      <c r="A46" s="94"/>
      <c r="B46" s="81"/>
      <c r="C46" s="1096">
        <f t="shared" si="2"/>
        <v>4</v>
      </c>
      <c r="D46" s="1096">
        <v>3</v>
      </c>
      <c r="E46" s="1096">
        <v>1</v>
      </c>
      <c r="F46" s="1096"/>
      <c r="G46" s="1096"/>
      <c r="H46" s="1096">
        <v>84</v>
      </c>
      <c r="I46" s="1096">
        <v>900</v>
      </c>
      <c r="J46" s="1093"/>
    </row>
    <row r="47" spans="1:10" ht="11.25">
      <c r="A47" s="94"/>
      <c r="B47" s="81" t="s">
        <v>285</v>
      </c>
      <c r="C47" s="641">
        <f t="shared" si="2"/>
        <v>1</v>
      </c>
      <c r="D47" s="1089">
        <v>0</v>
      </c>
      <c r="E47" s="1089">
        <v>0</v>
      </c>
      <c r="F47" s="641">
        <v>1</v>
      </c>
      <c r="G47" s="1089">
        <v>0</v>
      </c>
      <c r="H47" s="641">
        <v>70</v>
      </c>
      <c r="I47" s="641">
        <v>832</v>
      </c>
      <c r="J47" s="1093" t="s">
        <v>508</v>
      </c>
    </row>
    <row r="48" spans="1:10" ht="11.25">
      <c r="A48" s="94"/>
      <c r="B48" s="81"/>
      <c r="C48" s="1107">
        <v>1</v>
      </c>
      <c r="D48" s="1107"/>
      <c r="E48" s="1107"/>
      <c r="F48" s="1107">
        <v>1</v>
      </c>
      <c r="G48" s="1107"/>
      <c r="H48" s="1107">
        <v>5</v>
      </c>
      <c r="I48" s="1107">
        <v>5</v>
      </c>
      <c r="J48" s="1093"/>
    </row>
    <row r="49" spans="1:10" ht="11.25">
      <c r="A49" s="94"/>
      <c r="B49" s="81" t="s">
        <v>931</v>
      </c>
      <c r="C49" s="641">
        <f t="shared" si="2"/>
        <v>2</v>
      </c>
      <c r="D49" s="641">
        <v>1</v>
      </c>
      <c r="E49" s="1089">
        <v>0</v>
      </c>
      <c r="F49" s="1089">
        <v>0</v>
      </c>
      <c r="G49" s="641">
        <v>1</v>
      </c>
      <c r="H49" s="641">
        <v>139</v>
      </c>
      <c r="I49" s="641">
        <v>1644</v>
      </c>
      <c r="J49" s="1093" t="s">
        <v>508</v>
      </c>
    </row>
    <row r="50" spans="1:10" ht="11.25">
      <c r="A50" s="94"/>
      <c r="B50" s="81"/>
      <c r="C50" s="1096">
        <f t="shared" si="2"/>
        <v>1</v>
      </c>
      <c r="D50" s="1096"/>
      <c r="E50" s="1096"/>
      <c r="F50" s="1096"/>
      <c r="G50" s="1096">
        <v>1</v>
      </c>
      <c r="H50" s="1096">
        <v>9</v>
      </c>
      <c r="I50" s="1096">
        <v>90</v>
      </c>
      <c r="J50" s="1093"/>
    </row>
    <row r="51" spans="1:10" ht="11.25">
      <c r="A51" s="94"/>
      <c r="B51" s="81" t="s">
        <v>932</v>
      </c>
      <c r="C51" s="641">
        <f t="shared" si="2"/>
        <v>4</v>
      </c>
      <c r="D51" s="641">
        <v>2</v>
      </c>
      <c r="E51" s="641">
        <v>1</v>
      </c>
      <c r="F51" s="1089">
        <v>0</v>
      </c>
      <c r="G51" s="641">
        <v>1</v>
      </c>
      <c r="H51" s="641">
        <v>290</v>
      </c>
      <c r="I51" s="641">
        <v>3474</v>
      </c>
      <c r="J51" s="1093" t="s">
        <v>508</v>
      </c>
    </row>
    <row r="52" spans="1:10" ht="11.25">
      <c r="A52" s="94"/>
      <c r="B52" s="81" t="s">
        <v>933</v>
      </c>
      <c r="C52" s="641">
        <f t="shared" si="2"/>
        <v>1</v>
      </c>
      <c r="D52" s="641">
        <v>1</v>
      </c>
      <c r="E52" s="1089">
        <v>0</v>
      </c>
      <c r="F52" s="1089">
        <v>0</v>
      </c>
      <c r="G52" s="1089">
        <v>0</v>
      </c>
      <c r="H52" s="641">
        <v>50</v>
      </c>
      <c r="I52" s="641">
        <v>423</v>
      </c>
      <c r="J52" s="1093" t="s">
        <v>406</v>
      </c>
    </row>
    <row r="53" spans="1:10" ht="11.25">
      <c r="A53" s="94"/>
      <c r="B53" s="81"/>
      <c r="C53" s="1096">
        <f t="shared" si="2"/>
        <v>1</v>
      </c>
      <c r="D53" s="1096">
        <v>1</v>
      </c>
      <c r="E53" s="1096"/>
      <c r="F53" s="1096"/>
      <c r="G53" s="1096"/>
      <c r="H53" s="1096">
        <v>50</v>
      </c>
      <c r="I53" s="1096">
        <v>423</v>
      </c>
      <c r="J53" s="1093"/>
    </row>
    <row r="54" spans="1:10" ht="11.25">
      <c r="A54" s="94"/>
      <c r="B54" s="81" t="s">
        <v>934</v>
      </c>
      <c r="C54" s="641">
        <f t="shared" si="2"/>
        <v>1</v>
      </c>
      <c r="D54" s="641">
        <v>1</v>
      </c>
      <c r="E54" s="1089">
        <v>0</v>
      </c>
      <c r="F54" s="1089">
        <v>0</v>
      </c>
      <c r="G54" s="1089">
        <v>0</v>
      </c>
      <c r="H54" s="1089">
        <v>0</v>
      </c>
      <c r="I54" s="1089">
        <v>0</v>
      </c>
      <c r="J54" s="1093" t="s">
        <v>406</v>
      </c>
    </row>
    <row r="55" spans="1:10" ht="11.25">
      <c r="A55" s="94"/>
      <c r="B55" s="81" t="s">
        <v>935</v>
      </c>
      <c r="C55" s="641">
        <f t="shared" si="2"/>
        <v>1</v>
      </c>
      <c r="D55" s="641">
        <v>1</v>
      </c>
      <c r="E55" s="1089">
        <v>0</v>
      </c>
      <c r="F55" s="1089">
        <v>0</v>
      </c>
      <c r="G55" s="1089">
        <v>0</v>
      </c>
      <c r="H55" s="641">
        <v>20</v>
      </c>
      <c r="I55" s="641">
        <v>238</v>
      </c>
      <c r="J55" s="1093" t="s">
        <v>508</v>
      </c>
    </row>
    <row r="56" spans="1:10" ht="11.25">
      <c r="A56" s="94"/>
      <c r="B56" s="81" t="s">
        <v>936</v>
      </c>
      <c r="C56" s="641">
        <f t="shared" si="2"/>
        <v>2</v>
      </c>
      <c r="D56" s="641">
        <v>1</v>
      </c>
      <c r="E56" s="1089">
        <v>0</v>
      </c>
      <c r="F56" s="1089">
        <v>0</v>
      </c>
      <c r="G56" s="641">
        <v>1</v>
      </c>
      <c r="H56" s="1089">
        <v>0</v>
      </c>
      <c r="I56" s="1089">
        <v>0</v>
      </c>
      <c r="J56" s="1093"/>
    </row>
    <row r="57" spans="1:10" ht="11.25">
      <c r="A57" s="94"/>
      <c r="B57" s="81"/>
      <c r="C57" s="641"/>
      <c r="D57" s="641"/>
      <c r="E57" s="641"/>
      <c r="F57" s="641"/>
      <c r="G57" s="641"/>
      <c r="H57" s="641"/>
      <c r="I57" s="641"/>
      <c r="J57" s="1093"/>
    </row>
    <row r="58" spans="1:10" s="1059" customFormat="1" ht="11.25">
      <c r="A58" s="1054"/>
      <c r="B58" s="740" t="s">
        <v>937</v>
      </c>
      <c r="C58" s="641">
        <f>SUM(D58:G58)</f>
        <v>43</v>
      </c>
      <c r="D58" s="1100">
        <v>16</v>
      </c>
      <c r="E58" s="1100">
        <v>3</v>
      </c>
      <c r="F58" s="1100">
        <v>12</v>
      </c>
      <c r="G58" s="1100">
        <v>12</v>
      </c>
      <c r="H58" s="1100">
        <v>2149</v>
      </c>
      <c r="I58" s="1100">
        <v>23111</v>
      </c>
      <c r="J58" s="1094">
        <v>5412512891</v>
      </c>
    </row>
    <row r="59" spans="1:10" ht="11.25">
      <c r="A59" s="94"/>
      <c r="B59" s="1102"/>
      <c r="C59" s="1096">
        <f>SUM(D59:G59)</f>
        <v>21</v>
      </c>
      <c r="D59" s="1096">
        <v>10</v>
      </c>
      <c r="E59" s="1096">
        <v>1</v>
      </c>
      <c r="F59" s="1096">
        <v>3</v>
      </c>
      <c r="G59" s="1096">
        <v>7</v>
      </c>
      <c r="H59" s="1096">
        <v>537</v>
      </c>
      <c r="I59" s="1096">
        <v>6265</v>
      </c>
      <c r="J59" s="1093"/>
    </row>
    <row r="60" spans="1:10" ht="11.25">
      <c r="A60" s="94"/>
      <c r="B60" s="81"/>
      <c r="C60" s="641"/>
      <c r="D60" s="641"/>
      <c r="E60" s="641"/>
      <c r="F60" s="641"/>
      <c r="G60" s="641"/>
      <c r="H60" s="641"/>
      <c r="I60" s="641"/>
      <c r="J60" s="1093"/>
    </row>
    <row r="61" spans="1:10" s="1059" customFormat="1" ht="11.25">
      <c r="A61" s="1054"/>
      <c r="B61" s="740" t="s">
        <v>938</v>
      </c>
      <c r="C61" s="641">
        <f>SUM(D61:G61)</f>
        <v>3</v>
      </c>
      <c r="D61" s="1100">
        <v>2</v>
      </c>
      <c r="E61" s="1100" t="s">
        <v>406</v>
      </c>
      <c r="F61" s="1100" t="s">
        <v>406</v>
      </c>
      <c r="G61" s="1100">
        <v>1</v>
      </c>
      <c r="H61" s="1100" t="s">
        <v>406</v>
      </c>
      <c r="I61" s="1100" t="s">
        <v>406</v>
      </c>
      <c r="J61" s="1094" t="s">
        <v>406</v>
      </c>
    </row>
    <row r="62" spans="1:10" ht="11.25">
      <c r="A62" s="94"/>
      <c r="B62" s="81" t="s">
        <v>939</v>
      </c>
      <c r="C62" s="641">
        <f>SUM(D62:G62)</f>
        <v>2</v>
      </c>
      <c r="D62" s="641">
        <v>1</v>
      </c>
      <c r="E62" s="641" t="s">
        <v>406</v>
      </c>
      <c r="F62" s="641" t="s">
        <v>406</v>
      </c>
      <c r="G62" s="641">
        <v>1</v>
      </c>
      <c r="H62" s="641" t="s">
        <v>406</v>
      </c>
      <c r="I62" s="641" t="s">
        <v>406</v>
      </c>
      <c r="J62" s="1093" t="s">
        <v>406</v>
      </c>
    </row>
    <row r="63" spans="1:10" ht="11.25">
      <c r="A63" s="94"/>
      <c r="B63" s="83" t="s">
        <v>940</v>
      </c>
      <c r="C63" s="1103">
        <f>SUM(D63:G63)</f>
        <v>1</v>
      </c>
      <c r="D63" s="1104">
        <v>1</v>
      </c>
      <c r="E63" s="1104" t="s">
        <v>406</v>
      </c>
      <c r="F63" s="1104" t="s">
        <v>406</v>
      </c>
      <c r="G63" s="1104" t="s">
        <v>406</v>
      </c>
      <c r="H63" s="1104" t="s">
        <v>406</v>
      </c>
      <c r="I63" s="1104" t="s">
        <v>406</v>
      </c>
      <c r="J63" s="1105" t="s">
        <v>406</v>
      </c>
    </row>
    <row r="64" ht="11.25">
      <c r="B64" s="1106" t="s">
        <v>286</v>
      </c>
    </row>
    <row r="65" ht="11.25">
      <c r="B65" s="1106" t="s">
        <v>941</v>
      </c>
    </row>
    <row r="66" ht="11.25">
      <c r="B66" s="1106" t="s">
        <v>942</v>
      </c>
    </row>
    <row r="67" ht="11.25">
      <c r="B67" s="1106" t="s">
        <v>287</v>
      </c>
    </row>
  </sheetData>
  <mergeCells count="8">
    <mergeCell ref="B4:B6"/>
    <mergeCell ref="J4:J6"/>
    <mergeCell ref="C5:C6"/>
    <mergeCell ref="D5:D6"/>
    <mergeCell ref="E5:E6"/>
    <mergeCell ref="F5:F6"/>
    <mergeCell ref="G5:G6"/>
    <mergeCell ref="H5:H6"/>
  </mergeCells>
  <printOptions/>
  <pageMargins left="0.75" right="0.75" top="1" bottom="1" header="0.512" footer="0.512"/>
  <pageSetup orientation="portrait" paperSize="9"/>
  <drawing r:id="rId1"/>
</worksheet>
</file>

<file path=xl/worksheets/sheet44.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9.00390625" defaultRowHeight="13.5"/>
  <cols>
    <col min="1" max="1" width="3.625" style="172" customWidth="1"/>
    <col min="2" max="2" width="14.50390625" style="172" customWidth="1"/>
    <col min="3" max="3" width="14.75390625" style="172" customWidth="1"/>
    <col min="4" max="4" width="14.25390625" style="172" customWidth="1"/>
    <col min="5" max="6" width="14.125" style="172" customWidth="1"/>
    <col min="7" max="7" width="16.125" style="172" customWidth="1"/>
    <col min="8" max="16384" width="9.00390625" style="172" customWidth="1"/>
  </cols>
  <sheetData>
    <row r="2" ht="14.25">
      <c r="B2" s="287" t="s">
        <v>288</v>
      </c>
    </row>
    <row r="3" spans="2:7" ht="12">
      <c r="B3" s="176"/>
      <c r="C3" s="176"/>
      <c r="D3" s="176"/>
      <c r="E3" s="176"/>
      <c r="G3" s="177" t="s">
        <v>943</v>
      </c>
    </row>
    <row r="4" spans="1:7" ht="12">
      <c r="A4" s="178"/>
      <c r="B4" s="315" t="s">
        <v>944</v>
      </c>
      <c r="C4" s="307"/>
      <c r="D4" s="307"/>
      <c r="E4" s="307"/>
      <c r="F4" s="1108"/>
      <c r="G4" s="178"/>
    </row>
    <row r="5" spans="1:7" ht="24.75" customHeight="1">
      <c r="A5" s="178"/>
      <c r="B5" s="298" t="s">
        <v>945</v>
      </c>
      <c r="C5" s="296"/>
      <c r="D5" s="230" t="s">
        <v>946</v>
      </c>
      <c r="E5" s="230" t="s">
        <v>947</v>
      </c>
      <c r="F5" s="230" t="s">
        <v>948</v>
      </c>
      <c r="G5" s="191" t="s">
        <v>949</v>
      </c>
    </row>
    <row r="6" spans="1:7" ht="23.25" customHeight="1">
      <c r="A6" s="178"/>
      <c r="B6" s="1281" t="s">
        <v>289</v>
      </c>
      <c r="C6" s="1109" t="s">
        <v>290</v>
      </c>
      <c r="D6" s="139">
        <v>8122</v>
      </c>
      <c r="E6" s="139">
        <v>1750</v>
      </c>
      <c r="F6" s="1294">
        <v>10836</v>
      </c>
      <c r="G6" s="1296">
        <v>370948</v>
      </c>
    </row>
    <row r="7" spans="1:7" ht="26.25" customHeight="1">
      <c r="A7" s="178"/>
      <c r="B7" s="1293"/>
      <c r="C7" s="1110" t="s">
        <v>291</v>
      </c>
      <c r="D7" s="1111">
        <v>2.19</v>
      </c>
      <c r="E7" s="1111">
        <v>0.47</v>
      </c>
      <c r="F7" s="1295"/>
      <c r="G7" s="1297"/>
    </row>
    <row r="8" spans="1:7" ht="23.25" customHeight="1">
      <c r="A8" s="178"/>
      <c r="B8" s="1281" t="s">
        <v>292</v>
      </c>
      <c r="C8" s="1109" t="s">
        <v>290</v>
      </c>
      <c r="D8" s="1112">
        <v>8103</v>
      </c>
      <c r="E8" s="1112">
        <v>1744</v>
      </c>
      <c r="F8" s="1283">
        <v>10940</v>
      </c>
      <c r="G8" s="1285">
        <v>374381</v>
      </c>
    </row>
    <row r="9" spans="1:7" ht="26.25" customHeight="1">
      <c r="A9" s="178"/>
      <c r="B9" s="1282"/>
      <c r="C9" s="1110" t="s">
        <v>291</v>
      </c>
      <c r="D9" s="1111">
        <v>2.16</v>
      </c>
      <c r="E9" s="1111">
        <v>0.47</v>
      </c>
      <c r="F9" s="1295"/>
      <c r="G9" s="1297"/>
    </row>
    <row r="10" spans="1:7" s="201" customFormat="1" ht="23.25" customHeight="1">
      <c r="A10" s="195"/>
      <c r="B10" s="1281" t="s">
        <v>293</v>
      </c>
      <c r="C10" s="1113" t="s">
        <v>294</v>
      </c>
      <c r="D10" s="1112">
        <v>8324</v>
      </c>
      <c r="E10" s="1112">
        <v>1749</v>
      </c>
      <c r="F10" s="1283">
        <v>11284</v>
      </c>
      <c r="G10" s="1285">
        <v>377970</v>
      </c>
    </row>
    <row r="11" spans="1:7" s="201" customFormat="1" ht="27" customHeight="1">
      <c r="A11" s="195"/>
      <c r="B11" s="1282"/>
      <c r="C11" s="1114" t="s">
        <v>295</v>
      </c>
      <c r="D11" s="1111">
        <v>2.2</v>
      </c>
      <c r="E11" s="1111">
        <v>0.46</v>
      </c>
      <c r="F11" s="1284"/>
      <c r="G11" s="1286"/>
    </row>
    <row r="12" spans="1:7" s="201" customFormat="1" ht="27" customHeight="1">
      <c r="A12" s="1115"/>
      <c r="B12" s="1287" t="s">
        <v>296</v>
      </c>
      <c r="C12" s="1116" t="s">
        <v>297</v>
      </c>
      <c r="D12" s="1117">
        <v>8643</v>
      </c>
      <c r="E12" s="1117">
        <v>1762</v>
      </c>
      <c r="F12" s="1289">
        <v>11269</v>
      </c>
      <c r="G12" s="1291">
        <v>379108</v>
      </c>
    </row>
    <row r="13" spans="1:7" s="201" customFormat="1" ht="27" customHeight="1">
      <c r="A13" s="1115"/>
      <c r="B13" s="1288"/>
      <c r="C13" s="1118" t="s">
        <v>295</v>
      </c>
      <c r="D13" s="427">
        <v>2.28</v>
      </c>
      <c r="E13" s="427">
        <v>0.46</v>
      </c>
      <c r="F13" s="1290"/>
      <c r="G13" s="1292"/>
    </row>
    <row r="14" ht="12">
      <c r="B14" s="172" t="s">
        <v>298</v>
      </c>
    </row>
  </sheetData>
  <mergeCells count="12">
    <mergeCell ref="B6:B7"/>
    <mergeCell ref="F6:F7"/>
    <mergeCell ref="G6:G7"/>
    <mergeCell ref="B8:B9"/>
    <mergeCell ref="F8:F9"/>
    <mergeCell ref="G8:G9"/>
    <mergeCell ref="B10:B11"/>
    <mergeCell ref="F10:F11"/>
    <mergeCell ref="G10:G11"/>
    <mergeCell ref="B12:B13"/>
    <mergeCell ref="F12:F13"/>
    <mergeCell ref="G12:G13"/>
  </mergeCells>
  <printOptions/>
  <pageMargins left="0.75" right="0.75" top="1" bottom="1" header="0.512" footer="0.512"/>
  <pageSetup orientation="portrait" paperSize="9"/>
  <drawing r:id="rId1"/>
</worksheet>
</file>

<file path=xl/worksheets/sheet45.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9.00390625" defaultRowHeight="13.5"/>
  <cols>
    <col min="1" max="1" width="2.625" style="31" customWidth="1"/>
    <col min="2" max="2" width="13.125" style="31" customWidth="1"/>
    <col min="3" max="10" width="10.125" style="31" customWidth="1"/>
    <col min="11" max="16384" width="9.00390625" style="31" customWidth="1"/>
  </cols>
  <sheetData>
    <row r="2" ht="14.25">
      <c r="B2" s="60" t="s">
        <v>299</v>
      </c>
    </row>
    <row r="3" spans="2:10" ht="12">
      <c r="B3" s="257"/>
      <c r="C3" s="257"/>
      <c r="D3" s="257"/>
      <c r="E3" s="257"/>
      <c r="F3" s="257"/>
      <c r="G3" s="257"/>
      <c r="H3" s="257"/>
      <c r="I3" s="257"/>
      <c r="J3" s="569" t="s">
        <v>950</v>
      </c>
    </row>
    <row r="4" spans="1:10" ht="12">
      <c r="A4" s="309"/>
      <c r="B4" s="1119" t="s">
        <v>951</v>
      </c>
      <c r="C4" s="581" t="s">
        <v>952</v>
      </c>
      <c r="D4" s="581"/>
      <c r="E4" s="581"/>
      <c r="F4" s="850"/>
      <c r="G4" s="581" t="s">
        <v>953</v>
      </c>
      <c r="H4" s="581"/>
      <c r="I4" s="581"/>
      <c r="J4" s="582"/>
    </row>
    <row r="5" spans="1:10" ht="12">
      <c r="A5" s="309"/>
      <c r="B5" s="323"/>
      <c r="C5" s="267" t="s">
        <v>300</v>
      </c>
      <c r="D5" s="267" t="s">
        <v>301</v>
      </c>
      <c r="E5" s="267" t="s">
        <v>302</v>
      </c>
      <c r="F5" s="267" t="s">
        <v>303</v>
      </c>
      <c r="G5" s="267" t="s">
        <v>300</v>
      </c>
      <c r="H5" s="267" t="s">
        <v>301</v>
      </c>
      <c r="I5" s="265" t="s">
        <v>302</v>
      </c>
      <c r="J5" s="1120" t="s">
        <v>303</v>
      </c>
    </row>
    <row r="6" spans="1:10" s="593" customFormat="1" ht="18" customHeight="1">
      <c r="A6" s="586"/>
      <c r="B6" s="644" t="s">
        <v>954</v>
      </c>
      <c r="C6" s="1121">
        <v>3127</v>
      </c>
      <c r="D6" s="1121">
        <v>2468</v>
      </c>
      <c r="E6" s="1121">
        <v>2440</v>
      </c>
      <c r="F6" s="1121">
        <v>2519</v>
      </c>
      <c r="G6" s="1121">
        <v>1285</v>
      </c>
      <c r="H6" s="1121">
        <v>1254</v>
      </c>
      <c r="I6" s="1122">
        <v>734</v>
      </c>
      <c r="J6" s="1124">
        <f>SUM(J8:J22)</f>
        <v>655</v>
      </c>
    </row>
    <row r="7" spans="1:10" ht="12">
      <c r="A7" s="309"/>
      <c r="B7" s="271"/>
      <c r="C7" s="1125"/>
      <c r="D7" s="1125"/>
      <c r="E7" s="1125"/>
      <c r="F7" s="1125"/>
      <c r="G7" s="1125"/>
      <c r="H7" s="1125"/>
      <c r="I7" s="1126"/>
      <c r="J7" s="1127"/>
    </row>
    <row r="8" spans="1:10" ht="12">
      <c r="A8" s="309"/>
      <c r="B8" s="279" t="s">
        <v>955</v>
      </c>
      <c r="C8" s="1128">
        <v>1161</v>
      </c>
      <c r="D8" s="1128">
        <v>670</v>
      </c>
      <c r="E8" s="1128">
        <v>681</v>
      </c>
      <c r="F8" s="1128">
        <v>990</v>
      </c>
      <c r="G8" s="1128">
        <v>181</v>
      </c>
      <c r="H8" s="1128">
        <v>125</v>
      </c>
      <c r="I8" s="1129">
        <v>121</v>
      </c>
      <c r="J8" s="1130">
        <v>122</v>
      </c>
    </row>
    <row r="9" spans="1:10" ht="12">
      <c r="A9" s="309"/>
      <c r="B9" s="279"/>
      <c r="C9" s="1128"/>
      <c r="D9" s="1128"/>
      <c r="E9" s="1128"/>
      <c r="F9" s="1128"/>
      <c r="G9" s="1128" t="s">
        <v>882</v>
      </c>
      <c r="H9" s="1128" t="s">
        <v>882</v>
      </c>
      <c r="I9" s="1129" t="s">
        <v>882</v>
      </c>
      <c r="J9" s="1130"/>
    </row>
    <row r="10" spans="1:10" ht="12">
      <c r="A10" s="309"/>
      <c r="B10" s="279" t="s">
        <v>956</v>
      </c>
      <c r="C10" s="1128">
        <v>41</v>
      </c>
      <c r="D10" s="1128">
        <v>31</v>
      </c>
      <c r="E10" s="1128">
        <v>9</v>
      </c>
      <c r="F10" s="1128">
        <v>17</v>
      </c>
      <c r="G10" s="1131">
        <v>5</v>
      </c>
      <c r="H10" s="1131">
        <v>6</v>
      </c>
      <c r="I10" s="1129">
        <v>4</v>
      </c>
      <c r="J10" s="1130">
        <v>8</v>
      </c>
    </row>
    <row r="11" spans="1:10" ht="12">
      <c r="A11" s="309"/>
      <c r="B11" s="279"/>
      <c r="C11" s="1128"/>
      <c r="D11" s="1128"/>
      <c r="E11" s="1128"/>
      <c r="F11" s="1128"/>
      <c r="G11" s="1128"/>
      <c r="H11" s="1131"/>
      <c r="I11" s="1129"/>
      <c r="J11" s="1130"/>
    </row>
    <row r="12" spans="1:10" ht="12">
      <c r="A12" s="309"/>
      <c r="B12" s="279" t="s">
        <v>957</v>
      </c>
      <c r="C12" s="1128">
        <v>258</v>
      </c>
      <c r="D12" s="1128">
        <v>197</v>
      </c>
      <c r="E12" s="1128">
        <v>246</v>
      </c>
      <c r="F12" s="1128">
        <v>157</v>
      </c>
      <c r="G12" s="1131" t="s">
        <v>384</v>
      </c>
      <c r="H12" s="1131">
        <v>2</v>
      </c>
      <c r="I12" s="1131" t="s">
        <v>384</v>
      </c>
      <c r="J12" s="1132">
        <v>6</v>
      </c>
    </row>
    <row r="13" spans="1:10" ht="12">
      <c r="A13" s="309"/>
      <c r="B13" s="279"/>
      <c r="C13" s="1128"/>
      <c r="D13" s="1128"/>
      <c r="E13" s="1128"/>
      <c r="F13" s="1128"/>
      <c r="G13" s="1128"/>
      <c r="H13" s="1128"/>
      <c r="I13" s="1129"/>
      <c r="J13" s="1130"/>
    </row>
    <row r="14" spans="1:10" ht="12">
      <c r="A14" s="309"/>
      <c r="B14" s="279" t="s">
        <v>304</v>
      </c>
      <c r="C14" s="1128">
        <v>158</v>
      </c>
      <c r="D14" s="1128">
        <v>140</v>
      </c>
      <c r="E14" s="1128">
        <v>144</v>
      </c>
      <c r="F14" s="1128">
        <v>141</v>
      </c>
      <c r="G14" s="1128">
        <v>211</v>
      </c>
      <c r="H14" s="1128">
        <v>188</v>
      </c>
      <c r="I14" s="1129">
        <v>177</v>
      </c>
      <c r="J14" s="1130">
        <v>164</v>
      </c>
    </row>
    <row r="15" spans="1:10" ht="12">
      <c r="A15" s="309"/>
      <c r="B15" s="279"/>
      <c r="C15" s="1128"/>
      <c r="D15" s="1128"/>
      <c r="E15" s="1128"/>
      <c r="F15" s="1128"/>
      <c r="G15" s="1128"/>
      <c r="H15" s="1128"/>
      <c r="I15" s="1129"/>
      <c r="J15" s="1130"/>
    </row>
    <row r="16" spans="1:10" ht="12">
      <c r="A16" s="309"/>
      <c r="B16" s="279" t="s">
        <v>958</v>
      </c>
      <c r="C16" s="1128">
        <v>537</v>
      </c>
      <c r="D16" s="1128">
        <v>488</v>
      </c>
      <c r="E16" s="1128">
        <v>506</v>
      </c>
      <c r="F16" s="1128">
        <v>294</v>
      </c>
      <c r="G16" s="1131" t="s">
        <v>384</v>
      </c>
      <c r="H16" s="1131" t="s">
        <v>384</v>
      </c>
      <c r="I16" s="1131">
        <v>1</v>
      </c>
      <c r="J16" s="1132">
        <v>0</v>
      </c>
    </row>
    <row r="17" spans="1:10" ht="12">
      <c r="A17" s="309"/>
      <c r="B17" s="279"/>
      <c r="C17" s="1128"/>
      <c r="D17" s="1128"/>
      <c r="E17" s="1128"/>
      <c r="F17" s="1128"/>
      <c r="G17" s="1128"/>
      <c r="H17" s="1131"/>
      <c r="I17" s="1129"/>
      <c r="J17" s="1132"/>
    </row>
    <row r="18" spans="1:10" ht="12">
      <c r="A18" s="309"/>
      <c r="B18" s="279" t="s">
        <v>959</v>
      </c>
      <c r="C18" s="1128">
        <v>72</v>
      </c>
      <c r="D18" s="1128">
        <v>61</v>
      </c>
      <c r="E18" s="1128">
        <v>51</v>
      </c>
      <c r="F18" s="1128">
        <v>23</v>
      </c>
      <c r="G18" s="1131" t="s">
        <v>384</v>
      </c>
      <c r="H18" s="1131" t="s">
        <v>384</v>
      </c>
      <c r="I18" s="1133" t="s">
        <v>384</v>
      </c>
      <c r="J18" s="1132">
        <v>0</v>
      </c>
    </row>
    <row r="19" spans="1:10" ht="12">
      <c r="A19" s="309"/>
      <c r="B19" s="279"/>
      <c r="C19" s="1128"/>
      <c r="D19" s="1128"/>
      <c r="E19" s="1128"/>
      <c r="F19" s="1128"/>
      <c r="G19" s="1128"/>
      <c r="H19" s="1128"/>
      <c r="I19" s="1129"/>
      <c r="J19" s="1130"/>
    </row>
    <row r="20" spans="1:10" ht="12">
      <c r="A20" s="309"/>
      <c r="B20" s="279" t="s">
        <v>960</v>
      </c>
      <c r="C20" s="1131" t="s">
        <v>384</v>
      </c>
      <c r="D20" s="1131" t="s">
        <v>384</v>
      </c>
      <c r="E20" s="1131" t="s">
        <v>384</v>
      </c>
      <c r="F20" s="1131">
        <v>0</v>
      </c>
      <c r="G20" s="1128">
        <v>850</v>
      </c>
      <c r="H20" s="1128">
        <v>886</v>
      </c>
      <c r="I20" s="1129">
        <v>370</v>
      </c>
      <c r="J20" s="1130">
        <v>295</v>
      </c>
    </row>
    <row r="21" spans="1:10" ht="12">
      <c r="A21" s="309"/>
      <c r="B21" s="279"/>
      <c r="C21" s="1128"/>
      <c r="D21" s="1128"/>
      <c r="E21" s="1128"/>
      <c r="F21" s="1128"/>
      <c r="G21" s="1128"/>
      <c r="H21" s="1128"/>
      <c r="I21" s="1129"/>
      <c r="J21" s="1130"/>
    </row>
    <row r="22" spans="1:10" ht="12">
      <c r="A22" s="309"/>
      <c r="B22" s="279" t="s">
        <v>961</v>
      </c>
      <c r="C22" s="1128">
        <v>900</v>
      </c>
      <c r="D22" s="1128">
        <v>881</v>
      </c>
      <c r="E22" s="1128">
        <v>803</v>
      </c>
      <c r="F22" s="1128">
        <v>897</v>
      </c>
      <c r="G22" s="1128">
        <v>38</v>
      </c>
      <c r="H22" s="1128">
        <v>47</v>
      </c>
      <c r="I22" s="1129">
        <v>61</v>
      </c>
      <c r="J22" s="1130">
        <v>60</v>
      </c>
    </row>
    <row r="23" spans="1:10" ht="12">
      <c r="A23" s="309"/>
      <c r="B23" s="271"/>
      <c r="C23" s="1128"/>
      <c r="D23" s="1128"/>
      <c r="E23" s="1128"/>
      <c r="F23" s="1128"/>
      <c r="G23" s="1128"/>
      <c r="H23" s="1128"/>
      <c r="I23" s="1129"/>
      <c r="J23" s="1130"/>
    </row>
    <row r="24" spans="1:10" s="593" customFormat="1" ht="12">
      <c r="A24" s="586"/>
      <c r="B24" s="644" t="s">
        <v>962</v>
      </c>
      <c r="C24" s="1121">
        <v>2022</v>
      </c>
      <c r="D24" s="1121">
        <v>1883</v>
      </c>
      <c r="E24" s="1121">
        <v>1822</v>
      </c>
      <c r="F24" s="1121">
        <v>1875</v>
      </c>
      <c r="G24" s="1121">
        <v>1017</v>
      </c>
      <c r="H24" s="1121">
        <v>1018</v>
      </c>
      <c r="I24" s="1122">
        <v>522</v>
      </c>
      <c r="J24" s="1124">
        <v>450</v>
      </c>
    </row>
    <row r="25" spans="1:10" ht="6.75" customHeight="1">
      <c r="A25" s="309"/>
      <c r="B25" s="323"/>
      <c r="C25" s="100"/>
      <c r="D25" s="100"/>
      <c r="E25" s="100"/>
      <c r="F25" s="100"/>
      <c r="G25" s="100"/>
      <c r="H25" s="100"/>
      <c r="I25" s="257"/>
      <c r="J25" s="1134"/>
    </row>
    <row r="26" ht="12">
      <c r="B26" s="31" t="s">
        <v>856</v>
      </c>
    </row>
    <row r="27" ht="12">
      <c r="B27" s="31" t="s">
        <v>305</v>
      </c>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9.00390625" defaultRowHeight="13.5"/>
  <cols>
    <col min="1" max="1" width="2.625" style="109" customWidth="1"/>
    <col min="2" max="2" width="11.125" style="109" customWidth="1"/>
    <col min="3" max="17" width="5.625" style="109" customWidth="1"/>
    <col min="18" max="16384" width="9.00390625" style="109" customWidth="1"/>
  </cols>
  <sheetData>
    <row r="2" ht="14.25">
      <c r="B2" s="110" t="s">
        <v>1000</v>
      </c>
    </row>
    <row r="3" ht="12" customHeight="1"/>
    <row r="4" spans="2:17" ht="12.75" thickBot="1">
      <c r="B4" s="225" t="s">
        <v>1013</v>
      </c>
      <c r="C4" s="225"/>
      <c r="D4" s="225"/>
      <c r="E4" s="225"/>
      <c r="F4" s="225"/>
      <c r="G4" s="225"/>
      <c r="H4" s="225"/>
      <c r="I4" s="225"/>
      <c r="J4" s="225"/>
      <c r="K4" s="225"/>
      <c r="L4" s="225"/>
      <c r="M4" s="225"/>
      <c r="N4" s="225"/>
      <c r="P4" s="225"/>
      <c r="Q4" s="226" t="s">
        <v>1014</v>
      </c>
    </row>
    <row r="5" spans="1:17" ht="12.75" thickTop="1">
      <c r="A5" s="154"/>
      <c r="B5" s="227"/>
      <c r="C5" s="228" t="s">
        <v>409</v>
      </c>
      <c r="D5" s="227"/>
      <c r="E5" s="227"/>
      <c r="F5" s="227"/>
      <c r="G5" s="227"/>
      <c r="H5" s="227"/>
      <c r="I5" s="227"/>
      <c r="J5" s="227"/>
      <c r="K5" s="227"/>
      <c r="L5" s="227"/>
      <c r="M5" s="227"/>
      <c r="N5" s="227"/>
      <c r="O5" s="227"/>
      <c r="P5" s="227"/>
      <c r="Q5" s="229"/>
    </row>
    <row r="6" spans="1:17" ht="12">
      <c r="A6" s="154"/>
      <c r="B6" s="230" t="s">
        <v>410</v>
      </c>
      <c r="C6" s="230" t="s">
        <v>1004</v>
      </c>
      <c r="D6" s="230" t="s">
        <v>1006</v>
      </c>
      <c r="E6" s="230" t="s">
        <v>1008</v>
      </c>
      <c r="F6" s="230" t="s">
        <v>411</v>
      </c>
      <c r="G6" s="230" t="s">
        <v>412</v>
      </c>
      <c r="H6" s="230" t="s">
        <v>413</v>
      </c>
      <c r="I6" s="230" t="s">
        <v>414</v>
      </c>
      <c r="J6" s="230" t="s">
        <v>415</v>
      </c>
      <c r="K6" s="230" t="s">
        <v>416</v>
      </c>
      <c r="L6" s="230" t="s">
        <v>417</v>
      </c>
      <c r="M6" s="230" t="s">
        <v>418</v>
      </c>
      <c r="N6" s="230" t="s">
        <v>419</v>
      </c>
      <c r="O6" s="230" t="s">
        <v>420</v>
      </c>
      <c r="P6" s="230" t="s">
        <v>352</v>
      </c>
      <c r="Q6" s="231" t="s">
        <v>353</v>
      </c>
    </row>
    <row r="7" spans="2:17" ht="12">
      <c r="B7" s="154"/>
      <c r="C7" s="154"/>
      <c r="D7" s="154"/>
      <c r="E7" s="154"/>
      <c r="F7" s="154"/>
      <c r="G7" s="154"/>
      <c r="H7" s="154"/>
      <c r="I7" s="154"/>
      <c r="J7" s="154"/>
      <c r="K7" s="154"/>
      <c r="L7" s="154"/>
      <c r="M7" s="154"/>
      <c r="N7" s="154"/>
      <c r="O7" s="154"/>
      <c r="P7" s="154"/>
      <c r="Q7" s="154"/>
    </row>
    <row r="8" spans="2:17" ht="12">
      <c r="B8" s="154"/>
      <c r="D8" s="154" t="s">
        <v>421</v>
      </c>
      <c r="E8" s="154"/>
      <c r="F8" s="154"/>
      <c r="G8" s="232"/>
      <c r="H8" s="154"/>
      <c r="I8" s="154"/>
      <c r="J8" s="154"/>
      <c r="K8" s="154"/>
      <c r="L8" s="154"/>
      <c r="M8" s="154"/>
      <c r="N8" s="154"/>
      <c r="O8" s="154"/>
      <c r="P8" s="154"/>
      <c r="Q8" s="154"/>
    </row>
    <row r="9" spans="2:17" ht="12">
      <c r="B9" s="154"/>
      <c r="C9" s="154"/>
      <c r="D9" s="233"/>
      <c r="E9" s="154"/>
      <c r="F9" s="154"/>
      <c r="G9" s="232"/>
      <c r="H9" s="154"/>
      <c r="I9" s="154"/>
      <c r="J9" s="154"/>
      <c r="K9" s="154"/>
      <c r="L9" s="154"/>
      <c r="M9" s="154"/>
      <c r="N9" s="154"/>
      <c r="O9" s="154"/>
      <c r="P9" s="154"/>
      <c r="Q9" s="154"/>
    </row>
    <row r="10" spans="2:17" s="132" customFormat="1" ht="15" customHeight="1">
      <c r="B10" s="234" t="s">
        <v>422</v>
      </c>
      <c r="C10" s="235">
        <v>100</v>
      </c>
      <c r="D10" s="235">
        <v>100</v>
      </c>
      <c r="E10" s="235">
        <v>97.9</v>
      </c>
      <c r="F10" s="235">
        <v>82.7</v>
      </c>
      <c r="G10" s="235">
        <v>79.8</v>
      </c>
      <c r="H10" s="235">
        <v>86.2</v>
      </c>
      <c r="I10" s="235">
        <v>82</v>
      </c>
      <c r="J10" s="235">
        <v>78.7</v>
      </c>
      <c r="K10" s="235">
        <v>135</v>
      </c>
      <c r="L10" s="235">
        <v>116.5</v>
      </c>
      <c r="M10" s="235">
        <v>89.2</v>
      </c>
      <c r="N10" s="235">
        <v>79.4</v>
      </c>
      <c r="O10" s="235">
        <v>83.8</v>
      </c>
      <c r="P10" s="235">
        <v>79.9</v>
      </c>
      <c r="Q10" s="236">
        <v>182</v>
      </c>
    </row>
    <row r="11" spans="2:17" ht="9.75" customHeight="1">
      <c r="B11" s="237"/>
      <c r="C11" s="238"/>
      <c r="D11" s="238"/>
      <c r="E11" s="239"/>
      <c r="F11" s="238"/>
      <c r="G11" s="238"/>
      <c r="H11" s="238"/>
      <c r="I11" s="238"/>
      <c r="J11" s="238"/>
      <c r="K11" s="238"/>
      <c r="L11" s="238"/>
      <c r="M11" s="238"/>
      <c r="N11" s="238"/>
      <c r="O11" s="238"/>
      <c r="P11" s="238"/>
      <c r="Q11" s="240"/>
    </row>
    <row r="12" spans="2:17" ht="15" customHeight="1">
      <c r="B12" s="241" t="s">
        <v>423</v>
      </c>
      <c r="C12" s="238">
        <v>97.4</v>
      </c>
      <c r="D12" s="238">
        <v>100</v>
      </c>
      <c r="E12" s="238">
        <v>104.5</v>
      </c>
      <c r="F12" s="238">
        <v>92.8</v>
      </c>
      <c r="G12" s="238">
        <v>90.9</v>
      </c>
      <c r="H12" s="238">
        <v>87.9</v>
      </c>
      <c r="I12" s="238">
        <v>93.6</v>
      </c>
      <c r="J12" s="238">
        <v>88.2</v>
      </c>
      <c r="K12" s="238">
        <v>141.9</v>
      </c>
      <c r="L12" s="238">
        <v>99.8</v>
      </c>
      <c r="M12" s="238">
        <v>125</v>
      </c>
      <c r="N12" s="238">
        <v>89.6</v>
      </c>
      <c r="O12" s="238">
        <v>95.1</v>
      </c>
      <c r="P12" s="238">
        <v>93.5</v>
      </c>
      <c r="Q12" s="240">
        <v>155.9</v>
      </c>
    </row>
    <row r="13" spans="2:17" ht="15" customHeight="1">
      <c r="B13" s="241" t="s">
        <v>424</v>
      </c>
      <c r="C13" s="238">
        <v>97.6</v>
      </c>
      <c r="D13" s="238">
        <v>100</v>
      </c>
      <c r="E13" s="238">
        <v>95.6</v>
      </c>
      <c r="F13" s="238">
        <v>82.3</v>
      </c>
      <c r="G13" s="238">
        <v>79.6</v>
      </c>
      <c r="H13" s="238">
        <v>80.4</v>
      </c>
      <c r="I13" s="238">
        <v>79.8</v>
      </c>
      <c r="J13" s="238">
        <v>77.9</v>
      </c>
      <c r="K13" s="238">
        <v>117.4</v>
      </c>
      <c r="L13" s="238">
        <v>127.6</v>
      </c>
      <c r="M13" s="238">
        <v>90.9</v>
      </c>
      <c r="N13" s="238">
        <v>79.6</v>
      </c>
      <c r="O13" s="238">
        <v>80.8</v>
      </c>
      <c r="P13" s="238">
        <v>80</v>
      </c>
      <c r="Q13" s="240">
        <v>171.3</v>
      </c>
    </row>
    <row r="14" spans="2:17" ht="24" customHeight="1">
      <c r="B14" s="242" t="s">
        <v>425</v>
      </c>
      <c r="C14" s="243">
        <v>99.8</v>
      </c>
      <c r="D14" s="243" t="s">
        <v>1015</v>
      </c>
      <c r="E14" s="243" t="s">
        <v>1015</v>
      </c>
      <c r="F14" s="243" t="s">
        <v>1015</v>
      </c>
      <c r="G14" s="243" t="s">
        <v>1015</v>
      </c>
      <c r="H14" s="243" t="s">
        <v>1015</v>
      </c>
      <c r="I14" s="243" t="s">
        <v>1015</v>
      </c>
      <c r="J14" s="243" t="s">
        <v>1015</v>
      </c>
      <c r="K14" s="243" t="s">
        <v>1015</v>
      </c>
      <c r="L14" s="243">
        <v>74.5</v>
      </c>
      <c r="M14" s="243">
        <v>76.1</v>
      </c>
      <c r="N14" s="243">
        <v>75.4</v>
      </c>
      <c r="O14" s="243">
        <v>80.6</v>
      </c>
      <c r="P14" s="243">
        <v>75.1</v>
      </c>
      <c r="Q14" s="244">
        <v>224</v>
      </c>
    </row>
    <row r="15" spans="2:17" ht="15" customHeight="1">
      <c r="B15" s="241" t="s">
        <v>426</v>
      </c>
      <c r="C15" s="238">
        <v>98.9</v>
      </c>
      <c r="D15" s="238">
        <v>100</v>
      </c>
      <c r="E15" s="238">
        <v>94.4</v>
      </c>
      <c r="F15" s="238">
        <v>79.8</v>
      </c>
      <c r="G15" s="238">
        <v>79.5</v>
      </c>
      <c r="H15" s="238">
        <v>81</v>
      </c>
      <c r="I15" s="238">
        <v>82.5</v>
      </c>
      <c r="J15" s="238">
        <v>80.4</v>
      </c>
      <c r="K15" s="238">
        <v>112.5</v>
      </c>
      <c r="L15" s="238">
        <v>125.1</v>
      </c>
      <c r="M15" s="238">
        <v>83.3</v>
      </c>
      <c r="N15" s="238">
        <v>83.1</v>
      </c>
      <c r="O15" s="238">
        <v>82.7</v>
      </c>
      <c r="P15" s="238">
        <v>81</v>
      </c>
      <c r="Q15" s="240">
        <v>161.4</v>
      </c>
    </row>
    <row r="16" spans="2:17" ht="22.5">
      <c r="B16" s="241" t="s">
        <v>427</v>
      </c>
      <c r="C16" s="238">
        <v>108.7</v>
      </c>
      <c r="D16" s="238">
        <v>100</v>
      </c>
      <c r="E16" s="238">
        <v>93.6</v>
      </c>
      <c r="F16" s="238">
        <v>95.7</v>
      </c>
      <c r="G16" s="238">
        <v>83.3</v>
      </c>
      <c r="H16" s="238">
        <v>82.3</v>
      </c>
      <c r="I16" s="238">
        <v>88</v>
      </c>
      <c r="J16" s="238">
        <v>78.2</v>
      </c>
      <c r="K16" s="238">
        <v>95.9</v>
      </c>
      <c r="L16" s="238">
        <v>142.1</v>
      </c>
      <c r="M16" s="238">
        <v>86.8</v>
      </c>
      <c r="N16" s="238">
        <v>73.9</v>
      </c>
      <c r="O16" s="238">
        <v>74.1</v>
      </c>
      <c r="P16" s="238">
        <v>75.4</v>
      </c>
      <c r="Q16" s="240">
        <v>147.8</v>
      </c>
    </row>
    <row r="17" spans="2:17" ht="15" customHeight="1">
      <c r="B17" s="241" t="s">
        <v>428</v>
      </c>
      <c r="C17" s="238">
        <v>97.7</v>
      </c>
      <c r="D17" s="238">
        <v>100</v>
      </c>
      <c r="E17" s="238">
        <v>112.1</v>
      </c>
      <c r="F17" s="238">
        <v>72.7</v>
      </c>
      <c r="G17" s="238">
        <v>72.6</v>
      </c>
      <c r="H17" s="238">
        <v>105.8</v>
      </c>
      <c r="I17" s="238">
        <v>79.1</v>
      </c>
      <c r="J17" s="238">
        <v>77.3</v>
      </c>
      <c r="K17" s="238">
        <v>256.6</v>
      </c>
      <c r="L17" s="238">
        <v>88</v>
      </c>
      <c r="M17" s="238">
        <v>79</v>
      </c>
      <c r="N17" s="238">
        <v>78.6</v>
      </c>
      <c r="O17" s="238">
        <v>96.1</v>
      </c>
      <c r="P17" s="238">
        <v>78.7</v>
      </c>
      <c r="Q17" s="240">
        <v>260.4</v>
      </c>
    </row>
    <row r="18" spans="2:17" ht="15" customHeight="1">
      <c r="B18" s="241" t="s">
        <v>429</v>
      </c>
      <c r="C18" s="238">
        <v>103.3</v>
      </c>
      <c r="D18" s="238">
        <v>100</v>
      </c>
      <c r="E18" s="238">
        <v>98.1</v>
      </c>
      <c r="F18" s="238">
        <v>79.9</v>
      </c>
      <c r="G18" s="238">
        <v>77.3</v>
      </c>
      <c r="H18" s="238">
        <v>93.2</v>
      </c>
      <c r="I18" s="238">
        <v>81.1</v>
      </c>
      <c r="J18" s="238">
        <v>76.9</v>
      </c>
      <c r="K18" s="238">
        <v>150.9</v>
      </c>
      <c r="L18" s="238">
        <v>100.8</v>
      </c>
      <c r="M18" s="238">
        <v>82.6</v>
      </c>
      <c r="N18" s="238">
        <v>76</v>
      </c>
      <c r="O18" s="238">
        <v>84.5</v>
      </c>
      <c r="P18" s="238">
        <v>76.7</v>
      </c>
      <c r="Q18" s="240">
        <v>197</v>
      </c>
    </row>
    <row r="19" spans="2:17" ht="12">
      <c r="B19" s="154"/>
      <c r="C19" s="154"/>
      <c r="D19" s="154"/>
      <c r="E19" s="154"/>
      <c r="F19" s="154"/>
      <c r="G19" s="154"/>
      <c r="H19" s="154"/>
      <c r="I19" s="154"/>
      <c r="J19" s="154"/>
      <c r="K19" s="154"/>
      <c r="L19" s="154"/>
      <c r="M19" s="154"/>
      <c r="N19" s="154"/>
      <c r="O19" s="154"/>
      <c r="P19" s="154"/>
      <c r="Q19" s="154"/>
    </row>
    <row r="20" spans="2:17" ht="12">
      <c r="B20" s="154"/>
      <c r="D20" s="154" t="s">
        <v>430</v>
      </c>
      <c r="E20" s="154"/>
      <c r="F20" s="154"/>
      <c r="G20" s="154"/>
      <c r="H20" s="154"/>
      <c r="I20" s="154"/>
      <c r="J20" s="154"/>
      <c r="K20" s="154"/>
      <c r="L20" s="154"/>
      <c r="M20" s="154"/>
      <c r="N20" s="154"/>
      <c r="O20" s="154"/>
      <c r="P20" s="154"/>
      <c r="Q20" s="154"/>
    </row>
    <row r="21" spans="2:17" ht="12">
      <c r="B21" s="154"/>
      <c r="C21" s="154"/>
      <c r="D21" s="233"/>
      <c r="E21" s="154"/>
      <c r="F21" s="154"/>
      <c r="G21" s="154"/>
      <c r="H21" s="154"/>
      <c r="I21" s="154"/>
      <c r="J21" s="154"/>
      <c r="K21" s="154"/>
      <c r="L21" s="154"/>
      <c r="M21" s="154"/>
      <c r="N21" s="154"/>
      <c r="O21" s="154"/>
      <c r="P21" s="154"/>
      <c r="Q21" s="154"/>
    </row>
    <row r="22" spans="2:17" s="132" customFormat="1" ht="15" customHeight="1">
      <c r="B22" s="234" t="s">
        <v>422</v>
      </c>
      <c r="C22" s="235">
        <v>99.5</v>
      </c>
      <c r="D22" s="235">
        <v>100</v>
      </c>
      <c r="E22" s="235">
        <v>98.5</v>
      </c>
      <c r="F22" s="235">
        <v>82.6</v>
      </c>
      <c r="G22" s="235">
        <v>80</v>
      </c>
      <c r="H22" s="235">
        <v>86.6</v>
      </c>
      <c r="I22" s="235">
        <v>82.1</v>
      </c>
      <c r="J22" s="235">
        <v>78.6</v>
      </c>
      <c r="K22" s="235">
        <v>135.7</v>
      </c>
      <c r="L22" s="235">
        <v>117.7</v>
      </c>
      <c r="M22" s="235">
        <v>89.9</v>
      </c>
      <c r="N22" s="235">
        <v>80.1</v>
      </c>
      <c r="O22" s="235">
        <v>84.2</v>
      </c>
      <c r="P22" s="235">
        <v>81.2</v>
      </c>
      <c r="Q22" s="236">
        <v>185</v>
      </c>
    </row>
    <row r="23" spans="2:17" ht="9.75" customHeight="1">
      <c r="B23" s="237"/>
      <c r="C23" s="238"/>
      <c r="D23" s="238"/>
      <c r="E23" s="238"/>
      <c r="F23" s="238"/>
      <c r="G23" s="238"/>
      <c r="H23" s="238"/>
      <c r="I23" s="238"/>
      <c r="J23" s="238"/>
      <c r="K23" s="238"/>
      <c r="L23" s="238"/>
      <c r="M23" s="238"/>
      <c r="N23" s="238"/>
      <c r="O23" s="238"/>
      <c r="P23" s="238"/>
      <c r="Q23" s="240"/>
    </row>
    <row r="24" spans="2:17" ht="15" customHeight="1">
      <c r="B24" s="241" t="s">
        <v>423</v>
      </c>
      <c r="C24" s="238">
        <v>96.9</v>
      </c>
      <c r="D24" s="238">
        <v>100</v>
      </c>
      <c r="E24" s="238">
        <v>105.1</v>
      </c>
      <c r="F24" s="238">
        <v>92.7</v>
      </c>
      <c r="G24" s="238">
        <v>91.2</v>
      </c>
      <c r="H24" s="238">
        <v>88.3</v>
      </c>
      <c r="I24" s="238">
        <v>93.7</v>
      </c>
      <c r="J24" s="238">
        <v>88.1</v>
      </c>
      <c r="K24" s="238">
        <v>142.6</v>
      </c>
      <c r="L24" s="238">
        <v>100.8</v>
      </c>
      <c r="M24" s="238">
        <v>126</v>
      </c>
      <c r="N24" s="238">
        <v>90.4</v>
      </c>
      <c r="O24" s="238">
        <v>95.6</v>
      </c>
      <c r="P24" s="238">
        <v>95</v>
      </c>
      <c r="Q24" s="240">
        <v>158.4</v>
      </c>
    </row>
    <row r="25" spans="2:17" ht="15" customHeight="1">
      <c r="B25" s="241" t="s">
        <v>424</v>
      </c>
      <c r="C25" s="238">
        <v>97.1</v>
      </c>
      <c r="D25" s="238">
        <v>100</v>
      </c>
      <c r="E25" s="238">
        <v>96.2</v>
      </c>
      <c r="F25" s="238">
        <v>82.2</v>
      </c>
      <c r="G25" s="238">
        <v>79.8</v>
      </c>
      <c r="H25" s="238">
        <v>80.8</v>
      </c>
      <c r="I25" s="238">
        <v>79.9</v>
      </c>
      <c r="J25" s="238">
        <v>77.8</v>
      </c>
      <c r="K25" s="238">
        <v>118</v>
      </c>
      <c r="L25" s="238">
        <v>128.9</v>
      </c>
      <c r="M25" s="238">
        <v>91.6</v>
      </c>
      <c r="N25" s="238">
        <v>80.3</v>
      </c>
      <c r="O25" s="238">
        <v>81.2</v>
      </c>
      <c r="P25" s="238">
        <v>81.3</v>
      </c>
      <c r="Q25" s="240">
        <v>174.1</v>
      </c>
    </row>
    <row r="26" spans="2:17" ht="24" customHeight="1">
      <c r="B26" s="242" t="s">
        <v>425</v>
      </c>
      <c r="C26" s="251">
        <v>99.3</v>
      </c>
      <c r="D26" s="243" t="s">
        <v>1015</v>
      </c>
      <c r="E26" s="243" t="s">
        <v>1015</v>
      </c>
      <c r="F26" s="243" t="s">
        <v>1015</v>
      </c>
      <c r="G26" s="243" t="s">
        <v>1015</v>
      </c>
      <c r="H26" s="243" t="s">
        <v>1015</v>
      </c>
      <c r="I26" s="243" t="s">
        <v>1015</v>
      </c>
      <c r="J26" s="243" t="s">
        <v>1015</v>
      </c>
      <c r="K26" s="243" t="s">
        <v>1015</v>
      </c>
      <c r="L26" s="243">
        <v>75.3</v>
      </c>
      <c r="M26" s="243">
        <v>76.7</v>
      </c>
      <c r="N26" s="243">
        <v>76.1</v>
      </c>
      <c r="O26" s="243">
        <v>81</v>
      </c>
      <c r="P26" s="243">
        <v>76.3</v>
      </c>
      <c r="Q26" s="244">
        <v>227.6</v>
      </c>
    </row>
    <row r="27" spans="2:17" ht="15" customHeight="1">
      <c r="B27" s="241" t="s">
        <v>426</v>
      </c>
      <c r="C27" s="238">
        <v>98.4</v>
      </c>
      <c r="D27" s="238">
        <v>100</v>
      </c>
      <c r="E27" s="238">
        <v>95</v>
      </c>
      <c r="F27" s="238">
        <v>79.7</v>
      </c>
      <c r="G27" s="238">
        <v>79.7</v>
      </c>
      <c r="H27" s="238">
        <v>81.4</v>
      </c>
      <c r="I27" s="238">
        <v>82.6</v>
      </c>
      <c r="J27" s="238">
        <v>80.3</v>
      </c>
      <c r="K27" s="238">
        <v>113.1</v>
      </c>
      <c r="L27" s="238">
        <v>126.4</v>
      </c>
      <c r="M27" s="238">
        <v>84</v>
      </c>
      <c r="N27" s="238">
        <v>83.9</v>
      </c>
      <c r="O27" s="238">
        <v>83.1</v>
      </c>
      <c r="P27" s="238">
        <v>82.3</v>
      </c>
      <c r="Q27" s="240">
        <v>164</v>
      </c>
    </row>
    <row r="28" spans="2:17" ht="22.5">
      <c r="B28" s="241" t="s">
        <v>427</v>
      </c>
      <c r="C28" s="238">
        <v>108.2</v>
      </c>
      <c r="D28" s="238">
        <v>100</v>
      </c>
      <c r="E28" s="238">
        <v>94.2</v>
      </c>
      <c r="F28" s="238">
        <v>95.6</v>
      </c>
      <c r="G28" s="238">
        <v>83.6</v>
      </c>
      <c r="H28" s="238">
        <v>82.7</v>
      </c>
      <c r="I28" s="238">
        <v>88.1</v>
      </c>
      <c r="J28" s="238">
        <v>78.1</v>
      </c>
      <c r="K28" s="238">
        <v>96.4</v>
      </c>
      <c r="L28" s="238">
        <v>143.5</v>
      </c>
      <c r="M28" s="238">
        <v>87.5</v>
      </c>
      <c r="N28" s="238">
        <v>74.6</v>
      </c>
      <c r="O28" s="238">
        <v>74.5</v>
      </c>
      <c r="P28" s="238">
        <v>76.6</v>
      </c>
      <c r="Q28" s="240">
        <v>150.2</v>
      </c>
    </row>
    <row r="29" spans="2:17" ht="15" customHeight="1">
      <c r="B29" s="241" t="s">
        <v>428</v>
      </c>
      <c r="C29" s="238">
        <v>97.2</v>
      </c>
      <c r="D29" s="238">
        <v>100</v>
      </c>
      <c r="E29" s="238">
        <v>112.8</v>
      </c>
      <c r="F29" s="238">
        <v>72.6</v>
      </c>
      <c r="G29" s="238">
        <v>72.8</v>
      </c>
      <c r="H29" s="238">
        <v>106.3</v>
      </c>
      <c r="I29" s="238">
        <v>79.2</v>
      </c>
      <c r="J29" s="238">
        <v>77.2</v>
      </c>
      <c r="K29" s="238">
        <v>257.9</v>
      </c>
      <c r="L29" s="238">
        <v>88.9</v>
      </c>
      <c r="M29" s="238">
        <v>79.6</v>
      </c>
      <c r="N29" s="238">
        <v>79.3</v>
      </c>
      <c r="O29" s="238">
        <v>96.6</v>
      </c>
      <c r="P29" s="238">
        <v>80</v>
      </c>
      <c r="Q29" s="240">
        <v>264.6</v>
      </c>
    </row>
    <row r="30" spans="2:17" ht="15" customHeight="1">
      <c r="B30" s="241" t="s">
        <v>429</v>
      </c>
      <c r="C30" s="238">
        <v>102.8</v>
      </c>
      <c r="D30" s="238">
        <v>100</v>
      </c>
      <c r="E30" s="238">
        <v>98.7</v>
      </c>
      <c r="F30" s="238">
        <v>79.8</v>
      </c>
      <c r="G30" s="238">
        <v>77.5</v>
      </c>
      <c r="H30" s="238">
        <v>93.7</v>
      </c>
      <c r="I30" s="238">
        <v>81.2</v>
      </c>
      <c r="J30" s="238">
        <v>76.8</v>
      </c>
      <c r="K30" s="238">
        <v>151.7</v>
      </c>
      <c r="L30" s="238">
        <v>101.8</v>
      </c>
      <c r="M30" s="238">
        <v>83.3</v>
      </c>
      <c r="N30" s="238">
        <v>76.7</v>
      </c>
      <c r="O30" s="238">
        <v>84.9</v>
      </c>
      <c r="P30" s="238">
        <v>77.9</v>
      </c>
      <c r="Q30" s="240">
        <v>200.2</v>
      </c>
    </row>
    <row r="31" spans="2:17" ht="12">
      <c r="B31" s="245"/>
      <c r="C31" s="154"/>
      <c r="D31" s="154"/>
      <c r="E31" s="154"/>
      <c r="F31" s="154"/>
      <c r="G31" s="154"/>
      <c r="H31" s="154"/>
      <c r="I31" s="154"/>
      <c r="J31" s="154"/>
      <c r="K31" s="154"/>
      <c r="L31" s="154"/>
      <c r="M31" s="154"/>
      <c r="N31" s="154"/>
      <c r="O31" s="154"/>
      <c r="P31" s="154"/>
      <c r="Q31" s="154"/>
    </row>
    <row r="32" spans="2:17" ht="12">
      <c r="B32" s="154"/>
      <c r="D32" s="154" t="s">
        <v>431</v>
      </c>
      <c r="E32" s="154"/>
      <c r="F32" s="154"/>
      <c r="G32" s="154"/>
      <c r="H32" s="154"/>
      <c r="I32" s="154"/>
      <c r="J32" s="154"/>
      <c r="K32" s="154"/>
      <c r="L32" s="154"/>
      <c r="M32" s="154"/>
      <c r="N32" s="154"/>
      <c r="O32" s="154"/>
      <c r="P32" s="154"/>
      <c r="Q32" s="154"/>
    </row>
    <row r="33" spans="2:17" ht="12">
      <c r="B33" s="154"/>
      <c r="C33" s="154"/>
      <c r="D33" s="154"/>
      <c r="E33" s="154"/>
      <c r="F33" s="154"/>
      <c r="G33" s="154"/>
      <c r="H33" s="154"/>
      <c r="I33" s="154"/>
      <c r="J33" s="154"/>
      <c r="K33" s="154"/>
      <c r="L33" s="154"/>
      <c r="M33" s="154"/>
      <c r="N33" s="154"/>
      <c r="O33" s="154"/>
      <c r="P33" s="154"/>
      <c r="Q33" s="154"/>
    </row>
    <row r="34" spans="2:18" s="132" customFormat="1" ht="15" customHeight="1">
      <c r="B34" s="234" t="s">
        <v>422</v>
      </c>
      <c r="C34" s="235">
        <v>99.5</v>
      </c>
      <c r="D34" s="235">
        <v>100</v>
      </c>
      <c r="E34" s="235">
        <v>98.5</v>
      </c>
      <c r="F34" s="235">
        <v>90</v>
      </c>
      <c r="G34" s="235">
        <v>99.2</v>
      </c>
      <c r="H34" s="235">
        <v>99.4</v>
      </c>
      <c r="I34" s="235">
        <v>102.2</v>
      </c>
      <c r="J34" s="235">
        <v>93.9</v>
      </c>
      <c r="K34" s="235">
        <v>102.7</v>
      </c>
      <c r="L34" s="235">
        <v>100.8</v>
      </c>
      <c r="M34" s="235">
        <v>95.3</v>
      </c>
      <c r="N34" s="235">
        <v>98.3</v>
      </c>
      <c r="O34" s="235">
        <v>100.3</v>
      </c>
      <c r="P34" s="235">
        <v>102.2</v>
      </c>
      <c r="Q34" s="236">
        <v>97.9</v>
      </c>
      <c r="R34" s="196"/>
    </row>
    <row r="35" spans="2:18" ht="9.75" customHeight="1">
      <c r="B35" s="237"/>
      <c r="C35" s="238"/>
      <c r="D35" s="238"/>
      <c r="E35" s="238"/>
      <c r="F35" s="238"/>
      <c r="G35" s="238"/>
      <c r="H35" s="238"/>
      <c r="I35" s="238"/>
      <c r="J35" s="238"/>
      <c r="K35" s="238"/>
      <c r="L35" s="238"/>
      <c r="M35" s="238"/>
      <c r="N35" s="238"/>
      <c r="O35" s="238"/>
      <c r="P35" s="238"/>
      <c r="Q35" s="240"/>
      <c r="R35" s="154"/>
    </row>
    <row r="36" spans="2:18" ht="15" customHeight="1">
      <c r="B36" s="241" t="s">
        <v>423</v>
      </c>
      <c r="C36" s="238">
        <v>99.6</v>
      </c>
      <c r="D36" s="238">
        <v>100</v>
      </c>
      <c r="E36" s="238">
        <v>100.9</v>
      </c>
      <c r="F36" s="238">
        <v>89.9</v>
      </c>
      <c r="G36" s="238">
        <v>102.6</v>
      </c>
      <c r="H36" s="238">
        <v>100.6</v>
      </c>
      <c r="I36" s="238">
        <v>111.6</v>
      </c>
      <c r="J36" s="238">
        <v>95.7</v>
      </c>
      <c r="K36" s="238">
        <v>103.4</v>
      </c>
      <c r="L36" s="238">
        <v>103.5</v>
      </c>
      <c r="M36" s="238">
        <v>92.7</v>
      </c>
      <c r="N36" s="238">
        <v>99.6</v>
      </c>
      <c r="O36" s="238">
        <v>107.1</v>
      </c>
      <c r="P36" s="238">
        <v>103.2</v>
      </c>
      <c r="Q36" s="240">
        <v>101.3</v>
      </c>
      <c r="R36" s="154"/>
    </row>
    <row r="37" spans="2:18" ht="15" customHeight="1">
      <c r="B37" s="241" t="s">
        <v>424</v>
      </c>
      <c r="C37" s="238">
        <v>98.7</v>
      </c>
      <c r="D37" s="238">
        <v>100</v>
      </c>
      <c r="E37" s="238">
        <v>96.3</v>
      </c>
      <c r="F37" s="238">
        <v>86.5</v>
      </c>
      <c r="G37" s="238">
        <v>100.1</v>
      </c>
      <c r="H37" s="238">
        <v>95.8</v>
      </c>
      <c r="I37" s="238">
        <v>100.8</v>
      </c>
      <c r="J37" s="238">
        <v>87.8</v>
      </c>
      <c r="K37" s="238">
        <v>101.4</v>
      </c>
      <c r="L37" s="238">
        <v>98.9</v>
      </c>
      <c r="M37" s="238">
        <v>91</v>
      </c>
      <c r="N37" s="238">
        <v>97.4</v>
      </c>
      <c r="O37" s="238">
        <v>96.7</v>
      </c>
      <c r="P37" s="238">
        <v>101.1</v>
      </c>
      <c r="Q37" s="240">
        <v>98.6</v>
      </c>
      <c r="R37" s="154"/>
    </row>
    <row r="38" spans="2:18" ht="22.5">
      <c r="B38" s="242" t="s">
        <v>425</v>
      </c>
      <c r="C38" s="251">
        <v>98.6</v>
      </c>
      <c r="D38" s="243" t="s">
        <v>1015</v>
      </c>
      <c r="E38" s="243" t="s">
        <v>1015</v>
      </c>
      <c r="F38" s="243" t="s">
        <v>1015</v>
      </c>
      <c r="G38" s="243" t="s">
        <v>1015</v>
      </c>
      <c r="H38" s="243" t="s">
        <v>1015</v>
      </c>
      <c r="I38" s="243" t="s">
        <v>1015</v>
      </c>
      <c r="J38" s="243" t="s">
        <v>1015</v>
      </c>
      <c r="K38" s="243" t="s">
        <v>1015</v>
      </c>
      <c r="L38" s="243">
        <v>99.8</v>
      </c>
      <c r="M38" s="243">
        <v>101.7</v>
      </c>
      <c r="N38" s="243">
        <v>95.1</v>
      </c>
      <c r="O38" s="243">
        <v>108.7</v>
      </c>
      <c r="P38" s="243">
        <v>103.6</v>
      </c>
      <c r="Q38" s="244">
        <v>95.3</v>
      </c>
      <c r="R38" s="154"/>
    </row>
    <row r="39" spans="2:18" ht="15" customHeight="1">
      <c r="B39" s="241" t="s">
        <v>426</v>
      </c>
      <c r="C39" s="238">
        <v>101.8</v>
      </c>
      <c r="D39" s="238">
        <v>100</v>
      </c>
      <c r="E39" s="238">
        <v>100.3</v>
      </c>
      <c r="F39" s="238">
        <v>97.1</v>
      </c>
      <c r="G39" s="238">
        <v>93.8</v>
      </c>
      <c r="H39" s="238">
        <v>101.1</v>
      </c>
      <c r="I39" s="238">
        <v>102.9</v>
      </c>
      <c r="J39" s="238">
        <v>100</v>
      </c>
      <c r="K39" s="238">
        <v>104.3</v>
      </c>
      <c r="L39" s="238">
        <v>104</v>
      </c>
      <c r="M39" s="238">
        <v>99.4</v>
      </c>
      <c r="N39" s="238">
        <v>98.4</v>
      </c>
      <c r="O39" s="238">
        <v>102.5</v>
      </c>
      <c r="P39" s="238">
        <v>101.6</v>
      </c>
      <c r="Q39" s="240">
        <v>98.5</v>
      </c>
      <c r="R39" s="154"/>
    </row>
    <row r="40" spans="2:18" ht="22.5">
      <c r="B40" s="241" t="s">
        <v>427</v>
      </c>
      <c r="C40" s="238">
        <v>101.5</v>
      </c>
      <c r="D40" s="238">
        <v>100</v>
      </c>
      <c r="E40" s="238">
        <v>99.2</v>
      </c>
      <c r="F40" s="238">
        <v>91.8</v>
      </c>
      <c r="G40" s="238">
        <v>102.8</v>
      </c>
      <c r="H40" s="238">
        <v>98.8</v>
      </c>
      <c r="I40" s="238">
        <v>103</v>
      </c>
      <c r="J40" s="238">
        <v>93.6</v>
      </c>
      <c r="K40" s="238">
        <v>105</v>
      </c>
      <c r="L40" s="238">
        <v>100.3</v>
      </c>
      <c r="M40" s="238">
        <v>95.4</v>
      </c>
      <c r="N40" s="238">
        <v>98.2</v>
      </c>
      <c r="O40" s="238">
        <v>97.8</v>
      </c>
      <c r="P40" s="238">
        <v>103.2</v>
      </c>
      <c r="Q40" s="240">
        <v>99.9</v>
      </c>
      <c r="R40" s="154"/>
    </row>
    <row r="41" spans="2:18" ht="15" customHeight="1">
      <c r="B41" s="241" t="s">
        <v>428</v>
      </c>
      <c r="C41" s="238">
        <v>96</v>
      </c>
      <c r="D41" s="238">
        <v>100</v>
      </c>
      <c r="E41" s="238">
        <v>101.6</v>
      </c>
      <c r="F41" s="238">
        <v>96.3</v>
      </c>
      <c r="G41" s="238">
        <v>94.3</v>
      </c>
      <c r="H41" s="238">
        <v>103.8</v>
      </c>
      <c r="I41" s="238">
        <v>96.9</v>
      </c>
      <c r="J41" s="238">
        <v>108.2</v>
      </c>
      <c r="K41" s="238">
        <v>108.5</v>
      </c>
      <c r="L41" s="238">
        <v>106.5</v>
      </c>
      <c r="M41" s="238">
        <v>103.3</v>
      </c>
      <c r="N41" s="238">
        <v>94.7</v>
      </c>
      <c r="O41" s="238">
        <v>109.2</v>
      </c>
      <c r="P41" s="238">
        <v>105.2</v>
      </c>
      <c r="Q41" s="240">
        <v>92.7</v>
      </c>
      <c r="R41" s="154"/>
    </row>
    <row r="42" spans="2:18" ht="15" customHeight="1">
      <c r="B42" s="241" t="s">
        <v>429</v>
      </c>
      <c r="C42" s="238">
        <v>99.9</v>
      </c>
      <c r="D42" s="238">
        <v>100</v>
      </c>
      <c r="E42" s="238">
        <v>100.8</v>
      </c>
      <c r="F42" s="238">
        <v>92.2</v>
      </c>
      <c r="G42" s="238">
        <v>98</v>
      </c>
      <c r="H42" s="238">
        <v>104.2</v>
      </c>
      <c r="I42" s="238">
        <v>102.1</v>
      </c>
      <c r="J42" s="238">
        <v>100.9</v>
      </c>
      <c r="K42" s="238">
        <v>103.1</v>
      </c>
      <c r="L42" s="238">
        <v>102</v>
      </c>
      <c r="M42" s="238">
        <v>101.7</v>
      </c>
      <c r="N42" s="238">
        <v>100.4</v>
      </c>
      <c r="O42" s="238">
        <v>104.1</v>
      </c>
      <c r="P42" s="238">
        <v>104.1</v>
      </c>
      <c r="Q42" s="240">
        <v>96.8</v>
      </c>
      <c r="R42" s="154"/>
    </row>
    <row r="43" spans="2:17" ht="12">
      <c r="B43" s="154"/>
      <c r="C43" s="154"/>
      <c r="D43" s="154"/>
      <c r="E43" s="154"/>
      <c r="F43" s="154"/>
      <c r="G43" s="154"/>
      <c r="H43" s="154"/>
      <c r="I43" s="154"/>
      <c r="J43" s="154"/>
      <c r="K43" s="154"/>
      <c r="L43" s="154"/>
      <c r="M43" s="154"/>
      <c r="N43" s="154"/>
      <c r="O43" s="154"/>
      <c r="P43" s="154"/>
      <c r="Q43" s="154"/>
    </row>
    <row r="44" spans="2:17" ht="12">
      <c r="B44" s="154"/>
      <c r="D44" s="154" t="s">
        <v>432</v>
      </c>
      <c r="E44" s="154"/>
      <c r="F44" s="154"/>
      <c r="G44" s="154"/>
      <c r="H44" s="154"/>
      <c r="I44" s="154"/>
      <c r="J44" s="154"/>
      <c r="K44" s="154"/>
      <c r="L44" s="154"/>
      <c r="M44" s="154"/>
      <c r="N44" s="154"/>
      <c r="O44" s="154"/>
      <c r="P44" s="154"/>
      <c r="Q44" s="154"/>
    </row>
    <row r="45" spans="2:17" ht="12">
      <c r="B45" s="154"/>
      <c r="C45" s="154"/>
      <c r="D45" s="154"/>
      <c r="E45" s="154"/>
      <c r="F45" s="154"/>
      <c r="G45" s="154"/>
      <c r="H45" s="154"/>
      <c r="I45" s="154"/>
      <c r="J45" s="154"/>
      <c r="K45" s="154"/>
      <c r="L45" s="154"/>
      <c r="M45" s="154"/>
      <c r="N45" s="154"/>
      <c r="O45" s="154"/>
      <c r="P45" s="154"/>
      <c r="Q45" s="154"/>
    </row>
    <row r="46" spans="2:17" s="132" customFormat="1" ht="15" customHeight="1">
      <c r="B46" s="234" t="s">
        <v>422</v>
      </c>
      <c r="C46" s="235">
        <v>101.1</v>
      </c>
      <c r="D46" s="235">
        <v>100</v>
      </c>
      <c r="E46" s="235">
        <v>97</v>
      </c>
      <c r="F46" s="235">
        <v>99</v>
      </c>
      <c r="G46" s="235">
        <v>98.5</v>
      </c>
      <c r="H46" s="235">
        <v>98</v>
      </c>
      <c r="I46" s="235">
        <v>98.5</v>
      </c>
      <c r="J46" s="235">
        <v>97.7</v>
      </c>
      <c r="K46" s="235">
        <v>97.8</v>
      </c>
      <c r="L46" s="235">
        <v>96.9</v>
      </c>
      <c r="M46" s="235">
        <v>96.7</v>
      </c>
      <c r="N46" s="235">
        <v>96.1</v>
      </c>
      <c r="O46" s="235">
        <v>95.4</v>
      </c>
      <c r="P46" s="235">
        <v>94.8</v>
      </c>
      <c r="Q46" s="236">
        <v>94.1</v>
      </c>
    </row>
    <row r="47" spans="2:17" ht="9.75" customHeight="1">
      <c r="B47" s="237"/>
      <c r="C47" s="238"/>
      <c r="D47" s="238"/>
      <c r="E47" s="237"/>
      <c r="F47" s="238"/>
      <c r="G47" s="238"/>
      <c r="H47" s="238"/>
      <c r="I47" s="238"/>
      <c r="J47" s="238"/>
      <c r="K47" s="238"/>
      <c r="L47" s="238"/>
      <c r="M47" s="238"/>
      <c r="N47" s="238"/>
      <c r="O47" s="238"/>
      <c r="P47" s="238"/>
      <c r="Q47" s="240"/>
    </row>
    <row r="48" spans="2:17" ht="15" customHeight="1">
      <c r="B48" s="241" t="s">
        <v>423</v>
      </c>
      <c r="C48" s="238">
        <v>103.7</v>
      </c>
      <c r="D48" s="238">
        <v>100</v>
      </c>
      <c r="E48" s="238">
        <v>91</v>
      </c>
      <c r="F48" s="238">
        <v>95.9</v>
      </c>
      <c r="G48" s="238">
        <v>96.6</v>
      </c>
      <c r="H48" s="238">
        <v>92.7</v>
      </c>
      <c r="I48" s="238">
        <v>91.2</v>
      </c>
      <c r="J48" s="238">
        <v>89.8</v>
      </c>
      <c r="K48" s="238">
        <v>89.6</v>
      </c>
      <c r="L48" s="238">
        <v>89.8</v>
      </c>
      <c r="M48" s="238">
        <v>89.5</v>
      </c>
      <c r="N48" s="238">
        <v>90.3</v>
      </c>
      <c r="O48" s="238">
        <v>89.3</v>
      </c>
      <c r="P48" s="238">
        <v>89.6</v>
      </c>
      <c r="Q48" s="240">
        <v>87.5</v>
      </c>
    </row>
    <row r="49" spans="2:17" ht="15" customHeight="1">
      <c r="B49" s="241" t="s">
        <v>424</v>
      </c>
      <c r="C49" s="238">
        <v>100.6</v>
      </c>
      <c r="D49" s="238">
        <v>100</v>
      </c>
      <c r="E49" s="238">
        <v>94.7</v>
      </c>
      <c r="F49" s="238">
        <v>98.4</v>
      </c>
      <c r="G49" s="238">
        <v>98</v>
      </c>
      <c r="H49" s="238">
        <v>97.8</v>
      </c>
      <c r="I49" s="238">
        <v>98.7</v>
      </c>
      <c r="J49" s="238">
        <v>97.1</v>
      </c>
      <c r="K49" s="238">
        <v>96.2</v>
      </c>
      <c r="L49" s="238">
        <v>93.8</v>
      </c>
      <c r="M49" s="238">
        <v>93.6</v>
      </c>
      <c r="N49" s="238">
        <v>92.6</v>
      </c>
      <c r="O49" s="238">
        <v>91</v>
      </c>
      <c r="P49" s="238">
        <v>90.1</v>
      </c>
      <c r="Q49" s="240">
        <v>88.6</v>
      </c>
    </row>
    <row r="50" spans="2:17" ht="22.5">
      <c r="B50" s="242" t="s">
        <v>425</v>
      </c>
      <c r="C50" s="243">
        <v>101</v>
      </c>
      <c r="D50" s="243" t="s">
        <v>1015</v>
      </c>
      <c r="E50" s="243" t="s">
        <v>1015</v>
      </c>
      <c r="F50" s="243" t="s">
        <v>1015</v>
      </c>
      <c r="G50" s="243" t="s">
        <v>1015</v>
      </c>
      <c r="H50" s="243" t="s">
        <v>1015</v>
      </c>
      <c r="I50" s="243" t="s">
        <v>1015</v>
      </c>
      <c r="J50" s="243" t="s">
        <v>1015</v>
      </c>
      <c r="K50" s="243" t="s">
        <v>1015</v>
      </c>
      <c r="L50" s="243">
        <v>96.2</v>
      </c>
      <c r="M50" s="243">
        <v>95.1</v>
      </c>
      <c r="N50" s="243">
        <v>94.3</v>
      </c>
      <c r="O50" s="243">
        <v>94.3</v>
      </c>
      <c r="P50" s="243">
        <v>94.8</v>
      </c>
      <c r="Q50" s="244">
        <v>95.2</v>
      </c>
    </row>
    <row r="51" spans="2:17" ht="15" customHeight="1">
      <c r="B51" s="241" t="s">
        <v>426</v>
      </c>
      <c r="C51" s="238">
        <v>100.7</v>
      </c>
      <c r="D51" s="238">
        <v>100</v>
      </c>
      <c r="E51" s="238">
        <v>99.6</v>
      </c>
      <c r="F51" s="238">
        <v>101.2</v>
      </c>
      <c r="G51" s="238">
        <v>100.2</v>
      </c>
      <c r="H51" s="238">
        <v>100</v>
      </c>
      <c r="I51" s="238">
        <v>99.7</v>
      </c>
      <c r="J51" s="238">
        <v>99</v>
      </c>
      <c r="K51" s="238">
        <v>100.1</v>
      </c>
      <c r="L51" s="238">
        <v>100.1</v>
      </c>
      <c r="M51" s="238">
        <v>99.8</v>
      </c>
      <c r="N51" s="238">
        <v>99.2</v>
      </c>
      <c r="O51" s="238">
        <v>99.9</v>
      </c>
      <c r="P51" s="238">
        <v>98</v>
      </c>
      <c r="Q51" s="240">
        <v>97.8</v>
      </c>
    </row>
    <row r="52" spans="2:17" ht="22.5">
      <c r="B52" s="241" t="s">
        <v>427</v>
      </c>
      <c r="C52" s="238">
        <v>107</v>
      </c>
      <c r="D52" s="238">
        <v>100</v>
      </c>
      <c r="E52" s="238">
        <v>97.2</v>
      </c>
      <c r="F52" s="238">
        <v>97.1</v>
      </c>
      <c r="G52" s="238">
        <v>96.6</v>
      </c>
      <c r="H52" s="238">
        <v>97.2</v>
      </c>
      <c r="I52" s="238">
        <v>99.1</v>
      </c>
      <c r="J52" s="238">
        <v>96.6</v>
      </c>
      <c r="K52" s="238">
        <v>97.8</v>
      </c>
      <c r="L52" s="238">
        <v>98.2</v>
      </c>
      <c r="M52" s="238">
        <v>97.7</v>
      </c>
      <c r="N52" s="238">
        <v>96.7</v>
      </c>
      <c r="O52" s="238">
        <v>96.3</v>
      </c>
      <c r="P52" s="238">
        <v>96.5</v>
      </c>
      <c r="Q52" s="240">
        <v>96</v>
      </c>
    </row>
    <row r="53" spans="2:17" ht="15" customHeight="1">
      <c r="B53" s="241" t="s">
        <v>428</v>
      </c>
      <c r="C53" s="238">
        <v>99.7</v>
      </c>
      <c r="D53" s="238">
        <v>100</v>
      </c>
      <c r="E53" s="238">
        <v>96.5</v>
      </c>
      <c r="F53" s="238">
        <v>97.2</v>
      </c>
      <c r="G53" s="238">
        <v>97.2</v>
      </c>
      <c r="H53" s="238">
        <v>97.2</v>
      </c>
      <c r="I53" s="238">
        <v>96.9</v>
      </c>
      <c r="J53" s="238">
        <v>96.4</v>
      </c>
      <c r="K53" s="238">
        <v>96.4</v>
      </c>
      <c r="L53" s="238">
        <v>95.6</v>
      </c>
      <c r="M53" s="238">
        <v>96</v>
      </c>
      <c r="N53" s="238">
        <v>96</v>
      </c>
      <c r="O53" s="238">
        <v>95.9</v>
      </c>
      <c r="P53" s="238">
        <v>96.2</v>
      </c>
      <c r="Q53" s="240">
        <v>96.4</v>
      </c>
    </row>
    <row r="54" spans="2:17" ht="15" customHeight="1">
      <c r="B54" s="248" t="s">
        <v>429</v>
      </c>
      <c r="C54" s="249">
        <v>99.2</v>
      </c>
      <c r="D54" s="249">
        <v>100</v>
      </c>
      <c r="E54" s="249">
        <v>101.8</v>
      </c>
      <c r="F54" s="249">
        <v>101</v>
      </c>
      <c r="G54" s="249">
        <v>100.6</v>
      </c>
      <c r="H54" s="249">
        <v>99.9</v>
      </c>
      <c r="I54" s="249">
        <v>100.2</v>
      </c>
      <c r="J54" s="249">
        <v>101.2</v>
      </c>
      <c r="K54" s="252">
        <v>102.2</v>
      </c>
      <c r="L54" s="249">
        <v>102.8</v>
      </c>
      <c r="M54" s="249">
        <v>103.1</v>
      </c>
      <c r="N54" s="249">
        <v>102.6</v>
      </c>
      <c r="O54" s="249">
        <v>102.8</v>
      </c>
      <c r="P54" s="249">
        <v>102.7</v>
      </c>
      <c r="Q54" s="250">
        <v>102.9</v>
      </c>
    </row>
    <row r="55" ht="12">
      <c r="B55" s="159" t="s">
        <v>433</v>
      </c>
    </row>
    <row r="56" ht="12">
      <c r="B56" s="159" t="s">
        <v>1012</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2" width="2.625" style="31" customWidth="1"/>
    <col min="3" max="3" width="20.625" style="31" customWidth="1"/>
    <col min="4" max="12" width="8.125" style="31" customWidth="1"/>
    <col min="13" max="16384" width="9.00390625" style="31" customWidth="1"/>
  </cols>
  <sheetData>
    <row r="2" ht="14.25">
      <c r="B2" s="60" t="s">
        <v>1016</v>
      </c>
    </row>
    <row r="3" spans="2:12" ht="12">
      <c r="B3" s="257" t="s">
        <v>438</v>
      </c>
      <c r="C3" s="257"/>
      <c r="D3" s="257"/>
      <c r="E3" s="257"/>
      <c r="F3" s="257"/>
      <c r="G3" s="257"/>
      <c r="H3" s="257"/>
      <c r="I3" s="257"/>
      <c r="J3" s="257"/>
      <c r="K3" s="257"/>
      <c r="L3" s="63" t="s">
        <v>437</v>
      </c>
    </row>
    <row r="4" spans="1:12" s="264" customFormat="1" ht="15" customHeight="1">
      <c r="A4" s="258"/>
      <c r="B4" s="259"/>
      <c r="C4" s="260" t="s">
        <v>455</v>
      </c>
      <c r="D4" s="261" t="s">
        <v>456</v>
      </c>
      <c r="E4" s="261"/>
      <c r="F4" s="262"/>
      <c r="G4" s="261" t="s">
        <v>457</v>
      </c>
      <c r="H4" s="261"/>
      <c r="I4" s="262"/>
      <c r="J4" s="261" t="s">
        <v>1017</v>
      </c>
      <c r="K4" s="261"/>
      <c r="L4" s="263"/>
    </row>
    <row r="5" spans="1:12" s="264" customFormat="1" ht="15" customHeight="1">
      <c r="A5" s="258"/>
      <c r="B5" s="265"/>
      <c r="C5" s="266" t="s">
        <v>1018</v>
      </c>
      <c r="D5" s="267" t="s">
        <v>1019</v>
      </c>
      <c r="E5" s="267" t="s">
        <v>434</v>
      </c>
      <c r="F5" s="267" t="s">
        <v>435</v>
      </c>
      <c r="G5" s="267" t="s">
        <v>436</v>
      </c>
      <c r="H5" s="267" t="s">
        <v>434</v>
      </c>
      <c r="I5" s="267" t="s">
        <v>435</v>
      </c>
      <c r="J5" s="267" t="s">
        <v>436</v>
      </c>
      <c r="K5" s="267" t="s">
        <v>434</v>
      </c>
      <c r="L5" s="268" t="s">
        <v>435</v>
      </c>
    </row>
    <row r="6" spans="1:12" s="264" customFormat="1" ht="17.25" customHeight="1">
      <c r="A6" s="258"/>
      <c r="B6" s="1196" t="s">
        <v>439</v>
      </c>
      <c r="C6" s="1197"/>
      <c r="D6" s="269"/>
      <c r="E6" s="269"/>
      <c r="F6" s="269"/>
      <c r="G6" s="269"/>
      <c r="H6" s="269"/>
      <c r="I6" s="269"/>
      <c r="J6" s="269"/>
      <c r="K6" s="269"/>
      <c r="L6" s="270"/>
    </row>
    <row r="7" spans="1:12" s="264" customFormat="1" ht="17.25" customHeight="1">
      <c r="A7" s="258"/>
      <c r="B7" s="259"/>
      <c r="C7" s="271" t="s">
        <v>1020</v>
      </c>
      <c r="D7" s="124">
        <v>308871</v>
      </c>
      <c r="E7" s="124">
        <v>374862</v>
      </c>
      <c r="F7" s="124">
        <v>219630</v>
      </c>
      <c r="G7" s="124">
        <v>249367</v>
      </c>
      <c r="H7" s="124">
        <v>301901</v>
      </c>
      <c r="I7" s="124">
        <v>178641</v>
      </c>
      <c r="J7" s="124">
        <v>59504</v>
      </c>
      <c r="K7" s="124">
        <v>72961</v>
      </c>
      <c r="L7" s="258">
        <v>40989</v>
      </c>
    </row>
    <row r="8" spans="1:12" s="264" customFormat="1" ht="17.25" customHeight="1">
      <c r="A8" s="258"/>
      <c r="B8" s="259"/>
      <c r="C8" s="271" t="s">
        <v>1021</v>
      </c>
      <c r="D8" s="124">
        <v>307274</v>
      </c>
      <c r="E8" s="124">
        <v>362398</v>
      </c>
      <c r="F8" s="124">
        <v>226560</v>
      </c>
      <c r="G8" s="124">
        <v>248444</v>
      </c>
      <c r="H8" s="124">
        <v>292835</v>
      </c>
      <c r="I8" s="124">
        <v>183547</v>
      </c>
      <c r="J8" s="124">
        <v>58830</v>
      </c>
      <c r="K8" s="124">
        <v>69563</v>
      </c>
      <c r="L8" s="258">
        <v>43013</v>
      </c>
    </row>
    <row r="9" spans="1:12" s="264" customFormat="1" ht="17.25" customHeight="1">
      <c r="A9" s="258"/>
      <c r="B9" s="259"/>
      <c r="C9" s="271" t="s">
        <v>1022</v>
      </c>
      <c r="D9" s="124">
        <v>310319.8333333333</v>
      </c>
      <c r="E9" s="124">
        <v>365637.9166666667</v>
      </c>
      <c r="F9" s="124">
        <v>227063.16666666666</v>
      </c>
      <c r="G9" s="124">
        <v>251866</v>
      </c>
      <c r="H9" s="124">
        <v>296277.1666666667</v>
      </c>
      <c r="I9" s="124">
        <v>185108</v>
      </c>
      <c r="J9" s="124">
        <v>58453.833333333336</v>
      </c>
      <c r="K9" s="124">
        <v>69360.75</v>
      </c>
      <c r="L9" s="258">
        <v>41955.166666666664</v>
      </c>
    </row>
    <row r="10" spans="1:12" s="277" customFormat="1" ht="17.25" customHeight="1">
      <c r="A10" s="272"/>
      <c r="B10" s="273"/>
      <c r="C10" s="271" t="s">
        <v>1023</v>
      </c>
      <c r="D10" s="274">
        <f>SUM(D12:D23)/12</f>
        <v>301345.25</v>
      </c>
      <c r="E10" s="275">
        <f>ROUNDUP(SUM(E12:E23)/12,0)</f>
        <v>362451</v>
      </c>
      <c r="F10" s="274">
        <f aca="true" t="shared" si="0" ref="F10:L10">SUM(F12:F23)/12</f>
        <v>212349.33333333334</v>
      </c>
      <c r="G10" s="274">
        <f t="shared" si="0"/>
        <v>247641.25</v>
      </c>
      <c r="H10" s="274">
        <f t="shared" si="0"/>
        <v>296359.6666666667</v>
      </c>
      <c r="I10" s="274">
        <f t="shared" si="0"/>
        <v>176481.91666666666</v>
      </c>
      <c r="J10" s="274">
        <f t="shared" si="0"/>
        <v>53704</v>
      </c>
      <c r="K10" s="274">
        <f t="shared" si="0"/>
        <v>66090.5</v>
      </c>
      <c r="L10" s="276">
        <f t="shared" si="0"/>
        <v>35867.416666666664</v>
      </c>
    </row>
    <row r="11" spans="1:12" s="264" customFormat="1" ht="9.75" customHeight="1">
      <c r="A11" s="258"/>
      <c r="B11" s="278"/>
      <c r="C11" s="279"/>
      <c r="D11" s="124"/>
      <c r="E11" s="124"/>
      <c r="F11" s="124"/>
      <c r="G11" s="124"/>
      <c r="H11" s="124"/>
      <c r="I11" s="124"/>
      <c r="J11" s="124"/>
      <c r="K11" s="124"/>
      <c r="L11" s="258"/>
    </row>
    <row r="12" spans="1:12" s="264" customFormat="1" ht="17.25" customHeight="1">
      <c r="A12" s="258"/>
      <c r="B12" s="259"/>
      <c r="C12" s="280" t="s">
        <v>440</v>
      </c>
      <c r="D12" s="124">
        <v>271513</v>
      </c>
      <c r="E12" s="124">
        <v>328518</v>
      </c>
      <c r="F12" s="124">
        <v>187754</v>
      </c>
      <c r="G12" s="124">
        <v>246838</v>
      </c>
      <c r="H12" s="124">
        <v>295781</v>
      </c>
      <c r="I12" s="124">
        <v>174925</v>
      </c>
      <c r="J12" s="124">
        <v>24675</v>
      </c>
      <c r="K12" s="124">
        <v>32737</v>
      </c>
      <c r="L12" s="258">
        <v>12829</v>
      </c>
    </row>
    <row r="13" spans="1:12" s="264" customFormat="1" ht="17.25" customHeight="1">
      <c r="A13" s="258"/>
      <c r="B13" s="259"/>
      <c r="C13" s="280" t="s">
        <v>1024</v>
      </c>
      <c r="D13" s="124">
        <v>248913</v>
      </c>
      <c r="E13" s="124">
        <v>297316</v>
      </c>
      <c r="F13" s="124">
        <v>177388</v>
      </c>
      <c r="G13" s="124">
        <v>248264</v>
      </c>
      <c r="H13" s="124">
        <v>296626</v>
      </c>
      <c r="I13" s="124">
        <v>176799</v>
      </c>
      <c r="J13" s="124">
        <v>649</v>
      </c>
      <c r="K13" s="124">
        <v>690</v>
      </c>
      <c r="L13" s="258">
        <v>589</v>
      </c>
    </row>
    <row r="14" spans="1:12" s="264" customFormat="1" ht="17.25" customHeight="1">
      <c r="A14" s="258"/>
      <c r="B14" s="259"/>
      <c r="C14" s="280" t="s">
        <v>1025</v>
      </c>
      <c r="D14" s="124">
        <v>265598</v>
      </c>
      <c r="E14" s="124">
        <v>315319</v>
      </c>
      <c r="F14" s="124">
        <v>190646</v>
      </c>
      <c r="G14" s="124">
        <v>249704</v>
      </c>
      <c r="H14" s="124">
        <v>298509</v>
      </c>
      <c r="I14" s="124">
        <v>176132</v>
      </c>
      <c r="J14" s="124">
        <v>15894</v>
      </c>
      <c r="K14" s="124">
        <v>16810</v>
      </c>
      <c r="L14" s="258">
        <v>14514</v>
      </c>
    </row>
    <row r="15" spans="1:12" s="264" customFormat="1" ht="17.25" customHeight="1">
      <c r="A15" s="258"/>
      <c r="B15" s="259"/>
      <c r="C15" s="280" t="s">
        <v>1026</v>
      </c>
      <c r="D15" s="124">
        <v>256710</v>
      </c>
      <c r="E15" s="124">
        <v>304944</v>
      </c>
      <c r="F15" s="124">
        <v>184815</v>
      </c>
      <c r="G15" s="124">
        <v>252134</v>
      </c>
      <c r="H15" s="124">
        <v>300458</v>
      </c>
      <c r="I15" s="124">
        <v>180105</v>
      </c>
      <c r="J15" s="124">
        <v>4576</v>
      </c>
      <c r="K15" s="124">
        <v>4486</v>
      </c>
      <c r="L15" s="258">
        <v>4710</v>
      </c>
    </row>
    <row r="16" spans="1:12" s="264" customFormat="1" ht="17.25" customHeight="1">
      <c r="A16" s="258"/>
      <c r="B16" s="259"/>
      <c r="C16" s="280" t="s">
        <v>1027</v>
      </c>
      <c r="D16" s="124">
        <v>248302</v>
      </c>
      <c r="E16" s="124">
        <v>294794</v>
      </c>
      <c r="F16" s="124">
        <v>178919</v>
      </c>
      <c r="G16" s="124">
        <v>246851</v>
      </c>
      <c r="H16" s="124">
        <v>293456</v>
      </c>
      <c r="I16" s="124">
        <v>177299</v>
      </c>
      <c r="J16" s="124">
        <v>1451</v>
      </c>
      <c r="K16" s="124">
        <v>1338</v>
      </c>
      <c r="L16" s="258">
        <v>1620</v>
      </c>
    </row>
    <row r="17" spans="1:12" s="264" customFormat="1" ht="17.25" customHeight="1">
      <c r="A17" s="258"/>
      <c r="B17" s="259"/>
      <c r="C17" s="280" t="s">
        <v>1028</v>
      </c>
      <c r="D17" s="124">
        <v>390438</v>
      </c>
      <c r="E17" s="124">
        <v>464763</v>
      </c>
      <c r="F17" s="124">
        <v>279964</v>
      </c>
      <c r="G17" s="124">
        <v>249101</v>
      </c>
      <c r="H17" s="124">
        <v>295718</v>
      </c>
      <c r="I17" s="124">
        <v>179811</v>
      </c>
      <c r="J17" s="124">
        <v>141337</v>
      </c>
      <c r="K17" s="124">
        <v>169045</v>
      </c>
      <c r="L17" s="258">
        <v>100153</v>
      </c>
    </row>
    <row r="18" spans="1:12" s="264" customFormat="1" ht="17.25" customHeight="1">
      <c r="A18" s="258"/>
      <c r="B18" s="259"/>
      <c r="C18" s="280" t="s">
        <v>1029</v>
      </c>
      <c r="D18" s="124">
        <v>349874</v>
      </c>
      <c r="E18" s="124">
        <v>428858</v>
      </c>
      <c r="F18" s="124">
        <v>237073</v>
      </c>
      <c r="G18" s="124">
        <v>246627</v>
      </c>
      <c r="H18" s="124">
        <v>297507</v>
      </c>
      <c r="I18" s="124">
        <v>173964</v>
      </c>
      <c r="J18" s="124">
        <v>103247</v>
      </c>
      <c r="K18" s="124">
        <v>131351</v>
      </c>
      <c r="L18" s="258">
        <v>63109</v>
      </c>
    </row>
    <row r="19" spans="1:12" s="264" customFormat="1" ht="17.25" customHeight="1">
      <c r="A19" s="258"/>
      <c r="B19" s="259"/>
      <c r="C19" s="280" t="s">
        <v>1030</v>
      </c>
      <c r="D19" s="124">
        <v>286291</v>
      </c>
      <c r="E19" s="124">
        <v>348952</v>
      </c>
      <c r="F19" s="124">
        <v>196428</v>
      </c>
      <c r="G19" s="124">
        <v>243491</v>
      </c>
      <c r="H19" s="124">
        <v>293034</v>
      </c>
      <c r="I19" s="124">
        <v>172439</v>
      </c>
      <c r="J19" s="124">
        <v>42800</v>
      </c>
      <c r="K19" s="124">
        <v>55918</v>
      </c>
      <c r="L19" s="258">
        <v>23989</v>
      </c>
    </row>
    <row r="20" spans="1:12" s="264" customFormat="1" ht="17.25" customHeight="1">
      <c r="A20" s="258"/>
      <c r="B20" s="259"/>
      <c r="C20" s="280" t="s">
        <v>1031</v>
      </c>
      <c r="D20" s="124">
        <v>247866</v>
      </c>
      <c r="E20" s="124">
        <v>298489</v>
      </c>
      <c r="F20" s="124">
        <v>174998</v>
      </c>
      <c r="G20" s="124">
        <v>244758</v>
      </c>
      <c r="H20" s="124">
        <v>294138</v>
      </c>
      <c r="I20" s="124">
        <v>173678</v>
      </c>
      <c r="J20" s="124">
        <v>3108</v>
      </c>
      <c r="K20" s="124">
        <v>4351</v>
      </c>
      <c r="L20" s="258">
        <v>1320</v>
      </c>
    </row>
    <row r="21" spans="1:12" s="264" customFormat="1" ht="17.25" customHeight="1">
      <c r="A21" s="258"/>
      <c r="B21" s="259"/>
      <c r="C21" s="280" t="s">
        <v>1032</v>
      </c>
      <c r="D21" s="124">
        <v>259106</v>
      </c>
      <c r="E21" s="124">
        <v>311816</v>
      </c>
      <c r="F21" s="124">
        <v>182971</v>
      </c>
      <c r="G21" s="124">
        <v>247114</v>
      </c>
      <c r="H21" s="124">
        <v>297589</v>
      </c>
      <c r="I21" s="124">
        <v>174207</v>
      </c>
      <c r="J21" s="124">
        <v>11992</v>
      </c>
      <c r="K21" s="124">
        <v>14227</v>
      </c>
      <c r="L21" s="258">
        <v>8764</v>
      </c>
    </row>
    <row r="22" spans="1:12" s="264" customFormat="1" ht="17.25" customHeight="1">
      <c r="A22" s="258"/>
      <c r="B22" s="259"/>
      <c r="C22" s="280" t="s">
        <v>1033</v>
      </c>
      <c r="D22" s="124">
        <v>251975</v>
      </c>
      <c r="E22" s="124">
        <v>299890</v>
      </c>
      <c r="F22" s="124">
        <v>182949</v>
      </c>
      <c r="G22" s="124">
        <v>249602</v>
      </c>
      <c r="H22" s="124">
        <v>296770</v>
      </c>
      <c r="I22" s="124">
        <v>181652</v>
      </c>
      <c r="J22" s="124">
        <v>2373</v>
      </c>
      <c r="K22" s="124">
        <v>3120</v>
      </c>
      <c r="L22" s="258">
        <v>1297</v>
      </c>
    </row>
    <row r="23" spans="1:12" s="264" customFormat="1" ht="17.25" customHeight="1">
      <c r="A23" s="258"/>
      <c r="B23" s="259"/>
      <c r="C23" s="280" t="s">
        <v>1034</v>
      </c>
      <c r="D23" s="124">
        <v>539557</v>
      </c>
      <c r="E23" s="124">
        <v>655743</v>
      </c>
      <c r="F23" s="124">
        <v>374287</v>
      </c>
      <c r="G23" s="124">
        <v>247211</v>
      </c>
      <c r="H23" s="124">
        <v>296730</v>
      </c>
      <c r="I23" s="124">
        <v>176772</v>
      </c>
      <c r="J23" s="124">
        <v>292346</v>
      </c>
      <c r="K23" s="124">
        <v>359013</v>
      </c>
      <c r="L23" s="258">
        <v>197515</v>
      </c>
    </row>
    <row r="24" spans="1:12" s="264" customFormat="1" ht="9.75" customHeight="1">
      <c r="A24" s="258"/>
      <c r="B24" s="106"/>
      <c r="C24" s="258"/>
      <c r="D24" s="124"/>
      <c r="E24" s="124"/>
      <c r="F24" s="124"/>
      <c r="G24" s="124"/>
      <c r="H24" s="124"/>
      <c r="I24" s="124"/>
      <c r="J24" s="124"/>
      <c r="K24" s="124"/>
      <c r="L24" s="258"/>
    </row>
    <row r="25" spans="1:12" s="264" customFormat="1" ht="17.25" customHeight="1">
      <c r="A25" s="258"/>
      <c r="B25" s="1194" t="s">
        <v>441</v>
      </c>
      <c r="C25" s="1195"/>
      <c r="D25" s="124"/>
      <c r="E25" s="124"/>
      <c r="F25" s="124"/>
      <c r="G25" s="124"/>
      <c r="H25" s="124"/>
      <c r="I25" s="124"/>
      <c r="J25" s="124"/>
      <c r="K25" s="124"/>
      <c r="L25" s="258"/>
    </row>
    <row r="26" spans="1:12" s="264" customFormat="1" ht="17.25" customHeight="1">
      <c r="A26" s="258"/>
      <c r="B26" s="85"/>
      <c r="C26" s="81" t="s">
        <v>423</v>
      </c>
      <c r="D26" s="124">
        <v>308550</v>
      </c>
      <c r="E26" s="124">
        <v>321226</v>
      </c>
      <c r="F26" s="124">
        <v>230663</v>
      </c>
      <c r="G26" s="124">
        <v>276358</v>
      </c>
      <c r="H26" s="124">
        <v>287327</v>
      </c>
      <c r="I26" s="124">
        <v>208904</v>
      </c>
      <c r="J26" s="124">
        <v>32192</v>
      </c>
      <c r="K26" s="124">
        <v>33899</v>
      </c>
      <c r="L26" s="258">
        <v>21759</v>
      </c>
    </row>
    <row r="27" spans="1:12" s="264" customFormat="1" ht="17.25" customHeight="1">
      <c r="A27" s="258"/>
      <c r="B27" s="85"/>
      <c r="C27" s="81" t="s">
        <v>424</v>
      </c>
      <c r="D27" s="124">
        <v>271218</v>
      </c>
      <c r="E27" s="124">
        <v>332663</v>
      </c>
      <c r="F27" s="124">
        <v>189406</v>
      </c>
      <c r="G27" s="124">
        <v>228450</v>
      </c>
      <c r="H27" s="124">
        <v>278408</v>
      </c>
      <c r="I27" s="124">
        <v>162097</v>
      </c>
      <c r="J27" s="124">
        <v>42768</v>
      </c>
      <c r="K27" s="124">
        <v>54255</v>
      </c>
      <c r="L27" s="258">
        <v>27309</v>
      </c>
    </row>
    <row r="28" spans="1:12" s="264" customFormat="1" ht="17.25" customHeight="1">
      <c r="A28" s="258"/>
      <c r="B28" s="85"/>
      <c r="C28" s="281" t="s">
        <v>442</v>
      </c>
      <c r="D28" s="124">
        <v>224174</v>
      </c>
      <c r="E28" s="124">
        <v>294236</v>
      </c>
      <c r="F28" s="124">
        <v>173286</v>
      </c>
      <c r="G28" s="124">
        <v>194175</v>
      </c>
      <c r="H28" s="124">
        <v>253151</v>
      </c>
      <c r="I28" s="124">
        <v>151005</v>
      </c>
      <c r="J28" s="124">
        <v>29999</v>
      </c>
      <c r="K28" s="124">
        <v>41085</v>
      </c>
      <c r="L28" s="258">
        <v>22281</v>
      </c>
    </row>
    <row r="29" spans="1:12" s="264" customFormat="1" ht="17.25" customHeight="1">
      <c r="A29" s="258"/>
      <c r="B29" s="85"/>
      <c r="C29" s="281" t="s">
        <v>443</v>
      </c>
      <c r="D29" s="124">
        <v>206945</v>
      </c>
      <c r="E29" s="124">
        <v>281215</v>
      </c>
      <c r="F29" s="124">
        <v>163892</v>
      </c>
      <c r="G29" s="124">
        <v>187335</v>
      </c>
      <c r="H29" s="124">
        <v>251589</v>
      </c>
      <c r="I29" s="124">
        <v>150096</v>
      </c>
      <c r="J29" s="124">
        <v>19610</v>
      </c>
      <c r="K29" s="124">
        <v>29626</v>
      </c>
      <c r="L29" s="258">
        <v>13796</v>
      </c>
    </row>
    <row r="30" spans="1:12" s="264" customFormat="1" ht="17.25" customHeight="1">
      <c r="A30" s="258"/>
      <c r="B30" s="85"/>
      <c r="C30" s="282" t="s">
        <v>444</v>
      </c>
      <c r="D30" s="124">
        <v>160700</v>
      </c>
      <c r="E30" s="124">
        <v>285043</v>
      </c>
      <c r="F30" s="124">
        <v>138445</v>
      </c>
      <c r="G30" s="124">
        <v>151178</v>
      </c>
      <c r="H30" s="124">
        <v>265487</v>
      </c>
      <c r="I30" s="124">
        <v>130700</v>
      </c>
      <c r="J30" s="124">
        <v>9522</v>
      </c>
      <c r="K30" s="124">
        <v>19556</v>
      </c>
      <c r="L30" s="258">
        <v>7745</v>
      </c>
    </row>
    <row r="31" spans="1:12" s="264" customFormat="1" ht="17.25" customHeight="1">
      <c r="A31" s="258"/>
      <c r="B31" s="85"/>
      <c r="C31" s="281" t="s">
        <v>445</v>
      </c>
      <c r="D31" s="124">
        <v>251504</v>
      </c>
      <c r="E31" s="124">
        <v>261579</v>
      </c>
      <c r="F31" s="124">
        <v>201666</v>
      </c>
      <c r="G31" s="124">
        <v>231888</v>
      </c>
      <c r="H31" s="124">
        <v>241922</v>
      </c>
      <c r="I31" s="124">
        <v>182208</v>
      </c>
      <c r="J31" s="124">
        <v>19616</v>
      </c>
      <c r="K31" s="124">
        <v>19657</v>
      </c>
      <c r="L31" s="258">
        <v>19458</v>
      </c>
    </row>
    <row r="32" spans="1:12" s="264" customFormat="1" ht="17.25" customHeight="1">
      <c r="A32" s="258"/>
      <c r="B32" s="85"/>
      <c r="C32" s="281" t="s">
        <v>446</v>
      </c>
      <c r="D32" s="124">
        <v>257372</v>
      </c>
      <c r="E32" s="124">
        <v>280444</v>
      </c>
      <c r="F32" s="124">
        <v>181713</v>
      </c>
      <c r="G32" s="124">
        <v>238020</v>
      </c>
      <c r="H32" s="124">
        <v>259560</v>
      </c>
      <c r="I32" s="124">
        <v>167234</v>
      </c>
      <c r="J32" s="124">
        <v>19352</v>
      </c>
      <c r="K32" s="124">
        <v>20884</v>
      </c>
      <c r="L32" s="258">
        <v>14479</v>
      </c>
    </row>
    <row r="33" spans="1:12" s="264" customFormat="1" ht="17.25" customHeight="1">
      <c r="A33" s="258"/>
      <c r="B33" s="85"/>
      <c r="C33" s="281" t="s">
        <v>447</v>
      </c>
      <c r="D33" s="124">
        <v>315345</v>
      </c>
      <c r="E33" s="124">
        <v>383191</v>
      </c>
      <c r="F33" s="124">
        <v>202388</v>
      </c>
      <c r="G33" s="124">
        <v>260384</v>
      </c>
      <c r="H33" s="124">
        <v>310514</v>
      </c>
      <c r="I33" s="124">
        <v>176510</v>
      </c>
      <c r="J33" s="124">
        <v>54961</v>
      </c>
      <c r="K33" s="124">
        <v>72677</v>
      </c>
      <c r="L33" s="258">
        <v>25878</v>
      </c>
    </row>
    <row r="34" spans="1:12" s="264" customFormat="1" ht="17.25" customHeight="1">
      <c r="A34" s="258"/>
      <c r="B34" s="85"/>
      <c r="C34" s="281" t="s">
        <v>448</v>
      </c>
      <c r="D34" s="124">
        <v>278889</v>
      </c>
      <c r="E34" s="124">
        <v>292420</v>
      </c>
      <c r="F34" s="124">
        <v>212909</v>
      </c>
      <c r="G34" s="124">
        <v>236654</v>
      </c>
      <c r="H34" s="124">
        <v>249413</v>
      </c>
      <c r="I34" s="124">
        <v>174458</v>
      </c>
      <c r="J34" s="124">
        <v>42235</v>
      </c>
      <c r="K34" s="124">
        <v>43007</v>
      </c>
      <c r="L34" s="258">
        <v>38451</v>
      </c>
    </row>
    <row r="35" spans="1:12" s="264" customFormat="1" ht="17.25" customHeight="1">
      <c r="A35" s="258"/>
      <c r="B35" s="85"/>
      <c r="C35" s="281" t="s">
        <v>449</v>
      </c>
      <c r="D35" s="124">
        <v>304915</v>
      </c>
      <c r="E35" s="124">
        <v>336258</v>
      </c>
      <c r="F35" s="124">
        <v>207572</v>
      </c>
      <c r="G35" s="124">
        <v>269219</v>
      </c>
      <c r="H35" s="124">
        <v>296442</v>
      </c>
      <c r="I35" s="124">
        <v>184661</v>
      </c>
      <c r="J35" s="124">
        <v>35696</v>
      </c>
      <c r="K35" s="124">
        <v>39816</v>
      </c>
      <c r="L35" s="258">
        <v>22911</v>
      </c>
    </row>
    <row r="36" spans="1:12" s="264" customFormat="1" ht="17.25" customHeight="1">
      <c r="A36" s="258"/>
      <c r="B36" s="85"/>
      <c r="C36" s="281" t="s">
        <v>450</v>
      </c>
      <c r="D36" s="124">
        <v>304701</v>
      </c>
      <c r="E36" s="124">
        <v>324433</v>
      </c>
      <c r="F36" s="124">
        <v>217524</v>
      </c>
      <c r="G36" s="124">
        <v>258128</v>
      </c>
      <c r="H36" s="124">
        <v>275424</v>
      </c>
      <c r="I36" s="124">
        <v>181618</v>
      </c>
      <c r="J36" s="124">
        <v>46573</v>
      </c>
      <c r="K36" s="124">
        <v>49009</v>
      </c>
      <c r="L36" s="258">
        <v>35906</v>
      </c>
    </row>
    <row r="37" spans="1:12" s="264" customFormat="1" ht="17.25" customHeight="1">
      <c r="A37" s="258"/>
      <c r="B37" s="85"/>
      <c r="C37" s="281" t="s">
        <v>451</v>
      </c>
      <c r="D37" s="124">
        <v>293780</v>
      </c>
      <c r="E37" s="124">
        <v>358850</v>
      </c>
      <c r="F37" s="124">
        <v>213972</v>
      </c>
      <c r="G37" s="124">
        <v>237851</v>
      </c>
      <c r="H37" s="124">
        <v>289071</v>
      </c>
      <c r="I37" s="124">
        <v>175357</v>
      </c>
      <c r="J37" s="124">
        <v>55929</v>
      </c>
      <c r="K37" s="124">
        <v>69779</v>
      </c>
      <c r="L37" s="258">
        <v>38615</v>
      </c>
    </row>
    <row r="38" spans="1:12" s="264" customFormat="1" ht="17.25" customHeight="1">
      <c r="A38" s="258"/>
      <c r="B38" s="85"/>
      <c r="C38" s="281" t="s">
        <v>452</v>
      </c>
      <c r="D38" s="124">
        <v>291114</v>
      </c>
      <c r="E38" s="124">
        <v>343951</v>
      </c>
      <c r="F38" s="124">
        <v>202012</v>
      </c>
      <c r="G38" s="124">
        <v>240763</v>
      </c>
      <c r="H38" s="124">
        <v>283089</v>
      </c>
      <c r="I38" s="124">
        <v>169424</v>
      </c>
      <c r="J38" s="124">
        <v>50351</v>
      </c>
      <c r="K38" s="124">
        <v>60862</v>
      </c>
      <c r="L38" s="258">
        <v>32588</v>
      </c>
    </row>
    <row r="39" spans="1:12" s="264" customFormat="1" ht="17.25" customHeight="1">
      <c r="A39" s="258"/>
      <c r="B39" s="85"/>
      <c r="C39" s="283" t="s">
        <v>453</v>
      </c>
      <c r="D39" s="284" t="s">
        <v>1035</v>
      </c>
      <c r="E39" s="284" t="s">
        <v>1035</v>
      </c>
      <c r="F39" s="284" t="s">
        <v>1036</v>
      </c>
      <c r="G39" s="284" t="s">
        <v>1036</v>
      </c>
      <c r="H39" s="284" t="s">
        <v>1036</v>
      </c>
      <c r="I39" s="284" t="s">
        <v>1036</v>
      </c>
      <c r="J39" s="284" t="s">
        <v>1036</v>
      </c>
      <c r="K39" s="284" t="s">
        <v>1036</v>
      </c>
      <c r="L39" s="280" t="s">
        <v>1036</v>
      </c>
    </row>
    <row r="40" spans="1:12" s="264" customFormat="1" ht="17.25" customHeight="1">
      <c r="A40" s="258"/>
      <c r="B40" s="85"/>
      <c r="C40" s="81" t="s">
        <v>426</v>
      </c>
      <c r="D40" s="124">
        <v>340183</v>
      </c>
      <c r="E40" s="124">
        <v>366969</v>
      </c>
      <c r="F40" s="124">
        <v>205158</v>
      </c>
      <c r="G40" s="124">
        <v>289644</v>
      </c>
      <c r="H40" s="124">
        <v>313333</v>
      </c>
      <c r="I40" s="124">
        <v>170106</v>
      </c>
      <c r="J40" s="124">
        <v>50539</v>
      </c>
      <c r="K40" s="124">
        <v>53636</v>
      </c>
      <c r="L40" s="258">
        <v>35052</v>
      </c>
    </row>
    <row r="41" spans="1:12" s="264" customFormat="1" ht="17.25" customHeight="1">
      <c r="A41" s="258"/>
      <c r="B41" s="85"/>
      <c r="C41" s="81" t="s">
        <v>427</v>
      </c>
      <c r="D41" s="124">
        <v>259693</v>
      </c>
      <c r="E41" s="124">
        <v>357029</v>
      </c>
      <c r="F41" s="124">
        <v>152654</v>
      </c>
      <c r="G41" s="124">
        <v>214028</v>
      </c>
      <c r="H41" s="124">
        <v>281209</v>
      </c>
      <c r="I41" s="124">
        <v>137901</v>
      </c>
      <c r="J41" s="124">
        <v>45665</v>
      </c>
      <c r="K41" s="124">
        <v>75820</v>
      </c>
      <c r="L41" s="258">
        <v>14753</v>
      </c>
    </row>
    <row r="42" spans="1:12" s="264" customFormat="1" ht="17.25" customHeight="1">
      <c r="A42" s="258"/>
      <c r="B42" s="85"/>
      <c r="C42" s="81" t="s">
        <v>428</v>
      </c>
      <c r="D42" s="124">
        <v>437680</v>
      </c>
      <c r="E42" s="124">
        <v>521334</v>
      </c>
      <c r="F42" s="124">
        <v>275599</v>
      </c>
      <c r="G42" s="124">
        <v>311456</v>
      </c>
      <c r="H42" s="124">
        <v>367230</v>
      </c>
      <c r="I42" s="124">
        <v>204351</v>
      </c>
      <c r="J42" s="124">
        <v>126224</v>
      </c>
      <c r="K42" s="124">
        <v>154104</v>
      </c>
      <c r="L42" s="258">
        <v>71248</v>
      </c>
    </row>
    <row r="43" spans="1:12" s="264" customFormat="1" ht="17.25" customHeight="1">
      <c r="A43" s="258"/>
      <c r="B43" s="85"/>
      <c r="C43" s="81" t="s">
        <v>429</v>
      </c>
      <c r="D43" s="124">
        <v>325611</v>
      </c>
      <c r="E43" s="124">
        <v>401601</v>
      </c>
      <c r="F43" s="124">
        <v>258135</v>
      </c>
      <c r="G43" s="124">
        <v>255943</v>
      </c>
      <c r="H43" s="124">
        <v>313787</v>
      </c>
      <c r="I43" s="124">
        <v>204449</v>
      </c>
      <c r="J43" s="124">
        <v>69668</v>
      </c>
      <c r="K43" s="124">
        <v>87814</v>
      </c>
      <c r="L43" s="258">
        <v>53686</v>
      </c>
    </row>
    <row r="44" spans="1:12" s="264" customFormat="1" ht="17.25" customHeight="1">
      <c r="A44" s="258"/>
      <c r="B44" s="85"/>
      <c r="C44" s="281" t="s">
        <v>1037</v>
      </c>
      <c r="D44" s="124">
        <v>146696</v>
      </c>
      <c r="E44" s="124">
        <v>213511</v>
      </c>
      <c r="F44" s="124">
        <v>118985</v>
      </c>
      <c r="G44" s="124">
        <v>138878</v>
      </c>
      <c r="H44" s="124">
        <v>199655</v>
      </c>
      <c r="I44" s="124">
        <v>113781</v>
      </c>
      <c r="J44" s="124">
        <v>7818</v>
      </c>
      <c r="K44" s="124">
        <v>13856</v>
      </c>
      <c r="L44" s="258">
        <v>5204</v>
      </c>
    </row>
    <row r="45" spans="1:12" s="264" customFormat="1" ht="17.25" customHeight="1">
      <c r="A45" s="258"/>
      <c r="B45" s="85"/>
      <c r="C45" s="281" t="s">
        <v>1038</v>
      </c>
      <c r="D45" s="124">
        <v>332718</v>
      </c>
      <c r="E45" s="124">
        <v>455275</v>
      </c>
      <c r="F45" s="124">
        <v>293613</v>
      </c>
      <c r="G45" s="124">
        <v>270508</v>
      </c>
      <c r="H45" s="124">
        <v>378714</v>
      </c>
      <c r="I45" s="124">
        <v>235771</v>
      </c>
      <c r="J45" s="124">
        <v>62210</v>
      </c>
      <c r="K45" s="124">
        <v>76561</v>
      </c>
      <c r="L45" s="258">
        <v>57842</v>
      </c>
    </row>
    <row r="46" spans="1:12" s="264" customFormat="1" ht="17.25" customHeight="1">
      <c r="A46" s="258"/>
      <c r="B46" s="85"/>
      <c r="C46" s="281" t="s">
        <v>1039</v>
      </c>
      <c r="D46" s="124">
        <v>304966</v>
      </c>
      <c r="E46" s="124">
        <v>380499</v>
      </c>
      <c r="F46" s="124">
        <v>283165</v>
      </c>
      <c r="G46" s="124">
        <v>227070</v>
      </c>
      <c r="H46" s="124">
        <v>277090</v>
      </c>
      <c r="I46" s="124">
        <v>212615</v>
      </c>
      <c r="J46" s="124">
        <v>77896</v>
      </c>
      <c r="K46" s="124">
        <v>103409</v>
      </c>
      <c r="L46" s="258">
        <v>70550</v>
      </c>
    </row>
    <row r="47" spans="1:12" s="264" customFormat="1" ht="17.25" customHeight="1">
      <c r="A47" s="258"/>
      <c r="B47" s="85"/>
      <c r="C47" s="281" t="s">
        <v>1040</v>
      </c>
      <c r="D47" s="124">
        <v>493160</v>
      </c>
      <c r="E47" s="124">
        <v>551239</v>
      </c>
      <c r="F47" s="124">
        <v>413859</v>
      </c>
      <c r="G47" s="124">
        <v>360169</v>
      </c>
      <c r="H47" s="124">
        <v>402198</v>
      </c>
      <c r="I47" s="124">
        <v>302976</v>
      </c>
      <c r="J47" s="124">
        <v>132991</v>
      </c>
      <c r="K47" s="124">
        <v>149041</v>
      </c>
      <c r="L47" s="258">
        <v>110883</v>
      </c>
    </row>
    <row r="48" spans="1:12" s="264" customFormat="1" ht="17.25" customHeight="1">
      <c r="A48" s="258"/>
      <c r="B48" s="285"/>
      <c r="C48" s="286" t="s">
        <v>1041</v>
      </c>
      <c r="D48" s="150">
        <v>276987</v>
      </c>
      <c r="E48" s="150">
        <v>342519</v>
      </c>
      <c r="F48" s="150">
        <v>167471</v>
      </c>
      <c r="G48" s="150">
        <v>225896</v>
      </c>
      <c r="H48" s="150">
        <v>275258</v>
      </c>
      <c r="I48" s="150">
        <v>143508</v>
      </c>
      <c r="J48" s="150">
        <v>51091</v>
      </c>
      <c r="K48" s="150">
        <v>67261</v>
      </c>
      <c r="L48" s="266">
        <v>23963</v>
      </c>
    </row>
    <row r="49" ht="12">
      <c r="B49" s="31" t="s">
        <v>454</v>
      </c>
    </row>
    <row r="50" ht="12">
      <c r="B50" s="31" t="s">
        <v>1042</v>
      </c>
    </row>
  </sheetData>
  <mergeCells count="2">
    <mergeCell ref="B25:C25"/>
    <mergeCell ref="B6:C6"/>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2" width="2.625" style="4" customWidth="1"/>
    <col min="3" max="3" width="20.625" style="4" customWidth="1"/>
    <col min="4" max="12" width="8.125" style="4" customWidth="1"/>
    <col min="13" max="16384" width="9.00390625" style="4" customWidth="1"/>
  </cols>
  <sheetData>
    <row r="2" ht="14.25">
      <c r="B2" s="5" t="s">
        <v>1043</v>
      </c>
    </row>
    <row r="3" spans="2:12" ht="12">
      <c r="B3" s="6" t="s">
        <v>1044</v>
      </c>
      <c r="C3" s="6"/>
      <c r="D3" s="6"/>
      <c r="E3" s="6"/>
      <c r="F3" s="6"/>
      <c r="G3" s="6"/>
      <c r="H3" s="6"/>
      <c r="I3" s="6"/>
      <c r="J3" s="6"/>
      <c r="K3" s="6"/>
      <c r="L3" s="7" t="s">
        <v>1045</v>
      </c>
    </row>
    <row r="4" spans="1:12" s="33" customFormat="1" ht="15" customHeight="1">
      <c r="A4" s="8"/>
      <c r="B4" s="9"/>
      <c r="C4" s="10" t="s">
        <v>1046</v>
      </c>
      <c r="D4" s="11" t="s">
        <v>1047</v>
      </c>
      <c r="E4" s="11"/>
      <c r="F4" s="12"/>
      <c r="G4" s="11" t="s">
        <v>1048</v>
      </c>
      <c r="H4" s="11"/>
      <c r="I4" s="12"/>
      <c r="J4" s="11" t="s">
        <v>1049</v>
      </c>
      <c r="K4" s="11"/>
      <c r="L4" s="13"/>
    </row>
    <row r="5" spans="1:12" s="33" customFormat="1" ht="15" customHeight="1">
      <c r="A5" s="8"/>
      <c r="B5" s="14"/>
      <c r="C5" s="15" t="s">
        <v>1050</v>
      </c>
      <c r="D5" s="16" t="s">
        <v>1051</v>
      </c>
      <c r="E5" s="16" t="s">
        <v>434</v>
      </c>
      <c r="F5" s="16" t="s">
        <v>435</v>
      </c>
      <c r="G5" s="16" t="s">
        <v>436</v>
      </c>
      <c r="H5" s="16" t="s">
        <v>434</v>
      </c>
      <c r="I5" s="16" t="s">
        <v>435</v>
      </c>
      <c r="J5" s="16" t="s">
        <v>436</v>
      </c>
      <c r="K5" s="16" t="s">
        <v>434</v>
      </c>
      <c r="L5" s="17" t="s">
        <v>435</v>
      </c>
    </row>
    <row r="6" spans="1:12" s="33" customFormat="1" ht="17.25" customHeight="1">
      <c r="A6" s="8"/>
      <c r="B6" s="1200" t="s">
        <v>439</v>
      </c>
      <c r="C6" s="1201"/>
      <c r="D6" s="18"/>
      <c r="E6" s="18"/>
      <c r="F6" s="18"/>
      <c r="G6" s="18"/>
      <c r="H6" s="18"/>
      <c r="I6" s="18"/>
      <c r="J6" s="18"/>
      <c r="K6" s="18"/>
      <c r="L6" s="19"/>
    </row>
    <row r="7" spans="1:12" s="33" customFormat="1" ht="17.25" customHeight="1">
      <c r="A7" s="8"/>
      <c r="B7" s="9"/>
      <c r="C7" s="20" t="s">
        <v>1020</v>
      </c>
      <c r="D7" s="1">
        <v>335833</v>
      </c>
      <c r="E7" s="1">
        <v>404605</v>
      </c>
      <c r="F7" s="1">
        <v>237623</v>
      </c>
      <c r="G7" s="1">
        <v>266456</v>
      </c>
      <c r="H7" s="1">
        <v>320683</v>
      </c>
      <c r="I7" s="1">
        <v>189227</v>
      </c>
      <c r="J7" s="1">
        <v>69377</v>
      </c>
      <c r="K7" s="1">
        <v>83922</v>
      </c>
      <c r="L7" s="8">
        <v>48396</v>
      </c>
    </row>
    <row r="8" spans="1:12" s="33" customFormat="1" ht="17.25" customHeight="1">
      <c r="A8" s="8"/>
      <c r="B8" s="9"/>
      <c r="C8" s="20" t="s">
        <v>1021</v>
      </c>
      <c r="D8" s="1">
        <v>325105</v>
      </c>
      <c r="E8" s="1">
        <v>389006</v>
      </c>
      <c r="F8" s="1">
        <v>237337</v>
      </c>
      <c r="G8" s="1">
        <v>257846</v>
      </c>
      <c r="H8" s="1">
        <v>307574</v>
      </c>
      <c r="I8" s="1">
        <v>189526</v>
      </c>
      <c r="J8" s="1">
        <v>67259</v>
      </c>
      <c r="K8" s="1">
        <v>81432</v>
      </c>
      <c r="L8" s="8">
        <v>47811</v>
      </c>
    </row>
    <row r="9" spans="1:12" s="33" customFormat="1" ht="17.25" customHeight="1">
      <c r="A9" s="8"/>
      <c r="B9" s="9"/>
      <c r="C9" s="20" t="s">
        <v>1022</v>
      </c>
      <c r="D9" s="1">
        <v>325873</v>
      </c>
      <c r="E9" s="1">
        <v>390921</v>
      </c>
      <c r="F9" s="1">
        <v>235444</v>
      </c>
      <c r="G9" s="1">
        <v>260088</v>
      </c>
      <c r="H9" s="1">
        <v>310936</v>
      </c>
      <c r="I9" s="1">
        <v>189385</v>
      </c>
      <c r="J9" s="1">
        <v>65785</v>
      </c>
      <c r="K9" s="1">
        <v>79985</v>
      </c>
      <c r="L9" s="8">
        <v>46059</v>
      </c>
    </row>
    <row r="10" spans="1:12" s="255" customFormat="1" ht="17.25" customHeight="1">
      <c r="A10" s="253"/>
      <c r="B10" s="254"/>
      <c r="C10" s="20" t="s">
        <v>1023</v>
      </c>
      <c r="D10" s="107">
        <f>ROUNDUP(SUM(D12:D23)/12,0)</f>
        <v>320138</v>
      </c>
      <c r="E10" s="107">
        <f aca="true" t="shared" si="0" ref="E10:J10">ROUNDUP(SUM(E12:E23)/12,0)</f>
        <v>381669</v>
      </c>
      <c r="F10" s="107">
        <f t="shared" si="0"/>
        <v>229319</v>
      </c>
      <c r="G10" s="107">
        <f t="shared" si="0"/>
        <v>259086</v>
      </c>
      <c r="H10" s="107">
        <f t="shared" si="0"/>
        <v>308364</v>
      </c>
      <c r="I10" s="107">
        <f>ROUND(SUM(I12:I23)/12,0)</f>
        <v>186351</v>
      </c>
      <c r="J10" s="107">
        <f t="shared" si="0"/>
        <v>61052</v>
      </c>
      <c r="K10" s="107">
        <f>ROUND(SUM(K12:K23)/12,0)</f>
        <v>73305</v>
      </c>
      <c r="L10" s="253">
        <f>ROUND(SUM(L12:L23)/12,0)</f>
        <v>42968</v>
      </c>
    </row>
    <row r="11" spans="1:12" s="33" customFormat="1" ht="9.75" customHeight="1">
      <c r="A11" s="8"/>
      <c r="B11" s="21"/>
      <c r="C11" s="22"/>
      <c r="D11" s="1"/>
      <c r="E11" s="1"/>
      <c r="F11" s="1"/>
      <c r="G11" s="1"/>
      <c r="H11" s="1"/>
      <c r="I11" s="1"/>
      <c r="J11" s="1"/>
      <c r="K11" s="1"/>
      <c r="L11" s="8"/>
    </row>
    <row r="12" spans="1:12" s="33" customFormat="1" ht="17.25" customHeight="1">
      <c r="A12" s="8"/>
      <c r="B12" s="9"/>
      <c r="C12" s="3" t="s">
        <v>440</v>
      </c>
      <c r="D12" s="1">
        <v>270126</v>
      </c>
      <c r="E12" s="1">
        <v>327669</v>
      </c>
      <c r="F12" s="1">
        <v>188400</v>
      </c>
      <c r="G12" s="1">
        <v>256653</v>
      </c>
      <c r="H12" s="1">
        <v>308487</v>
      </c>
      <c r="I12" s="1">
        <v>183035</v>
      </c>
      <c r="J12" s="1">
        <v>13473</v>
      </c>
      <c r="K12" s="1">
        <v>19182</v>
      </c>
      <c r="L12" s="8">
        <v>5365</v>
      </c>
    </row>
    <row r="13" spans="1:12" s="33" customFormat="1" ht="17.25" customHeight="1">
      <c r="A13" s="8"/>
      <c r="B13" s="9"/>
      <c r="C13" s="3" t="s">
        <v>1024</v>
      </c>
      <c r="D13" s="1">
        <v>260509</v>
      </c>
      <c r="E13" s="1">
        <v>311885</v>
      </c>
      <c r="F13" s="1">
        <v>186153</v>
      </c>
      <c r="G13" s="1">
        <v>259861</v>
      </c>
      <c r="H13" s="1">
        <v>311206</v>
      </c>
      <c r="I13" s="1">
        <v>185551</v>
      </c>
      <c r="J13" s="1">
        <v>648</v>
      </c>
      <c r="K13" s="1">
        <v>679</v>
      </c>
      <c r="L13" s="8">
        <v>602</v>
      </c>
    </row>
    <row r="14" spans="1:12" s="33" customFormat="1" ht="17.25" customHeight="1">
      <c r="A14" s="8"/>
      <c r="B14" s="9"/>
      <c r="C14" s="3" t="s">
        <v>1025</v>
      </c>
      <c r="D14" s="1">
        <v>281461</v>
      </c>
      <c r="E14" s="1">
        <v>334304</v>
      </c>
      <c r="F14" s="1">
        <v>202417</v>
      </c>
      <c r="G14" s="1">
        <v>261094</v>
      </c>
      <c r="H14" s="1">
        <v>311681</v>
      </c>
      <c r="I14" s="1">
        <v>185425</v>
      </c>
      <c r="J14" s="1">
        <v>20367</v>
      </c>
      <c r="K14" s="1">
        <v>22623</v>
      </c>
      <c r="L14" s="8">
        <v>16992</v>
      </c>
    </row>
    <row r="15" spans="1:12" s="33" customFormat="1" ht="17.25" customHeight="1">
      <c r="A15" s="8"/>
      <c r="B15" s="9"/>
      <c r="C15" s="3" t="s">
        <v>1026</v>
      </c>
      <c r="D15" s="1">
        <v>267695</v>
      </c>
      <c r="E15" s="1">
        <v>317072</v>
      </c>
      <c r="F15" s="1">
        <v>194893</v>
      </c>
      <c r="G15" s="1">
        <v>261578</v>
      </c>
      <c r="H15" s="1">
        <v>312411</v>
      </c>
      <c r="I15" s="1">
        <v>186630</v>
      </c>
      <c r="J15" s="1">
        <v>6117</v>
      </c>
      <c r="K15" s="1">
        <v>4661</v>
      </c>
      <c r="L15" s="8">
        <v>8263</v>
      </c>
    </row>
    <row r="16" spans="1:12" s="33" customFormat="1" ht="17.25" customHeight="1">
      <c r="A16" s="8"/>
      <c r="B16" s="9"/>
      <c r="C16" s="3" t="s">
        <v>1027</v>
      </c>
      <c r="D16" s="1">
        <v>257041</v>
      </c>
      <c r="E16" s="1">
        <v>306580</v>
      </c>
      <c r="F16" s="1">
        <v>184134</v>
      </c>
      <c r="G16" s="1">
        <v>255790</v>
      </c>
      <c r="H16" s="1">
        <v>305094</v>
      </c>
      <c r="I16" s="1">
        <v>183230</v>
      </c>
      <c r="J16" s="1">
        <v>1251</v>
      </c>
      <c r="K16" s="1">
        <v>1486</v>
      </c>
      <c r="L16" s="8">
        <v>904</v>
      </c>
    </row>
    <row r="17" spans="1:12" s="33" customFormat="1" ht="17.25" customHeight="1">
      <c r="A17" s="8"/>
      <c r="B17" s="9"/>
      <c r="C17" s="3" t="s">
        <v>1028</v>
      </c>
      <c r="D17" s="1">
        <v>441349</v>
      </c>
      <c r="E17" s="1">
        <v>531487</v>
      </c>
      <c r="F17" s="1">
        <v>308835</v>
      </c>
      <c r="G17" s="1">
        <v>259452</v>
      </c>
      <c r="H17" s="1">
        <v>308882</v>
      </c>
      <c r="I17" s="1">
        <v>186784</v>
      </c>
      <c r="J17" s="1">
        <v>181897</v>
      </c>
      <c r="K17" s="1">
        <v>222605</v>
      </c>
      <c r="L17" s="8">
        <v>122051</v>
      </c>
    </row>
    <row r="18" spans="1:12" s="33" customFormat="1" ht="17.25" customHeight="1">
      <c r="A18" s="8"/>
      <c r="B18" s="9"/>
      <c r="C18" s="3" t="s">
        <v>1029</v>
      </c>
      <c r="D18" s="1">
        <v>380525</v>
      </c>
      <c r="E18" s="1">
        <v>454672</v>
      </c>
      <c r="F18" s="1">
        <v>270750</v>
      </c>
      <c r="G18" s="1">
        <v>259017</v>
      </c>
      <c r="H18" s="1">
        <v>307968</v>
      </c>
      <c r="I18" s="1">
        <v>186545</v>
      </c>
      <c r="J18" s="1">
        <v>121508</v>
      </c>
      <c r="K18" s="1">
        <v>146704</v>
      </c>
      <c r="L18" s="8">
        <v>84205</v>
      </c>
    </row>
    <row r="19" spans="1:12" s="33" customFormat="1" ht="17.25" customHeight="1">
      <c r="A19" s="8"/>
      <c r="B19" s="9"/>
      <c r="C19" s="3" t="s">
        <v>1030</v>
      </c>
      <c r="D19" s="1">
        <v>291652</v>
      </c>
      <c r="E19" s="1">
        <v>350237</v>
      </c>
      <c r="F19" s="1">
        <v>204076</v>
      </c>
      <c r="G19" s="1">
        <v>257395</v>
      </c>
      <c r="H19" s="1">
        <v>305606</v>
      </c>
      <c r="I19" s="1">
        <v>185326</v>
      </c>
      <c r="J19" s="1">
        <v>34257</v>
      </c>
      <c r="K19" s="1">
        <v>44631</v>
      </c>
      <c r="L19" s="8">
        <v>18750</v>
      </c>
    </row>
    <row r="20" spans="1:12" s="33" customFormat="1" ht="17.25" customHeight="1">
      <c r="A20" s="8"/>
      <c r="B20" s="9"/>
      <c r="C20" s="3" t="s">
        <v>1031</v>
      </c>
      <c r="D20" s="1">
        <v>259607</v>
      </c>
      <c r="E20" s="1">
        <v>308543</v>
      </c>
      <c r="F20" s="1">
        <v>186661</v>
      </c>
      <c r="G20" s="1">
        <v>257761</v>
      </c>
      <c r="H20" s="1">
        <v>306323</v>
      </c>
      <c r="I20" s="1">
        <v>185373</v>
      </c>
      <c r="J20" s="1">
        <v>1846</v>
      </c>
      <c r="K20" s="1">
        <v>2220</v>
      </c>
      <c r="L20" s="8">
        <v>1288</v>
      </c>
    </row>
    <row r="21" spans="1:12" s="33" customFormat="1" ht="17.25" customHeight="1">
      <c r="A21" s="8"/>
      <c r="B21" s="9"/>
      <c r="C21" s="3" t="s">
        <v>1032</v>
      </c>
      <c r="D21" s="1">
        <v>274208</v>
      </c>
      <c r="E21" s="1">
        <v>326535</v>
      </c>
      <c r="F21" s="1">
        <v>195991</v>
      </c>
      <c r="G21" s="1">
        <v>259646</v>
      </c>
      <c r="H21" s="1">
        <v>308508</v>
      </c>
      <c r="I21" s="1">
        <v>186608</v>
      </c>
      <c r="J21" s="1">
        <v>14562</v>
      </c>
      <c r="K21" s="1">
        <v>18027</v>
      </c>
      <c r="L21" s="8">
        <v>9383</v>
      </c>
    </row>
    <row r="22" spans="1:12" s="33" customFormat="1" ht="17.25" customHeight="1">
      <c r="A22" s="8"/>
      <c r="B22" s="9"/>
      <c r="C22" s="3" t="s">
        <v>1033</v>
      </c>
      <c r="D22" s="1">
        <v>261778</v>
      </c>
      <c r="E22" s="1">
        <v>310173</v>
      </c>
      <c r="F22" s="1">
        <v>189199</v>
      </c>
      <c r="G22" s="1">
        <v>260002</v>
      </c>
      <c r="H22" s="1">
        <v>307613</v>
      </c>
      <c r="I22" s="1">
        <v>188598</v>
      </c>
      <c r="J22" s="1">
        <v>1776</v>
      </c>
      <c r="K22" s="1">
        <v>2560</v>
      </c>
      <c r="L22" s="8">
        <v>601</v>
      </c>
    </row>
    <row r="23" spans="1:12" s="33" customFormat="1" ht="17.25" customHeight="1">
      <c r="A23" s="8"/>
      <c r="B23" s="9"/>
      <c r="C23" s="3" t="s">
        <v>1034</v>
      </c>
      <c r="D23" s="1">
        <v>595702</v>
      </c>
      <c r="E23" s="1">
        <v>700871</v>
      </c>
      <c r="F23" s="1">
        <v>440318</v>
      </c>
      <c r="G23" s="1">
        <v>260780</v>
      </c>
      <c r="H23" s="1">
        <v>306585</v>
      </c>
      <c r="I23" s="1">
        <v>193105</v>
      </c>
      <c r="J23" s="1">
        <v>334922</v>
      </c>
      <c r="K23" s="1">
        <v>394286</v>
      </c>
      <c r="L23" s="8">
        <v>247213</v>
      </c>
    </row>
    <row r="24" spans="1:12" s="33" customFormat="1" ht="9.75" customHeight="1">
      <c r="A24" s="8"/>
      <c r="B24" s="23"/>
      <c r="C24" s="8"/>
      <c r="D24" s="1"/>
      <c r="E24" s="1"/>
      <c r="F24" s="1"/>
      <c r="G24" s="1"/>
      <c r="H24" s="1"/>
      <c r="I24" s="1"/>
      <c r="J24" s="1"/>
      <c r="K24" s="1"/>
      <c r="L24" s="8"/>
    </row>
    <row r="25" spans="1:12" s="33" customFormat="1" ht="17.25" customHeight="1">
      <c r="A25" s="8"/>
      <c r="B25" s="1198" t="s">
        <v>441</v>
      </c>
      <c r="C25" s="1199"/>
      <c r="D25" s="1"/>
      <c r="E25" s="1"/>
      <c r="F25" s="1"/>
      <c r="G25" s="1"/>
      <c r="H25" s="1"/>
      <c r="I25" s="1"/>
      <c r="J25" s="1"/>
      <c r="K25" s="1"/>
      <c r="L25" s="8"/>
    </row>
    <row r="26" spans="1:12" s="33" customFormat="1" ht="17.25" customHeight="1">
      <c r="A26" s="8"/>
      <c r="B26" s="24"/>
      <c r="C26" s="25" t="s">
        <v>423</v>
      </c>
      <c r="D26" s="1">
        <v>320590</v>
      </c>
      <c r="E26" s="1">
        <v>327509</v>
      </c>
      <c r="F26" s="1">
        <v>240509</v>
      </c>
      <c r="G26" s="1">
        <v>277652</v>
      </c>
      <c r="H26" s="1">
        <v>284093</v>
      </c>
      <c r="I26" s="1">
        <v>203022</v>
      </c>
      <c r="J26" s="1">
        <v>42938</v>
      </c>
      <c r="K26" s="1">
        <v>43416</v>
      </c>
      <c r="L26" s="8">
        <v>37487</v>
      </c>
    </row>
    <row r="27" spans="1:12" s="33" customFormat="1" ht="17.25" customHeight="1">
      <c r="A27" s="8"/>
      <c r="B27" s="24"/>
      <c r="C27" s="25" t="s">
        <v>424</v>
      </c>
      <c r="D27" s="1">
        <v>283145</v>
      </c>
      <c r="E27" s="1">
        <v>344902</v>
      </c>
      <c r="F27" s="1">
        <v>201010</v>
      </c>
      <c r="G27" s="1">
        <v>233372</v>
      </c>
      <c r="H27" s="1">
        <v>282505</v>
      </c>
      <c r="I27" s="1">
        <v>168280</v>
      </c>
      <c r="J27" s="1">
        <v>49773</v>
      </c>
      <c r="K27" s="1">
        <v>62397</v>
      </c>
      <c r="L27" s="8">
        <v>32730</v>
      </c>
    </row>
    <row r="28" spans="1:12" s="33" customFormat="1" ht="17.25" customHeight="1">
      <c r="A28" s="8"/>
      <c r="B28" s="24"/>
      <c r="C28" s="26" t="s">
        <v>442</v>
      </c>
      <c r="D28" s="1">
        <v>220505</v>
      </c>
      <c r="E28" s="1">
        <v>289181</v>
      </c>
      <c r="F28" s="1">
        <v>176999</v>
      </c>
      <c r="G28" s="1">
        <v>191113</v>
      </c>
      <c r="H28" s="1">
        <v>248451</v>
      </c>
      <c r="I28" s="1">
        <v>154937</v>
      </c>
      <c r="J28" s="1">
        <v>29392</v>
      </c>
      <c r="K28" s="1">
        <v>40730</v>
      </c>
      <c r="L28" s="8">
        <v>22062</v>
      </c>
    </row>
    <row r="29" spans="1:12" s="33" customFormat="1" ht="17.25" customHeight="1">
      <c r="A29" s="8"/>
      <c r="B29" s="24"/>
      <c r="C29" s="26" t="s">
        <v>443</v>
      </c>
      <c r="D29" s="1">
        <v>235196</v>
      </c>
      <c r="E29" s="1">
        <v>296905</v>
      </c>
      <c r="F29" s="1">
        <v>175242</v>
      </c>
      <c r="G29" s="1">
        <v>209253</v>
      </c>
      <c r="H29" s="1">
        <v>263256</v>
      </c>
      <c r="I29" s="1">
        <v>156195</v>
      </c>
      <c r="J29" s="1">
        <v>25943</v>
      </c>
      <c r="K29" s="1">
        <v>33649</v>
      </c>
      <c r="L29" s="8">
        <v>19047</v>
      </c>
    </row>
    <row r="30" spans="1:12" s="33" customFormat="1" ht="17.25" customHeight="1">
      <c r="A30" s="8"/>
      <c r="B30" s="24"/>
      <c r="C30" s="27" t="s">
        <v>444</v>
      </c>
      <c r="D30" s="1">
        <v>162075</v>
      </c>
      <c r="E30" s="1">
        <v>288816</v>
      </c>
      <c r="F30" s="1">
        <v>138783</v>
      </c>
      <c r="G30" s="1">
        <v>149244</v>
      </c>
      <c r="H30" s="1">
        <v>262249</v>
      </c>
      <c r="I30" s="1">
        <v>128422</v>
      </c>
      <c r="J30" s="1">
        <v>12831</v>
      </c>
      <c r="K30" s="1">
        <v>26567</v>
      </c>
      <c r="L30" s="8">
        <v>10361</v>
      </c>
    </row>
    <row r="31" spans="1:12" s="33" customFormat="1" ht="17.25" customHeight="1">
      <c r="A31" s="8"/>
      <c r="B31" s="24"/>
      <c r="C31" s="26" t="s">
        <v>445</v>
      </c>
      <c r="D31" s="1">
        <v>247280</v>
      </c>
      <c r="E31" s="1">
        <v>259207</v>
      </c>
      <c r="F31" s="1">
        <v>166751</v>
      </c>
      <c r="G31" s="1">
        <v>247280</v>
      </c>
      <c r="H31" s="1">
        <v>259207</v>
      </c>
      <c r="I31" s="1">
        <v>166751</v>
      </c>
      <c r="J31" s="1">
        <v>0</v>
      </c>
      <c r="K31" s="1">
        <v>0</v>
      </c>
      <c r="L31" s="8">
        <v>0</v>
      </c>
    </row>
    <row r="32" spans="1:12" s="33" customFormat="1" ht="17.25" customHeight="1">
      <c r="A32" s="8"/>
      <c r="B32" s="24"/>
      <c r="C32" s="26" t="s">
        <v>446</v>
      </c>
      <c r="D32" s="1">
        <v>267730</v>
      </c>
      <c r="E32" s="1">
        <v>294319</v>
      </c>
      <c r="F32" s="1">
        <v>201533</v>
      </c>
      <c r="G32" s="1">
        <v>236299</v>
      </c>
      <c r="H32" s="1">
        <v>258513</v>
      </c>
      <c r="I32" s="1">
        <v>181156</v>
      </c>
      <c r="J32" s="1">
        <v>31431</v>
      </c>
      <c r="K32" s="1">
        <v>35806</v>
      </c>
      <c r="L32" s="8">
        <v>20377</v>
      </c>
    </row>
    <row r="33" spans="1:12" s="33" customFormat="1" ht="17.25" customHeight="1">
      <c r="A33" s="8"/>
      <c r="B33" s="24"/>
      <c r="C33" s="26" t="s">
        <v>447</v>
      </c>
      <c r="D33" s="1">
        <v>387384</v>
      </c>
      <c r="E33" s="1">
        <v>450621</v>
      </c>
      <c r="F33" s="1">
        <v>243680</v>
      </c>
      <c r="G33" s="1">
        <v>299044</v>
      </c>
      <c r="H33" s="1">
        <v>343745</v>
      </c>
      <c r="I33" s="1">
        <v>197290</v>
      </c>
      <c r="J33" s="1">
        <v>88340</v>
      </c>
      <c r="K33" s="1">
        <v>106876</v>
      </c>
      <c r="L33" s="8">
        <v>46390</v>
      </c>
    </row>
    <row r="34" spans="1:12" s="33" customFormat="1" ht="17.25" customHeight="1">
      <c r="A34" s="8"/>
      <c r="B34" s="24"/>
      <c r="C34" s="26" t="s">
        <v>448</v>
      </c>
      <c r="D34" s="1">
        <v>272107</v>
      </c>
      <c r="E34" s="1">
        <v>284807</v>
      </c>
      <c r="F34" s="1">
        <v>208858</v>
      </c>
      <c r="G34" s="1">
        <v>228031</v>
      </c>
      <c r="H34" s="1">
        <v>239930</v>
      </c>
      <c r="I34" s="1">
        <v>168845</v>
      </c>
      <c r="J34" s="1">
        <v>44076</v>
      </c>
      <c r="K34" s="1">
        <v>44877</v>
      </c>
      <c r="L34" s="8">
        <v>40013</v>
      </c>
    </row>
    <row r="35" spans="1:12" s="33" customFormat="1" ht="17.25" customHeight="1">
      <c r="A35" s="8"/>
      <c r="B35" s="24"/>
      <c r="C35" s="26" t="s">
        <v>449</v>
      </c>
      <c r="D35" s="1">
        <v>269292</v>
      </c>
      <c r="E35" s="1">
        <v>298283</v>
      </c>
      <c r="F35" s="1">
        <v>205319</v>
      </c>
      <c r="G35" s="1">
        <v>242795</v>
      </c>
      <c r="H35" s="1">
        <v>269416</v>
      </c>
      <c r="I35" s="1">
        <v>183981</v>
      </c>
      <c r="J35" s="1">
        <v>26497</v>
      </c>
      <c r="K35" s="1">
        <v>28867</v>
      </c>
      <c r="L35" s="8">
        <v>21338</v>
      </c>
    </row>
    <row r="36" spans="1:12" s="33" customFormat="1" ht="17.25" customHeight="1">
      <c r="A36" s="8"/>
      <c r="B36" s="24"/>
      <c r="C36" s="26" t="s">
        <v>450</v>
      </c>
      <c r="D36" s="1">
        <v>320385</v>
      </c>
      <c r="E36" s="1">
        <v>344033</v>
      </c>
      <c r="F36" s="1">
        <v>217182</v>
      </c>
      <c r="G36" s="1">
        <v>261795</v>
      </c>
      <c r="H36" s="1">
        <v>281486</v>
      </c>
      <c r="I36" s="1">
        <v>175614</v>
      </c>
      <c r="J36" s="1">
        <v>58590</v>
      </c>
      <c r="K36" s="1">
        <v>62547</v>
      </c>
      <c r="L36" s="8">
        <v>41568</v>
      </c>
    </row>
    <row r="37" spans="1:12" s="33" customFormat="1" ht="17.25" customHeight="1">
      <c r="A37" s="8"/>
      <c r="B37" s="24"/>
      <c r="C37" s="26" t="s">
        <v>451</v>
      </c>
      <c r="D37" s="1">
        <v>308150</v>
      </c>
      <c r="E37" s="1">
        <v>364397</v>
      </c>
      <c r="F37" s="1">
        <v>230906</v>
      </c>
      <c r="G37" s="1">
        <v>246677</v>
      </c>
      <c r="H37" s="1">
        <v>291373</v>
      </c>
      <c r="I37" s="1">
        <v>185639</v>
      </c>
      <c r="J37" s="1">
        <v>61473</v>
      </c>
      <c r="K37" s="1">
        <v>73024</v>
      </c>
      <c r="L37" s="8">
        <v>45267</v>
      </c>
    </row>
    <row r="38" spans="1:12" s="33" customFormat="1" ht="17.25" customHeight="1">
      <c r="A38" s="8"/>
      <c r="B38" s="24"/>
      <c r="C38" s="26" t="s">
        <v>452</v>
      </c>
      <c r="D38" s="1">
        <v>303088</v>
      </c>
      <c r="E38" s="1">
        <v>356240</v>
      </c>
      <c r="F38" s="1">
        <v>215090</v>
      </c>
      <c r="G38" s="1">
        <v>246304</v>
      </c>
      <c r="H38" s="1">
        <v>288385</v>
      </c>
      <c r="I38" s="1">
        <v>176663</v>
      </c>
      <c r="J38" s="1">
        <v>56784</v>
      </c>
      <c r="K38" s="1">
        <v>67855</v>
      </c>
      <c r="L38" s="8">
        <v>38427</v>
      </c>
    </row>
    <row r="39" spans="1:12" s="33" customFormat="1" ht="17.25" customHeight="1">
      <c r="A39" s="8"/>
      <c r="B39" s="24"/>
      <c r="C39" s="28" t="s">
        <v>453</v>
      </c>
      <c r="D39" s="2" t="s">
        <v>1035</v>
      </c>
      <c r="E39" s="2" t="s">
        <v>1035</v>
      </c>
      <c r="F39" s="2" t="s">
        <v>1035</v>
      </c>
      <c r="G39" s="2" t="s">
        <v>1035</v>
      </c>
      <c r="H39" s="2" t="s">
        <v>1035</v>
      </c>
      <c r="I39" s="2" t="s">
        <v>1035</v>
      </c>
      <c r="J39" s="2" t="s">
        <v>1035</v>
      </c>
      <c r="K39" s="2" t="s">
        <v>1035</v>
      </c>
      <c r="L39" s="3" t="s">
        <v>1035</v>
      </c>
    </row>
    <row r="40" spans="1:12" s="33" customFormat="1" ht="17.25" customHeight="1">
      <c r="A40" s="8"/>
      <c r="B40" s="24"/>
      <c r="C40" s="25" t="s">
        <v>426</v>
      </c>
      <c r="D40" s="1">
        <v>357531</v>
      </c>
      <c r="E40" s="1">
        <v>373859</v>
      </c>
      <c r="F40" s="1">
        <v>247016</v>
      </c>
      <c r="G40" s="1">
        <v>305859</v>
      </c>
      <c r="H40" s="1">
        <v>321202</v>
      </c>
      <c r="I40" s="1">
        <v>202093</v>
      </c>
      <c r="J40" s="1">
        <v>51672</v>
      </c>
      <c r="K40" s="1">
        <v>52657</v>
      </c>
      <c r="L40" s="8">
        <v>44923</v>
      </c>
    </row>
    <row r="41" spans="1:12" s="33" customFormat="1" ht="17.25" customHeight="1">
      <c r="A41" s="8"/>
      <c r="B41" s="24"/>
      <c r="C41" s="25" t="s">
        <v>427</v>
      </c>
      <c r="D41" s="1">
        <v>243976</v>
      </c>
      <c r="E41" s="1">
        <v>364414</v>
      </c>
      <c r="F41" s="1">
        <v>144523</v>
      </c>
      <c r="G41" s="1">
        <v>202030</v>
      </c>
      <c r="H41" s="1">
        <v>293618</v>
      </c>
      <c r="I41" s="1">
        <v>125841</v>
      </c>
      <c r="J41" s="1">
        <v>41946</v>
      </c>
      <c r="K41" s="1">
        <v>70796</v>
      </c>
      <c r="L41" s="8">
        <v>18682</v>
      </c>
    </row>
    <row r="42" spans="1:12" s="33" customFormat="1" ht="17.25" customHeight="1">
      <c r="A42" s="8"/>
      <c r="B42" s="24"/>
      <c r="C42" s="25" t="s">
        <v>428</v>
      </c>
      <c r="D42" s="1">
        <v>455442</v>
      </c>
      <c r="E42" s="1">
        <v>504912</v>
      </c>
      <c r="F42" s="1">
        <v>276993</v>
      </c>
      <c r="G42" s="1">
        <v>316536</v>
      </c>
      <c r="H42" s="1">
        <v>350666</v>
      </c>
      <c r="I42" s="1">
        <v>199747</v>
      </c>
      <c r="J42" s="1">
        <v>138906</v>
      </c>
      <c r="K42" s="1">
        <v>154246</v>
      </c>
      <c r="L42" s="8">
        <v>77246</v>
      </c>
    </row>
    <row r="43" spans="1:12" s="33" customFormat="1" ht="17.25" customHeight="1">
      <c r="A43" s="8"/>
      <c r="B43" s="24"/>
      <c r="C43" s="25" t="s">
        <v>429</v>
      </c>
      <c r="D43" s="1">
        <v>367556</v>
      </c>
      <c r="E43" s="1">
        <v>447117</v>
      </c>
      <c r="F43" s="1">
        <v>293157</v>
      </c>
      <c r="G43" s="1">
        <v>287501</v>
      </c>
      <c r="H43" s="1">
        <v>348790</v>
      </c>
      <c r="I43" s="1">
        <v>229978</v>
      </c>
      <c r="J43" s="1">
        <v>80055</v>
      </c>
      <c r="K43" s="1">
        <v>98327</v>
      </c>
      <c r="L43" s="8">
        <v>63179</v>
      </c>
    </row>
    <row r="44" spans="1:12" s="33" customFormat="1" ht="17.25" customHeight="1">
      <c r="A44" s="8"/>
      <c r="B44" s="24"/>
      <c r="C44" s="26" t="s">
        <v>1037</v>
      </c>
      <c r="D44" s="1">
        <v>167045</v>
      </c>
      <c r="E44" s="1">
        <v>232148</v>
      </c>
      <c r="F44" s="1">
        <v>125697</v>
      </c>
      <c r="G44" s="1">
        <v>157222</v>
      </c>
      <c r="H44" s="1">
        <v>212937</v>
      </c>
      <c r="I44" s="1">
        <v>121568</v>
      </c>
      <c r="J44" s="1">
        <v>9823</v>
      </c>
      <c r="K44" s="1">
        <v>19211</v>
      </c>
      <c r="L44" s="8">
        <v>4129</v>
      </c>
    </row>
    <row r="45" spans="1:12" s="33" customFormat="1" ht="17.25" customHeight="1">
      <c r="A45" s="8"/>
      <c r="B45" s="24"/>
      <c r="C45" s="26" t="s">
        <v>1038</v>
      </c>
      <c r="D45" s="1">
        <v>362946</v>
      </c>
      <c r="E45" s="1">
        <v>459488</v>
      </c>
      <c r="F45" s="1">
        <v>321859</v>
      </c>
      <c r="G45" s="1">
        <v>292343</v>
      </c>
      <c r="H45" s="1">
        <v>382330</v>
      </c>
      <c r="I45" s="1">
        <v>253920</v>
      </c>
      <c r="J45" s="1">
        <v>70603</v>
      </c>
      <c r="K45" s="1">
        <v>77158</v>
      </c>
      <c r="L45" s="8">
        <v>67939</v>
      </c>
    </row>
    <row r="46" spans="1:12" s="33" customFormat="1" ht="17.25" customHeight="1">
      <c r="A46" s="8"/>
      <c r="B46" s="24"/>
      <c r="C46" s="26" t="s">
        <v>1039</v>
      </c>
      <c r="D46" s="1">
        <v>330337</v>
      </c>
      <c r="E46" s="1">
        <v>386119</v>
      </c>
      <c r="F46" s="1">
        <v>313070</v>
      </c>
      <c r="G46" s="1">
        <v>247886</v>
      </c>
      <c r="H46" s="1">
        <v>283919</v>
      </c>
      <c r="I46" s="1">
        <v>236728</v>
      </c>
      <c r="J46" s="1">
        <v>82451</v>
      </c>
      <c r="K46" s="1">
        <v>102200</v>
      </c>
      <c r="L46" s="8">
        <v>76342</v>
      </c>
    </row>
    <row r="47" spans="1:12" s="33" customFormat="1" ht="17.25" customHeight="1">
      <c r="A47" s="8"/>
      <c r="B47" s="24"/>
      <c r="C47" s="26" t="s">
        <v>1040</v>
      </c>
      <c r="D47" s="1">
        <v>496666</v>
      </c>
      <c r="E47" s="1">
        <v>550521</v>
      </c>
      <c r="F47" s="1">
        <v>406302</v>
      </c>
      <c r="G47" s="1">
        <v>368712</v>
      </c>
      <c r="H47" s="1">
        <v>409886</v>
      </c>
      <c r="I47" s="1">
        <v>299930</v>
      </c>
      <c r="J47" s="1">
        <v>127954</v>
      </c>
      <c r="K47" s="1">
        <v>140635</v>
      </c>
      <c r="L47" s="8">
        <v>106372</v>
      </c>
    </row>
    <row r="48" spans="1:12" s="33" customFormat="1" ht="17.25" customHeight="1">
      <c r="A48" s="8"/>
      <c r="B48" s="29"/>
      <c r="C48" s="256" t="s">
        <v>1041</v>
      </c>
      <c r="D48" s="30">
        <v>338385</v>
      </c>
      <c r="E48" s="30">
        <v>409195</v>
      </c>
      <c r="F48" s="30">
        <v>195425</v>
      </c>
      <c r="G48" s="30">
        <v>267098</v>
      </c>
      <c r="H48" s="30">
        <v>319150</v>
      </c>
      <c r="I48" s="30">
        <v>162187</v>
      </c>
      <c r="J48" s="30">
        <v>71287</v>
      </c>
      <c r="K48" s="30">
        <v>90045</v>
      </c>
      <c r="L48" s="15">
        <v>33238</v>
      </c>
    </row>
    <row r="49" ht="12">
      <c r="B49" s="4" t="s">
        <v>454</v>
      </c>
    </row>
    <row r="50" ht="12">
      <c r="B50" s="4" t="s">
        <v>1042</v>
      </c>
    </row>
  </sheetData>
  <mergeCells count="2">
    <mergeCell ref="B25:C25"/>
    <mergeCell ref="B6:C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J181"/>
  <sheetViews>
    <sheetView workbookViewId="0" topLeftCell="A1">
      <selection activeCell="A1" sqref="A1"/>
    </sheetView>
  </sheetViews>
  <sheetFormatPr defaultColWidth="9.00390625" defaultRowHeight="13.5"/>
  <cols>
    <col min="1" max="1" width="1.25" style="172" customWidth="1"/>
    <col min="2" max="2" width="13.125" style="172" customWidth="1"/>
    <col min="3" max="3" width="8.625" style="172" customWidth="1"/>
    <col min="4" max="10" width="10.625" style="172" customWidth="1"/>
    <col min="11" max="16384" width="9.00390625" style="172" customWidth="1"/>
  </cols>
  <sheetData>
    <row r="1" ht="14.25">
      <c r="B1" s="287" t="s">
        <v>306</v>
      </c>
    </row>
    <row r="2" ht="14.25">
      <c r="B2" s="287"/>
    </row>
    <row r="3" spans="2:10" ht="12">
      <c r="B3" s="176" t="s">
        <v>458</v>
      </c>
      <c r="C3" s="176"/>
      <c r="D3" s="176"/>
      <c r="E3" s="176"/>
      <c r="F3" s="176"/>
      <c r="G3" s="176"/>
      <c r="H3" s="193"/>
      <c r="I3" s="193"/>
      <c r="J3" s="176"/>
    </row>
    <row r="4" spans="1:10" ht="12">
      <c r="A4" s="178"/>
      <c r="B4" s="288" t="s">
        <v>459</v>
      </c>
      <c r="C4" s="289"/>
      <c r="D4" s="289"/>
      <c r="E4" s="290" t="s">
        <v>460</v>
      </c>
      <c r="F4" s="289" t="s">
        <v>461</v>
      </c>
      <c r="G4" s="291" t="s">
        <v>462</v>
      </c>
      <c r="H4" s="292"/>
      <c r="I4" s="289" t="s">
        <v>463</v>
      </c>
      <c r="J4" s="288"/>
    </row>
    <row r="5" spans="1:10" ht="12">
      <c r="A5" s="178"/>
      <c r="B5" s="288" t="s">
        <v>464</v>
      </c>
      <c r="C5" s="289" t="s">
        <v>465</v>
      </c>
      <c r="D5" s="289" t="s">
        <v>466</v>
      </c>
      <c r="E5" s="293" t="s">
        <v>467</v>
      </c>
      <c r="F5" s="289" t="s">
        <v>467</v>
      </c>
      <c r="G5" s="291" t="s">
        <v>468</v>
      </c>
      <c r="H5" s="294" t="s">
        <v>460</v>
      </c>
      <c r="I5" s="289" t="s">
        <v>469</v>
      </c>
      <c r="J5" s="288" t="s">
        <v>470</v>
      </c>
    </row>
    <row r="6" spans="1:10" ht="12">
      <c r="A6" s="178"/>
      <c r="B6" s="295" t="s">
        <v>471</v>
      </c>
      <c r="C6" s="296"/>
      <c r="D6" s="296"/>
      <c r="E6" s="297" t="s">
        <v>472</v>
      </c>
      <c r="F6" s="192" t="s">
        <v>472</v>
      </c>
      <c r="G6" s="192" t="s">
        <v>473</v>
      </c>
      <c r="H6" s="192" t="s">
        <v>474</v>
      </c>
      <c r="I6" s="192" t="s">
        <v>475</v>
      </c>
      <c r="J6" s="298"/>
    </row>
    <row r="7" spans="1:10" ht="12">
      <c r="A7" s="178"/>
      <c r="B7" s="178"/>
      <c r="C7" s="299" t="s">
        <v>476</v>
      </c>
      <c r="D7" s="299" t="s">
        <v>477</v>
      </c>
      <c r="E7" s="299" t="s">
        <v>478</v>
      </c>
      <c r="F7" s="299" t="s">
        <v>478</v>
      </c>
      <c r="G7" s="300" t="s">
        <v>479</v>
      </c>
      <c r="H7" s="300" t="s">
        <v>479</v>
      </c>
      <c r="I7" s="300" t="s">
        <v>479</v>
      </c>
      <c r="J7" s="301" t="s">
        <v>480</v>
      </c>
    </row>
    <row r="8" spans="1:10" ht="12.75" customHeight="1">
      <c r="A8" s="178"/>
      <c r="B8" s="302" t="s">
        <v>481</v>
      </c>
      <c r="C8" s="303"/>
      <c r="D8" s="303"/>
      <c r="E8" s="303"/>
      <c r="F8" s="303"/>
      <c r="G8" s="98"/>
      <c r="H8" s="98"/>
      <c r="I8" s="98"/>
      <c r="J8" s="304"/>
    </row>
    <row r="9" spans="1:10" ht="12.75" customHeight="1">
      <c r="A9" s="178"/>
      <c r="B9" s="305" t="s">
        <v>482</v>
      </c>
      <c r="C9" s="306">
        <v>40.4</v>
      </c>
      <c r="D9" s="306">
        <v>12.7</v>
      </c>
      <c r="E9" s="307">
        <v>170</v>
      </c>
      <c r="F9" s="307">
        <v>14</v>
      </c>
      <c r="G9" s="308">
        <v>304.1</v>
      </c>
      <c r="H9" s="308">
        <v>278.2</v>
      </c>
      <c r="I9" s="308">
        <v>799.2</v>
      </c>
      <c r="J9" s="309">
        <v>13284</v>
      </c>
    </row>
    <row r="10" spans="1:10" ht="12.75" customHeight="1">
      <c r="A10" s="178"/>
      <c r="B10" s="288" t="s">
        <v>483</v>
      </c>
      <c r="C10" s="306" t="s">
        <v>384</v>
      </c>
      <c r="D10" s="306" t="s">
        <v>384</v>
      </c>
      <c r="E10" s="307" t="s">
        <v>384</v>
      </c>
      <c r="F10" s="307" t="s">
        <v>384</v>
      </c>
      <c r="G10" s="308" t="s">
        <v>384</v>
      </c>
      <c r="H10" s="308" t="s">
        <v>384</v>
      </c>
      <c r="I10" s="308" t="s">
        <v>384</v>
      </c>
      <c r="J10" s="309" t="s">
        <v>384</v>
      </c>
    </row>
    <row r="11" spans="1:10" ht="12.75" customHeight="1">
      <c r="A11" s="178"/>
      <c r="B11" s="288" t="s">
        <v>484</v>
      </c>
      <c r="C11" s="306">
        <v>19.2</v>
      </c>
      <c r="D11" s="306">
        <v>0.9</v>
      </c>
      <c r="E11" s="307">
        <v>173</v>
      </c>
      <c r="F11" s="307">
        <v>13</v>
      </c>
      <c r="G11" s="308">
        <v>183.8</v>
      </c>
      <c r="H11" s="308">
        <v>166.5</v>
      </c>
      <c r="I11" s="308">
        <v>94</v>
      </c>
      <c r="J11" s="309">
        <v>308</v>
      </c>
    </row>
    <row r="12" spans="1:10" ht="12.75" customHeight="1">
      <c r="A12" s="178"/>
      <c r="B12" s="288" t="s">
        <v>485</v>
      </c>
      <c r="C12" s="306">
        <v>22.8</v>
      </c>
      <c r="D12" s="306">
        <v>3.1</v>
      </c>
      <c r="E12" s="307">
        <v>172</v>
      </c>
      <c r="F12" s="307">
        <v>16</v>
      </c>
      <c r="G12" s="308">
        <v>210.8</v>
      </c>
      <c r="H12" s="308">
        <v>186.2</v>
      </c>
      <c r="I12" s="308">
        <v>423.1</v>
      </c>
      <c r="J12" s="309">
        <v>1202</v>
      </c>
    </row>
    <row r="13" spans="1:10" ht="12.75" customHeight="1">
      <c r="A13" s="178"/>
      <c r="B13" s="288" t="s">
        <v>486</v>
      </c>
      <c r="C13" s="306">
        <v>27.5</v>
      </c>
      <c r="D13" s="306">
        <v>5.6</v>
      </c>
      <c r="E13" s="307">
        <v>170</v>
      </c>
      <c r="F13" s="307">
        <v>21</v>
      </c>
      <c r="G13" s="308">
        <v>258.1</v>
      </c>
      <c r="H13" s="308">
        <v>222.7</v>
      </c>
      <c r="I13" s="308">
        <v>584.3</v>
      </c>
      <c r="J13" s="309">
        <v>1655</v>
      </c>
    </row>
    <row r="14" spans="1:10" ht="12.75" customHeight="1">
      <c r="A14" s="178"/>
      <c r="B14" s="288" t="s">
        <v>487</v>
      </c>
      <c r="C14" s="306">
        <v>32.5</v>
      </c>
      <c r="D14" s="306">
        <v>9.1</v>
      </c>
      <c r="E14" s="307">
        <v>170</v>
      </c>
      <c r="F14" s="307">
        <v>19</v>
      </c>
      <c r="G14" s="308">
        <v>284.8</v>
      </c>
      <c r="H14" s="308">
        <v>252.5</v>
      </c>
      <c r="I14" s="308">
        <v>788.6</v>
      </c>
      <c r="J14" s="309">
        <v>1733</v>
      </c>
    </row>
    <row r="15" spans="1:10" ht="12.75" customHeight="1">
      <c r="A15" s="178"/>
      <c r="B15" s="288" t="s">
        <v>488</v>
      </c>
      <c r="C15" s="306">
        <v>37.6</v>
      </c>
      <c r="D15" s="306">
        <v>11.9</v>
      </c>
      <c r="E15" s="307">
        <v>169</v>
      </c>
      <c r="F15" s="307">
        <v>16</v>
      </c>
      <c r="G15" s="308">
        <v>313.6</v>
      </c>
      <c r="H15" s="308">
        <v>283.7</v>
      </c>
      <c r="I15" s="308">
        <v>877.4</v>
      </c>
      <c r="J15" s="309">
        <v>1701</v>
      </c>
    </row>
    <row r="16" spans="1:10" ht="12.75" customHeight="1">
      <c r="A16" s="178"/>
      <c r="B16" s="288" t="s">
        <v>489</v>
      </c>
      <c r="C16" s="306">
        <v>42.6</v>
      </c>
      <c r="D16" s="306">
        <v>15.3</v>
      </c>
      <c r="E16" s="307">
        <v>169</v>
      </c>
      <c r="F16" s="307">
        <v>14</v>
      </c>
      <c r="G16" s="308">
        <v>340.6</v>
      </c>
      <c r="H16" s="308">
        <v>314.3</v>
      </c>
      <c r="I16" s="308">
        <v>958.6</v>
      </c>
      <c r="J16" s="309">
        <v>1712</v>
      </c>
    </row>
    <row r="17" spans="1:10" ht="12.75" customHeight="1">
      <c r="A17" s="178"/>
      <c r="B17" s="288" t="s">
        <v>490</v>
      </c>
      <c r="C17" s="306">
        <v>47.5</v>
      </c>
      <c r="D17" s="306">
        <v>16.3</v>
      </c>
      <c r="E17" s="307">
        <v>171</v>
      </c>
      <c r="F17" s="307">
        <v>10</v>
      </c>
      <c r="G17" s="308">
        <v>343.5</v>
      </c>
      <c r="H17" s="308">
        <v>322.4</v>
      </c>
      <c r="I17" s="308">
        <v>958.2</v>
      </c>
      <c r="J17" s="309">
        <v>1693</v>
      </c>
    </row>
    <row r="18" spans="1:10" ht="12.75" customHeight="1">
      <c r="A18" s="178"/>
      <c r="B18" s="288" t="s">
        <v>491</v>
      </c>
      <c r="C18" s="306">
        <v>52.5</v>
      </c>
      <c r="D18" s="306">
        <v>21</v>
      </c>
      <c r="E18" s="307">
        <v>172</v>
      </c>
      <c r="F18" s="307">
        <v>10</v>
      </c>
      <c r="G18" s="308">
        <v>365.7</v>
      </c>
      <c r="H18" s="308">
        <v>345.5</v>
      </c>
      <c r="I18" s="308">
        <v>1077</v>
      </c>
      <c r="J18" s="309">
        <v>1722</v>
      </c>
    </row>
    <row r="19" spans="1:10" ht="12.75" customHeight="1">
      <c r="A19" s="178"/>
      <c r="B19" s="288" t="s">
        <v>492</v>
      </c>
      <c r="C19" s="306">
        <v>57.5</v>
      </c>
      <c r="D19" s="306">
        <v>21.8</v>
      </c>
      <c r="E19" s="307">
        <v>171</v>
      </c>
      <c r="F19" s="307">
        <v>11</v>
      </c>
      <c r="G19" s="308">
        <v>336</v>
      </c>
      <c r="H19" s="308">
        <v>313.4</v>
      </c>
      <c r="I19" s="308">
        <v>886.5</v>
      </c>
      <c r="J19" s="309">
        <v>1065</v>
      </c>
    </row>
    <row r="20" spans="1:10" ht="12.75" customHeight="1">
      <c r="A20" s="178"/>
      <c r="B20" s="288" t="s">
        <v>493</v>
      </c>
      <c r="C20" s="306">
        <v>62.2</v>
      </c>
      <c r="D20" s="306">
        <v>13.5</v>
      </c>
      <c r="E20" s="307">
        <v>168</v>
      </c>
      <c r="F20" s="307">
        <v>4</v>
      </c>
      <c r="G20" s="308">
        <v>253.9</v>
      </c>
      <c r="H20" s="308">
        <v>247.1</v>
      </c>
      <c r="I20" s="308">
        <v>474.9</v>
      </c>
      <c r="J20" s="309">
        <v>339</v>
      </c>
    </row>
    <row r="21" spans="1:10" ht="12.75" customHeight="1">
      <c r="A21" s="178"/>
      <c r="B21" s="288" t="s">
        <v>494</v>
      </c>
      <c r="C21" s="306">
        <v>69.1</v>
      </c>
      <c r="D21" s="306">
        <v>10.7</v>
      </c>
      <c r="E21" s="307">
        <v>161</v>
      </c>
      <c r="F21" s="307">
        <v>4</v>
      </c>
      <c r="G21" s="308">
        <v>240</v>
      </c>
      <c r="H21" s="308">
        <v>231.3</v>
      </c>
      <c r="I21" s="308">
        <v>201.6</v>
      </c>
      <c r="J21" s="309">
        <v>156</v>
      </c>
    </row>
    <row r="22" spans="1:10" ht="12.75" customHeight="1">
      <c r="A22" s="178"/>
      <c r="B22" s="305" t="s">
        <v>495</v>
      </c>
      <c r="C22" s="306">
        <v>39.4</v>
      </c>
      <c r="D22" s="306">
        <v>10.4</v>
      </c>
      <c r="E22" s="307">
        <v>166</v>
      </c>
      <c r="F22" s="307">
        <v>7</v>
      </c>
      <c r="G22" s="308">
        <v>195.9</v>
      </c>
      <c r="H22" s="308">
        <v>185.8</v>
      </c>
      <c r="I22" s="308">
        <v>499.8</v>
      </c>
      <c r="J22" s="309">
        <v>7361</v>
      </c>
    </row>
    <row r="23" spans="1:10" ht="12.75" customHeight="1">
      <c r="A23" s="178"/>
      <c r="B23" s="288" t="s">
        <v>483</v>
      </c>
      <c r="C23" s="310" t="s">
        <v>384</v>
      </c>
      <c r="D23" s="310" t="s">
        <v>384</v>
      </c>
      <c r="E23" s="299" t="s">
        <v>384</v>
      </c>
      <c r="F23" s="299" t="s">
        <v>384</v>
      </c>
      <c r="G23" s="311" t="s">
        <v>384</v>
      </c>
      <c r="H23" s="311" t="s">
        <v>384</v>
      </c>
      <c r="I23" s="311" t="s">
        <v>384</v>
      </c>
      <c r="J23" s="301" t="s">
        <v>384</v>
      </c>
    </row>
    <row r="24" spans="1:10" ht="12.75" customHeight="1">
      <c r="A24" s="178"/>
      <c r="B24" s="288" t="s">
        <v>484</v>
      </c>
      <c r="C24" s="306">
        <v>19</v>
      </c>
      <c r="D24" s="306">
        <v>0.9</v>
      </c>
      <c r="E24" s="307">
        <v>169</v>
      </c>
      <c r="F24" s="307">
        <v>11</v>
      </c>
      <c r="G24" s="308">
        <v>158</v>
      </c>
      <c r="H24" s="308">
        <v>146.3</v>
      </c>
      <c r="I24" s="308">
        <v>67</v>
      </c>
      <c r="J24" s="309">
        <v>170</v>
      </c>
    </row>
    <row r="25" spans="1:10" ht="12.75" customHeight="1">
      <c r="A25" s="178"/>
      <c r="B25" s="288" t="s">
        <v>485</v>
      </c>
      <c r="C25" s="306">
        <v>22.7</v>
      </c>
      <c r="D25" s="306">
        <v>2.7</v>
      </c>
      <c r="E25" s="307">
        <v>169</v>
      </c>
      <c r="F25" s="307">
        <v>8</v>
      </c>
      <c r="G25" s="308">
        <v>177.1</v>
      </c>
      <c r="H25" s="308">
        <v>167.3</v>
      </c>
      <c r="I25" s="308">
        <v>356.5</v>
      </c>
      <c r="J25" s="309">
        <v>887</v>
      </c>
    </row>
    <row r="26" spans="1:10" ht="12.75" customHeight="1">
      <c r="A26" s="178"/>
      <c r="B26" s="288" t="s">
        <v>486</v>
      </c>
      <c r="C26" s="306">
        <v>27.5</v>
      </c>
      <c r="D26" s="306">
        <v>6</v>
      </c>
      <c r="E26" s="307">
        <v>167</v>
      </c>
      <c r="F26" s="307">
        <v>7</v>
      </c>
      <c r="G26" s="308">
        <v>191.9</v>
      </c>
      <c r="H26" s="308">
        <v>181.2</v>
      </c>
      <c r="I26" s="308">
        <v>513.8</v>
      </c>
      <c r="J26" s="309">
        <v>935</v>
      </c>
    </row>
    <row r="27" spans="1:10" ht="12.75" customHeight="1">
      <c r="A27" s="178"/>
      <c r="B27" s="288" t="s">
        <v>487</v>
      </c>
      <c r="C27" s="306">
        <v>32.5</v>
      </c>
      <c r="D27" s="306">
        <v>8.9</v>
      </c>
      <c r="E27" s="307">
        <v>165</v>
      </c>
      <c r="F27" s="307">
        <v>8</v>
      </c>
      <c r="G27" s="308">
        <v>204.8</v>
      </c>
      <c r="H27" s="308">
        <v>192.8</v>
      </c>
      <c r="I27" s="308">
        <v>548.3</v>
      </c>
      <c r="J27" s="309">
        <v>746</v>
      </c>
    </row>
    <row r="28" spans="1:10" ht="12.75" customHeight="1">
      <c r="A28" s="178"/>
      <c r="B28" s="288" t="s">
        <v>488</v>
      </c>
      <c r="C28" s="306">
        <v>37.6</v>
      </c>
      <c r="D28" s="306">
        <v>10.7</v>
      </c>
      <c r="E28" s="307">
        <v>164</v>
      </c>
      <c r="F28" s="307">
        <v>7</v>
      </c>
      <c r="G28" s="308">
        <v>196.2</v>
      </c>
      <c r="H28" s="308">
        <v>186.4</v>
      </c>
      <c r="I28" s="308">
        <v>559.5</v>
      </c>
      <c r="J28" s="309">
        <v>882</v>
      </c>
    </row>
    <row r="29" spans="1:10" ht="12.75" customHeight="1">
      <c r="A29" s="178"/>
      <c r="B29" s="288" t="s">
        <v>489</v>
      </c>
      <c r="C29" s="306">
        <v>42.4</v>
      </c>
      <c r="D29" s="306">
        <v>11.3</v>
      </c>
      <c r="E29" s="307">
        <v>166</v>
      </c>
      <c r="F29" s="307">
        <v>8</v>
      </c>
      <c r="G29" s="308">
        <v>195.2</v>
      </c>
      <c r="H29" s="308">
        <v>185</v>
      </c>
      <c r="I29" s="308">
        <v>497.6</v>
      </c>
      <c r="J29" s="309">
        <v>1100</v>
      </c>
    </row>
    <row r="30" spans="1:10" ht="12.75" customHeight="1">
      <c r="A30" s="178"/>
      <c r="B30" s="288" t="s">
        <v>490</v>
      </c>
      <c r="C30" s="306">
        <v>47.4</v>
      </c>
      <c r="D30" s="306">
        <v>14.2</v>
      </c>
      <c r="E30" s="307">
        <v>166</v>
      </c>
      <c r="F30" s="307">
        <v>8</v>
      </c>
      <c r="G30" s="308">
        <v>202.5</v>
      </c>
      <c r="H30" s="308">
        <v>191.3</v>
      </c>
      <c r="I30" s="308">
        <v>552.8</v>
      </c>
      <c r="J30" s="309">
        <v>1105</v>
      </c>
    </row>
    <row r="31" spans="1:10" ht="12.75" customHeight="1">
      <c r="A31" s="178"/>
      <c r="B31" s="288" t="s">
        <v>491</v>
      </c>
      <c r="C31" s="306">
        <v>52.4</v>
      </c>
      <c r="D31" s="306">
        <v>15.2</v>
      </c>
      <c r="E31" s="307">
        <v>166</v>
      </c>
      <c r="F31" s="307">
        <v>6</v>
      </c>
      <c r="G31" s="308">
        <v>208.9</v>
      </c>
      <c r="H31" s="308">
        <v>199.6</v>
      </c>
      <c r="I31" s="308">
        <v>575.4</v>
      </c>
      <c r="J31" s="309">
        <v>938</v>
      </c>
    </row>
    <row r="32" spans="1:10" ht="12.75" customHeight="1">
      <c r="A32" s="178"/>
      <c r="B32" s="288" t="s">
        <v>492</v>
      </c>
      <c r="C32" s="306">
        <v>57.4</v>
      </c>
      <c r="D32" s="306">
        <v>16.9</v>
      </c>
      <c r="E32" s="307">
        <v>165</v>
      </c>
      <c r="F32" s="307">
        <v>5</v>
      </c>
      <c r="G32" s="308">
        <v>208.6</v>
      </c>
      <c r="H32" s="308">
        <v>201.2</v>
      </c>
      <c r="I32" s="308">
        <v>520.5</v>
      </c>
      <c r="J32" s="309">
        <v>425</v>
      </c>
    </row>
    <row r="33" spans="1:10" ht="12.75" customHeight="1">
      <c r="A33" s="178"/>
      <c r="B33" s="288" t="s">
        <v>493</v>
      </c>
      <c r="C33" s="306">
        <v>62.1</v>
      </c>
      <c r="D33" s="306">
        <v>15.8</v>
      </c>
      <c r="E33" s="307">
        <v>170</v>
      </c>
      <c r="F33" s="307">
        <v>3</v>
      </c>
      <c r="G33" s="308">
        <v>169.8</v>
      </c>
      <c r="H33" s="308">
        <v>167.1</v>
      </c>
      <c r="I33" s="308">
        <v>280.8</v>
      </c>
      <c r="J33" s="309">
        <v>147</v>
      </c>
    </row>
    <row r="34" spans="1:10" ht="12.75" customHeight="1">
      <c r="A34" s="178"/>
      <c r="B34" s="288" t="s">
        <v>494</v>
      </c>
      <c r="C34" s="306">
        <v>67.9</v>
      </c>
      <c r="D34" s="306">
        <v>17.7</v>
      </c>
      <c r="E34" s="307">
        <v>161</v>
      </c>
      <c r="F34" s="307">
        <v>2</v>
      </c>
      <c r="G34" s="308">
        <v>175.5</v>
      </c>
      <c r="H34" s="308">
        <v>173.4</v>
      </c>
      <c r="I34" s="308">
        <v>310.9</v>
      </c>
      <c r="J34" s="309">
        <v>27</v>
      </c>
    </row>
    <row r="35" spans="1:10" ht="8.25" customHeight="1">
      <c r="A35" s="178"/>
      <c r="B35" s="178"/>
      <c r="C35" s="306"/>
      <c r="D35" s="306"/>
      <c r="E35" s="307"/>
      <c r="F35" s="307"/>
      <c r="G35" s="308"/>
      <c r="H35" s="308"/>
      <c r="I35" s="308"/>
      <c r="J35" s="309"/>
    </row>
    <row r="36" spans="1:10" ht="12.75" customHeight="1">
      <c r="A36" s="178"/>
      <c r="B36" s="302" t="s">
        <v>423</v>
      </c>
      <c r="C36" s="306"/>
      <c r="D36" s="306"/>
      <c r="E36" s="307"/>
      <c r="F36" s="307"/>
      <c r="G36" s="308"/>
      <c r="H36" s="308"/>
      <c r="I36" s="308"/>
      <c r="J36" s="309"/>
    </row>
    <row r="37" spans="1:10" ht="12.75" customHeight="1">
      <c r="A37" s="178"/>
      <c r="B37" s="305" t="s">
        <v>482</v>
      </c>
      <c r="C37" s="306">
        <v>42.7</v>
      </c>
      <c r="D37" s="306">
        <v>12.5</v>
      </c>
      <c r="E37" s="307">
        <v>172</v>
      </c>
      <c r="F37" s="307">
        <v>10</v>
      </c>
      <c r="G37" s="308">
        <v>307.7</v>
      </c>
      <c r="H37" s="308">
        <v>288.9</v>
      </c>
      <c r="I37" s="308">
        <v>614.1</v>
      </c>
      <c r="J37" s="309">
        <v>2062</v>
      </c>
    </row>
    <row r="38" spans="1:10" ht="12.75" customHeight="1">
      <c r="A38" s="178"/>
      <c r="B38" s="288" t="s">
        <v>483</v>
      </c>
      <c r="C38" s="310" t="s">
        <v>384</v>
      </c>
      <c r="D38" s="310" t="s">
        <v>384</v>
      </c>
      <c r="E38" s="299" t="s">
        <v>384</v>
      </c>
      <c r="F38" s="299" t="s">
        <v>384</v>
      </c>
      <c r="G38" s="312" t="s">
        <v>384</v>
      </c>
      <c r="H38" s="312" t="s">
        <v>384</v>
      </c>
      <c r="I38" s="312" t="s">
        <v>384</v>
      </c>
      <c r="J38" s="313" t="s">
        <v>384</v>
      </c>
    </row>
    <row r="39" spans="1:10" ht="12.75" customHeight="1">
      <c r="A39" s="178"/>
      <c r="B39" s="288" t="s">
        <v>484</v>
      </c>
      <c r="C39" s="310">
        <v>19.3</v>
      </c>
      <c r="D39" s="310">
        <v>0.8</v>
      </c>
      <c r="E39" s="299">
        <v>172</v>
      </c>
      <c r="F39" s="299">
        <v>9</v>
      </c>
      <c r="G39" s="312">
        <v>190.6</v>
      </c>
      <c r="H39" s="312">
        <v>179.4</v>
      </c>
      <c r="I39" s="312">
        <v>91.8</v>
      </c>
      <c r="J39" s="313">
        <v>73</v>
      </c>
    </row>
    <row r="40" spans="1:10" ht="12.75" customHeight="1">
      <c r="A40" s="178"/>
      <c r="B40" s="288" t="s">
        <v>485</v>
      </c>
      <c r="C40" s="306">
        <v>22.7</v>
      </c>
      <c r="D40" s="306">
        <v>3.3</v>
      </c>
      <c r="E40" s="307">
        <v>171</v>
      </c>
      <c r="F40" s="307">
        <v>13</v>
      </c>
      <c r="G40" s="308">
        <v>214.9</v>
      </c>
      <c r="H40" s="308">
        <v>196.3</v>
      </c>
      <c r="I40" s="308">
        <v>352.9</v>
      </c>
      <c r="J40" s="314">
        <v>191</v>
      </c>
    </row>
    <row r="41" spans="1:10" ht="12.75" customHeight="1">
      <c r="A41" s="178"/>
      <c r="B41" s="288" t="s">
        <v>486</v>
      </c>
      <c r="C41" s="306">
        <v>27.5</v>
      </c>
      <c r="D41" s="306">
        <v>6.2</v>
      </c>
      <c r="E41" s="307">
        <v>174</v>
      </c>
      <c r="F41" s="307">
        <v>14</v>
      </c>
      <c r="G41" s="308">
        <v>272.5</v>
      </c>
      <c r="H41" s="308">
        <v>248.5</v>
      </c>
      <c r="I41" s="308">
        <v>526.1</v>
      </c>
      <c r="J41" s="314">
        <v>190</v>
      </c>
    </row>
    <row r="42" spans="1:10" ht="12.75" customHeight="1">
      <c r="A42" s="178"/>
      <c r="B42" s="288" t="s">
        <v>487</v>
      </c>
      <c r="C42" s="310">
        <v>32.2</v>
      </c>
      <c r="D42" s="310">
        <v>8.2</v>
      </c>
      <c r="E42" s="299">
        <v>175</v>
      </c>
      <c r="F42" s="299">
        <v>16</v>
      </c>
      <c r="G42" s="312">
        <v>310.8</v>
      </c>
      <c r="H42" s="312">
        <v>282.9</v>
      </c>
      <c r="I42" s="312">
        <v>684.6</v>
      </c>
      <c r="J42" s="315">
        <v>180</v>
      </c>
    </row>
    <row r="43" spans="1:10" ht="12.75" customHeight="1">
      <c r="A43" s="178"/>
      <c r="B43" s="288" t="s">
        <v>488</v>
      </c>
      <c r="C43" s="306">
        <v>37.7</v>
      </c>
      <c r="D43" s="306">
        <v>12.1</v>
      </c>
      <c r="E43" s="307">
        <v>173</v>
      </c>
      <c r="F43" s="307">
        <v>9</v>
      </c>
      <c r="G43" s="308">
        <v>323.1</v>
      </c>
      <c r="H43" s="308">
        <v>302.8</v>
      </c>
      <c r="I43" s="308">
        <v>785.2</v>
      </c>
      <c r="J43" s="314">
        <v>189</v>
      </c>
    </row>
    <row r="44" spans="1:10" ht="12.75" customHeight="1">
      <c r="A44" s="178"/>
      <c r="B44" s="288" t="s">
        <v>489</v>
      </c>
      <c r="C44" s="306">
        <v>42.5</v>
      </c>
      <c r="D44" s="306">
        <v>14.7</v>
      </c>
      <c r="E44" s="307">
        <v>173</v>
      </c>
      <c r="F44" s="307">
        <v>6</v>
      </c>
      <c r="G44" s="308">
        <v>345.2</v>
      </c>
      <c r="H44" s="308">
        <v>333.6</v>
      </c>
      <c r="I44" s="308">
        <v>744.4</v>
      </c>
      <c r="J44" s="314">
        <v>215</v>
      </c>
    </row>
    <row r="45" spans="1:10" ht="12.75" customHeight="1">
      <c r="A45" s="178"/>
      <c r="B45" s="288" t="s">
        <v>490</v>
      </c>
      <c r="C45" s="306">
        <v>47.7</v>
      </c>
      <c r="D45" s="306">
        <v>14.1</v>
      </c>
      <c r="E45" s="307">
        <v>169</v>
      </c>
      <c r="F45" s="307">
        <v>9</v>
      </c>
      <c r="G45" s="308">
        <v>344.7</v>
      </c>
      <c r="H45" s="308">
        <v>327.1</v>
      </c>
      <c r="I45" s="308">
        <v>727.5</v>
      </c>
      <c r="J45" s="314">
        <v>339</v>
      </c>
    </row>
    <row r="46" spans="1:10" ht="12.75" customHeight="1">
      <c r="A46" s="178"/>
      <c r="B46" s="288" t="s">
        <v>491</v>
      </c>
      <c r="C46" s="306">
        <v>52.6</v>
      </c>
      <c r="D46" s="306">
        <v>20.2</v>
      </c>
      <c r="E46" s="307">
        <v>174</v>
      </c>
      <c r="F46" s="307">
        <v>9</v>
      </c>
      <c r="G46" s="308">
        <v>354.9</v>
      </c>
      <c r="H46" s="308">
        <v>334.9</v>
      </c>
      <c r="I46" s="308">
        <v>810.1</v>
      </c>
      <c r="J46" s="314">
        <v>347</v>
      </c>
    </row>
    <row r="47" spans="1:10" ht="12.75" customHeight="1">
      <c r="A47" s="178"/>
      <c r="B47" s="288" t="s">
        <v>492</v>
      </c>
      <c r="C47" s="306">
        <v>57.2</v>
      </c>
      <c r="D47" s="306">
        <v>15.8</v>
      </c>
      <c r="E47" s="307">
        <v>173</v>
      </c>
      <c r="F47" s="307">
        <v>12</v>
      </c>
      <c r="G47" s="308">
        <v>311.3</v>
      </c>
      <c r="H47" s="308">
        <v>288.9</v>
      </c>
      <c r="I47" s="308">
        <v>545.6</v>
      </c>
      <c r="J47" s="314">
        <v>187</v>
      </c>
    </row>
    <row r="48" spans="1:10" ht="12.75" customHeight="1">
      <c r="A48" s="178"/>
      <c r="B48" s="288" t="s">
        <v>493</v>
      </c>
      <c r="C48" s="306">
        <v>62.6</v>
      </c>
      <c r="D48" s="306">
        <v>18.2</v>
      </c>
      <c r="E48" s="307">
        <v>169</v>
      </c>
      <c r="F48" s="307">
        <v>4</v>
      </c>
      <c r="G48" s="308">
        <v>261.7</v>
      </c>
      <c r="H48" s="308">
        <v>255.3</v>
      </c>
      <c r="I48" s="308">
        <v>281.3</v>
      </c>
      <c r="J48" s="314">
        <v>93</v>
      </c>
    </row>
    <row r="49" spans="1:10" ht="12.75" customHeight="1">
      <c r="A49" s="178"/>
      <c r="B49" s="288" t="s">
        <v>494</v>
      </c>
      <c r="C49" s="310">
        <v>69.4</v>
      </c>
      <c r="D49" s="310">
        <v>9.1</v>
      </c>
      <c r="E49" s="299">
        <v>157</v>
      </c>
      <c r="F49" s="299">
        <v>8</v>
      </c>
      <c r="G49" s="312">
        <v>240.5</v>
      </c>
      <c r="H49" s="312">
        <v>226.5</v>
      </c>
      <c r="I49" s="312">
        <v>83.4</v>
      </c>
      <c r="J49" s="315">
        <v>58</v>
      </c>
    </row>
    <row r="50" spans="1:10" ht="12.75" customHeight="1">
      <c r="A50" s="178"/>
      <c r="B50" s="305" t="s">
        <v>495</v>
      </c>
      <c r="C50" s="306">
        <v>38.9</v>
      </c>
      <c r="D50" s="306">
        <v>10.2</v>
      </c>
      <c r="E50" s="316">
        <v>176</v>
      </c>
      <c r="F50" s="316">
        <v>6</v>
      </c>
      <c r="G50" s="308">
        <v>184.5</v>
      </c>
      <c r="H50" s="308">
        <v>176.6</v>
      </c>
      <c r="I50" s="308">
        <v>358</v>
      </c>
      <c r="J50" s="314">
        <v>269</v>
      </c>
    </row>
    <row r="51" spans="1:10" ht="12.75" customHeight="1">
      <c r="A51" s="178"/>
      <c r="B51" s="288" t="s">
        <v>483</v>
      </c>
      <c r="C51" s="310" t="s">
        <v>384</v>
      </c>
      <c r="D51" s="310" t="s">
        <v>384</v>
      </c>
      <c r="E51" s="317" t="s">
        <v>384</v>
      </c>
      <c r="F51" s="317" t="s">
        <v>384</v>
      </c>
      <c r="G51" s="312" t="s">
        <v>384</v>
      </c>
      <c r="H51" s="312" t="s">
        <v>384</v>
      </c>
      <c r="I51" s="312" t="s">
        <v>384</v>
      </c>
      <c r="J51" s="318" t="s">
        <v>384</v>
      </c>
    </row>
    <row r="52" spans="1:10" ht="12.75" customHeight="1">
      <c r="A52" s="178"/>
      <c r="B52" s="288" t="s">
        <v>484</v>
      </c>
      <c r="C52" s="310">
        <v>19.1</v>
      </c>
      <c r="D52" s="310">
        <v>0.9</v>
      </c>
      <c r="E52" s="317">
        <v>178</v>
      </c>
      <c r="F52" s="317">
        <v>4</v>
      </c>
      <c r="G52" s="312">
        <v>172.5</v>
      </c>
      <c r="H52" s="312">
        <v>168</v>
      </c>
      <c r="I52" s="312">
        <v>20.8</v>
      </c>
      <c r="J52" s="318">
        <v>5</v>
      </c>
    </row>
    <row r="53" spans="1:10" ht="12.75" customHeight="1">
      <c r="A53" s="178"/>
      <c r="B53" s="288" t="s">
        <v>485</v>
      </c>
      <c r="C53" s="306">
        <v>22.7</v>
      </c>
      <c r="D53" s="306">
        <v>2.8</v>
      </c>
      <c r="E53" s="316">
        <v>167</v>
      </c>
      <c r="F53" s="316">
        <v>5</v>
      </c>
      <c r="G53" s="308">
        <v>175.7</v>
      </c>
      <c r="H53" s="308">
        <v>169.3</v>
      </c>
      <c r="I53" s="308">
        <v>445.4</v>
      </c>
      <c r="J53" s="314">
        <v>38</v>
      </c>
    </row>
    <row r="54" spans="1:10" ht="12.75" customHeight="1">
      <c r="A54" s="178"/>
      <c r="B54" s="288" t="s">
        <v>486</v>
      </c>
      <c r="C54" s="310">
        <v>27.5</v>
      </c>
      <c r="D54" s="310">
        <v>6</v>
      </c>
      <c r="E54" s="317">
        <v>176</v>
      </c>
      <c r="F54" s="317">
        <v>10</v>
      </c>
      <c r="G54" s="312">
        <v>182.4</v>
      </c>
      <c r="H54" s="312">
        <v>168.9</v>
      </c>
      <c r="I54" s="312">
        <v>492.1</v>
      </c>
      <c r="J54" s="318">
        <v>45</v>
      </c>
    </row>
    <row r="55" spans="1:10" ht="12.75" customHeight="1">
      <c r="A55" s="178"/>
      <c r="B55" s="288" t="s">
        <v>487</v>
      </c>
      <c r="C55" s="306">
        <v>33.3</v>
      </c>
      <c r="D55" s="306">
        <v>7</v>
      </c>
      <c r="E55" s="316">
        <v>187</v>
      </c>
      <c r="F55" s="316">
        <v>14</v>
      </c>
      <c r="G55" s="308">
        <v>185</v>
      </c>
      <c r="H55" s="308">
        <v>169</v>
      </c>
      <c r="I55" s="308">
        <v>340.3</v>
      </c>
      <c r="J55" s="314">
        <v>46</v>
      </c>
    </row>
    <row r="56" spans="1:10" ht="12.75" customHeight="1">
      <c r="A56" s="178"/>
      <c r="B56" s="288" t="s">
        <v>488</v>
      </c>
      <c r="C56" s="306">
        <v>38.2</v>
      </c>
      <c r="D56" s="306">
        <v>4.2</v>
      </c>
      <c r="E56" s="316">
        <v>176</v>
      </c>
      <c r="F56" s="316">
        <v>6</v>
      </c>
      <c r="G56" s="308">
        <v>162.1</v>
      </c>
      <c r="H56" s="308">
        <v>156.4</v>
      </c>
      <c r="I56" s="308">
        <v>128.1</v>
      </c>
      <c r="J56" s="314">
        <v>24</v>
      </c>
    </row>
    <row r="57" spans="1:10" ht="12.75" customHeight="1">
      <c r="A57" s="178"/>
      <c r="B57" s="288" t="s">
        <v>489</v>
      </c>
      <c r="C57" s="306">
        <v>41.9</v>
      </c>
      <c r="D57" s="306">
        <v>8.6</v>
      </c>
      <c r="E57" s="316">
        <v>184</v>
      </c>
      <c r="F57" s="316">
        <v>6</v>
      </c>
      <c r="G57" s="308">
        <v>179.7</v>
      </c>
      <c r="H57" s="308">
        <v>171.5</v>
      </c>
      <c r="I57" s="308">
        <v>368.6</v>
      </c>
      <c r="J57" s="314">
        <v>19</v>
      </c>
    </row>
    <row r="58" spans="1:10" ht="12.75" customHeight="1">
      <c r="A58" s="178"/>
      <c r="B58" s="288" t="s">
        <v>490</v>
      </c>
      <c r="C58" s="306">
        <v>48.5</v>
      </c>
      <c r="D58" s="306">
        <v>21.2</v>
      </c>
      <c r="E58" s="316">
        <v>177</v>
      </c>
      <c r="F58" s="316">
        <v>6</v>
      </c>
      <c r="G58" s="308">
        <v>243.8</v>
      </c>
      <c r="H58" s="308">
        <v>235.3</v>
      </c>
      <c r="I58" s="308">
        <v>479.2</v>
      </c>
      <c r="J58" s="314">
        <v>16</v>
      </c>
    </row>
    <row r="59" spans="1:10" ht="12.75" customHeight="1">
      <c r="A59" s="178"/>
      <c r="B59" s="288" t="s">
        <v>491</v>
      </c>
      <c r="C59" s="310">
        <v>53.1</v>
      </c>
      <c r="D59" s="310">
        <v>16.6</v>
      </c>
      <c r="E59" s="317">
        <v>177</v>
      </c>
      <c r="F59" s="317">
        <v>2</v>
      </c>
      <c r="G59" s="312">
        <v>198.2</v>
      </c>
      <c r="H59" s="312">
        <v>196.4</v>
      </c>
      <c r="I59" s="312">
        <v>358.5</v>
      </c>
      <c r="J59" s="318">
        <v>43</v>
      </c>
    </row>
    <row r="60" spans="1:10" ht="12.75" customHeight="1">
      <c r="A60" s="178"/>
      <c r="B60" s="288" t="s">
        <v>492</v>
      </c>
      <c r="C60" s="310">
        <v>57.7</v>
      </c>
      <c r="D60" s="310">
        <v>20.8</v>
      </c>
      <c r="E60" s="317">
        <v>174</v>
      </c>
      <c r="F60" s="317">
        <v>0</v>
      </c>
      <c r="G60" s="312">
        <v>198.3</v>
      </c>
      <c r="H60" s="312">
        <v>198.3</v>
      </c>
      <c r="I60" s="312">
        <v>378</v>
      </c>
      <c r="J60" s="318">
        <v>20</v>
      </c>
    </row>
    <row r="61" spans="1:10" ht="12.75" customHeight="1">
      <c r="A61" s="178"/>
      <c r="B61" s="288" t="s">
        <v>493</v>
      </c>
      <c r="C61" s="310">
        <v>62.3</v>
      </c>
      <c r="D61" s="310">
        <v>22.6</v>
      </c>
      <c r="E61" s="317">
        <v>159</v>
      </c>
      <c r="F61" s="317">
        <v>1</v>
      </c>
      <c r="G61" s="312">
        <v>126.9</v>
      </c>
      <c r="H61" s="312">
        <v>126.3</v>
      </c>
      <c r="I61" s="312">
        <v>2</v>
      </c>
      <c r="J61" s="318">
        <v>10</v>
      </c>
    </row>
    <row r="62" spans="1:10" ht="12.75" customHeight="1">
      <c r="A62" s="178"/>
      <c r="B62" s="288" t="s">
        <v>494</v>
      </c>
      <c r="C62" s="310">
        <v>68.5</v>
      </c>
      <c r="D62" s="310">
        <v>25.5</v>
      </c>
      <c r="E62" s="317">
        <v>144</v>
      </c>
      <c r="F62" s="317">
        <v>0</v>
      </c>
      <c r="G62" s="312">
        <v>124</v>
      </c>
      <c r="H62" s="312">
        <v>124</v>
      </c>
      <c r="I62" s="312">
        <v>200</v>
      </c>
      <c r="J62" s="318">
        <v>3</v>
      </c>
    </row>
    <row r="63" spans="1:10" ht="6" customHeight="1">
      <c r="A63" s="178"/>
      <c r="B63" s="178"/>
      <c r="C63" s="306"/>
      <c r="D63" s="306"/>
      <c r="E63" s="316"/>
      <c r="F63" s="316"/>
      <c r="G63" s="308"/>
      <c r="H63" s="308"/>
      <c r="I63" s="308"/>
      <c r="J63" s="314"/>
    </row>
    <row r="64" spans="1:10" ht="12.75" customHeight="1">
      <c r="A64" s="178"/>
      <c r="B64" s="302" t="s">
        <v>424</v>
      </c>
      <c r="C64" s="306"/>
      <c r="D64" s="306"/>
      <c r="E64" s="316"/>
      <c r="F64" s="316"/>
      <c r="G64" s="308"/>
      <c r="H64" s="308"/>
      <c r="I64" s="308"/>
      <c r="J64" s="314"/>
    </row>
    <row r="65" spans="1:10" ht="12.75" customHeight="1">
      <c r="A65" s="178"/>
      <c r="B65" s="305" t="s">
        <v>482</v>
      </c>
      <c r="C65" s="306">
        <v>38.8</v>
      </c>
      <c r="D65" s="306">
        <v>12.8</v>
      </c>
      <c r="E65" s="316">
        <v>169</v>
      </c>
      <c r="F65" s="316">
        <v>15</v>
      </c>
      <c r="G65" s="308">
        <v>281.9</v>
      </c>
      <c r="H65" s="308">
        <v>253.4</v>
      </c>
      <c r="I65" s="308">
        <v>774</v>
      </c>
      <c r="J65" s="309">
        <v>4844</v>
      </c>
    </row>
    <row r="66" spans="1:10" ht="12.75" customHeight="1">
      <c r="A66" s="178"/>
      <c r="B66" s="288" t="s">
        <v>483</v>
      </c>
      <c r="C66" s="310" t="s">
        <v>384</v>
      </c>
      <c r="D66" s="310" t="s">
        <v>384</v>
      </c>
      <c r="E66" s="317" t="s">
        <v>384</v>
      </c>
      <c r="F66" s="317" t="s">
        <v>384</v>
      </c>
      <c r="G66" s="311" t="s">
        <v>384</v>
      </c>
      <c r="H66" s="311" t="s">
        <v>384</v>
      </c>
      <c r="I66" s="311" t="s">
        <v>384</v>
      </c>
      <c r="J66" s="313" t="s">
        <v>384</v>
      </c>
    </row>
    <row r="67" spans="1:10" ht="12.75" customHeight="1">
      <c r="A67" s="178"/>
      <c r="B67" s="288" t="s">
        <v>484</v>
      </c>
      <c r="C67" s="310">
        <v>19.1</v>
      </c>
      <c r="D67" s="310">
        <v>0.9</v>
      </c>
      <c r="E67" s="317">
        <v>172</v>
      </c>
      <c r="F67" s="317">
        <v>15</v>
      </c>
      <c r="G67" s="312">
        <v>178</v>
      </c>
      <c r="H67" s="312">
        <v>157.9</v>
      </c>
      <c r="I67" s="312">
        <v>107</v>
      </c>
      <c r="J67" s="318">
        <v>163</v>
      </c>
    </row>
    <row r="68" spans="1:10" ht="12.75" customHeight="1">
      <c r="A68" s="178"/>
      <c r="B68" s="288" t="s">
        <v>485</v>
      </c>
      <c r="C68" s="306">
        <v>22.7</v>
      </c>
      <c r="D68" s="306">
        <v>3.4</v>
      </c>
      <c r="E68" s="316">
        <v>171</v>
      </c>
      <c r="F68" s="316">
        <v>16</v>
      </c>
      <c r="G68" s="308">
        <v>203.3</v>
      </c>
      <c r="H68" s="308">
        <v>178</v>
      </c>
      <c r="I68" s="308">
        <v>493.8</v>
      </c>
      <c r="J68" s="314">
        <v>513</v>
      </c>
    </row>
    <row r="69" spans="1:10" ht="12.75" customHeight="1">
      <c r="A69" s="178"/>
      <c r="B69" s="288" t="s">
        <v>486</v>
      </c>
      <c r="C69" s="306">
        <v>27.4</v>
      </c>
      <c r="D69" s="306">
        <v>6.5</v>
      </c>
      <c r="E69" s="316">
        <v>167</v>
      </c>
      <c r="F69" s="316">
        <v>19</v>
      </c>
      <c r="G69" s="308">
        <v>234.8</v>
      </c>
      <c r="H69" s="308">
        <v>201.4</v>
      </c>
      <c r="I69" s="308">
        <v>683.3</v>
      </c>
      <c r="J69" s="314">
        <v>590</v>
      </c>
    </row>
    <row r="70" spans="1:10" ht="12.75" customHeight="1">
      <c r="A70" s="178"/>
      <c r="B70" s="288" t="s">
        <v>487</v>
      </c>
      <c r="C70" s="306">
        <v>32.5</v>
      </c>
      <c r="D70" s="306">
        <v>10.2</v>
      </c>
      <c r="E70" s="316">
        <v>169</v>
      </c>
      <c r="F70" s="316">
        <v>17</v>
      </c>
      <c r="G70" s="308">
        <v>269.6</v>
      </c>
      <c r="H70" s="308">
        <v>237.8</v>
      </c>
      <c r="I70" s="308">
        <v>818.6</v>
      </c>
      <c r="J70" s="314">
        <v>702</v>
      </c>
    </row>
    <row r="71" spans="1:10" ht="12.75" customHeight="1">
      <c r="A71" s="178"/>
      <c r="B71" s="288" t="s">
        <v>488</v>
      </c>
      <c r="C71" s="306">
        <v>37.5</v>
      </c>
      <c r="D71" s="306">
        <v>13.5</v>
      </c>
      <c r="E71" s="316">
        <v>167</v>
      </c>
      <c r="F71" s="316">
        <v>18</v>
      </c>
      <c r="G71" s="308">
        <v>297.9</v>
      </c>
      <c r="H71" s="308">
        <v>262.8</v>
      </c>
      <c r="I71" s="308">
        <v>860.4</v>
      </c>
      <c r="J71" s="314">
        <v>752</v>
      </c>
    </row>
    <row r="72" spans="1:10" ht="12.75" customHeight="1">
      <c r="A72" s="178"/>
      <c r="B72" s="288" t="s">
        <v>489</v>
      </c>
      <c r="C72" s="306">
        <v>42.6</v>
      </c>
      <c r="D72" s="306">
        <v>15.1</v>
      </c>
      <c r="E72" s="316">
        <v>170</v>
      </c>
      <c r="F72" s="316">
        <v>13</v>
      </c>
      <c r="G72" s="308">
        <v>328.6</v>
      </c>
      <c r="H72" s="308">
        <v>299.1</v>
      </c>
      <c r="I72" s="308">
        <v>966.4</v>
      </c>
      <c r="J72" s="314">
        <v>578</v>
      </c>
    </row>
    <row r="73" spans="1:10" ht="12.75" customHeight="1">
      <c r="A73" s="178"/>
      <c r="B73" s="288" t="s">
        <v>490</v>
      </c>
      <c r="C73" s="306">
        <v>47.6</v>
      </c>
      <c r="D73" s="306">
        <v>17</v>
      </c>
      <c r="E73" s="316">
        <v>171</v>
      </c>
      <c r="F73" s="316">
        <v>11</v>
      </c>
      <c r="G73" s="308">
        <v>318.5</v>
      </c>
      <c r="H73" s="308">
        <v>293.3</v>
      </c>
      <c r="I73" s="308">
        <v>872.4</v>
      </c>
      <c r="J73" s="314">
        <v>553</v>
      </c>
    </row>
    <row r="74" spans="1:10" ht="12.75" customHeight="1">
      <c r="A74" s="178"/>
      <c r="B74" s="288" t="s">
        <v>491</v>
      </c>
      <c r="C74" s="306">
        <v>52.4</v>
      </c>
      <c r="D74" s="306">
        <v>21.1</v>
      </c>
      <c r="E74" s="316">
        <v>171</v>
      </c>
      <c r="F74" s="316">
        <v>11</v>
      </c>
      <c r="G74" s="308">
        <v>338.9</v>
      </c>
      <c r="H74" s="308">
        <v>314.3</v>
      </c>
      <c r="I74" s="308">
        <v>929.6</v>
      </c>
      <c r="J74" s="314">
        <v>561</v>
      </c>
    </row>
    <row r="75" spans="1:10" ht="12.75" customHeight="1">
      <c r="A75" s="178"/>
      <c r="B75" s="288" t="s">
        <v>492</v>
      </c>
      <c r="C75" s="306">
        <v>57.5</v>
      </c>
      <c r="D75" s="306">
        <v>22.4</v>
      </c>
      <c r="E75" s="316">
        <v>170</v>
      </c>
      <c r="F75" s="316">
        <v>10</v>
      </c>
      <c r="G75" s="308">
        <v>315.5</v>
      </c>
      <c r="H75" s="308">
        <v>291.8</v>
      </c>
      <c r="I75" s="308">
        <v>814.7</v>
      </c>
      <c r="J75" s="314">
        <v>312</v>
      </c>
    </row>
    <row r="76" spans="1:10" ht="12.75" customHeight="1">
      <c r="A76" s="178"/>
      <c r="B76" s="288" t="s">
        <v>493</v>
      </c>
      <c r="C76" s="306">
        <v>62</v>
      </c>
      <c r="D76" s="306">
        <v>15.9</v>
      </c>
      <c r="E76" s="316">
        <v>170</v>
      </c>
      <c r="F76" s="316">
        <v>6</v>
      </c>
      <c r="G76" s="308">
        <v>219.5</v>
      </c>
      <c r="H76" s="308">
        <v>209.5</v>
      </c>
      <c r="I76" s="308">
        <v>341.1</v>
      </c>
      <c r="J76" s="314">
        <v>76</v>
      </c>
    </row>
    <row r="77" spans="1:10" ht="12.75" customHeight="1">
      <c r="A77" s="178"/>
      <c r="B77" s="288" t="s">
        <v>494</v>
      </c>
      <c r="C77" s="306">
        <v>68.7</v>
      </c>
      <c r="D77" s="306">
        <v>14.7</v>
      </c>
      <c r="E77" s="316">
        <v>166</v>
      </c>
      <c r="F77" s="316">
        <v>3</v>
      </c>
      <c r="G77" s="308">
        <v>202.9</v>
      </c>
      <c r="H77" s="308">
        <v>197.8</v>
      </c>
      <c r="I77" s="308">
        <v>253.8</v>
      </c>
      <c r="J77" s="314">
        <v>45</v>
      </c>
    </row>
    <row r="78" spans="1:10" ht="12.75" customHeight="1">
      <c r="A78" s="178"/>
      <c r="B78" s="305" t="s">
        <v>495</v>
      </c>
      <c r="C78" s="306">
        <v>40.8</v>
      </c>
      <c r="D78" s="306">
        <v>11.3</v>
      </c>
      <c r="E78" s="316">
        <v>168</v>
      </c>
      <c r="F78" s="316">
        <v>8</v>
      </c>
      <c r="G78" s="308">
        <v>168.6</v>
      </c>
      <c r="H78" s="308">
        <v>158.9</v>
      </c>
      <c r="I78" s="308">
        <v>373.3</v>
      </c>
      <c r="J78" s="309">
        <v>3604</v>
      </c>
    </row>
    <row r="79" spans="1:10" ht="12.75" customHeight="1">
      <c r="A79" s="178"/>
      <c r="B79" s="288" t="s">
        <v>483</v>
      </c>
      <c r="C79" s="310" t="s">
        <v>384</v>
      </c>
      <c r="D79" s="310" t="s">
        <v>384</v>
      </c>
      <c r="E79" s="317" t="s">
        <v>384</v>
      </c>
      <c r="F79" s="317" t="s">
        <v>384</v>
      </c>
      <c r="G79" s="312" t="s">
        <v>384</v>
      </c>
      <c r="H79" s="312" t="s">
        <v>384</v>
      </c>
      <c r="I79" s="312" t="s">
        <v>384</v>
      </c>
      <c r="J79" s="318" t="s">
        <v>384</v>
      </c>
    </row>
    <row r="80" spans="1:10" ht="12.75" customHeight="1">
      <c r="A80" s="178"/>
      <c r="B80" s="288" t="s">
        <v>484</v>
      </c>
      <c r="C80" s="310">
        <v>19.1</v>
      </c>
      <c r="D80" s="310">
        <v>1</v>
      </c>
      <c r="E80" s="317">
        <v>169</v>
      </c>
      <c r="F80" s="317">
        <v>15</v>
      </c>
      <c r="G80" s="312">
        <v>154.3</v>
      </c>
      <c r="H80" s="312">
        <v>139.5</v>
      </c>
      <c r="I80" s="312">
        <v>73.2</v>
      </c>
      <c r="J80" s="318">
        <v>88</v>
      </c>
    </row>
    <row r="81" spans="1:10" ht="12.75" customHeight="1">
      <c r="A81" s="178"/>
      <c r="B81" s="288" t="s">
        <v>485</v>
      </c>
      <c r="C81" s="319">
        <v>22.6</v>
      </c>
      <c r="D81" s="306">
        <v>3.1</v>
      </c>
      <c r="E81" s="316">
        <v>171</v>
      </c>
      <c r="F81" s="316">
        <v>10</v>
      </c>
      <c r="G81" s="308">
        <v>164.5</v>
      </c>
      <c r="H81" s="308">
        <v>153</v>
      </c>
      <c r="I81" s="308">
        <v>384.1</v>
      </c>
      <c r="J81" s="314">
        <v>269</v>
      </c>
    </row>
    <row r="82" spans="1:10" ht="12.75" customHeight="1">
      <c r="A82" s="178"/>
      <c r="B82" s="288" t="s">
        <v>486</v>
      </c>
      <c r="C82" s="306">
        <v>27.5</v>
      </c>
      <c r="D82" s="306">
        <v>6.2</v>
      </c>
      <c r="E82" s="316">
        <v>169</v>
      </c>
      <c r="F82" s="316">
        <v>9</v>
      </c>
      <c r="G82" s="308">
        <v>179</v>
      </c>
      <c r="H82" s="308">
        <v>168.1</v>
      </c>
      <c r="I82" s="308">
        <v>462.5</v>
      </c>
      <c r="J82" s="314">
        <v>373</v>
      </c>
    </row>
    <row r="83" spans="1:10" ht="12.75" customHeight="1">
      <c r="A83" s="178"/>
      <c r="B83" s="288" t="s">
        <v>487</v>
      </c>
      <c r="C83" s="306">
        <v>32.3</v>
      </c>
      <c r="D83" s="306">
        <v>10.4</v>
      </c>
      <c r="E83" s="316">
        <v>165</v>
      </c>
      <c r="F83" s="316">
        <v>6</v>
      </c>
      <c r="G83" s="308">
        <v>177.7</v>
      </c>
      <c r="H83" s="308">
        <v>170.4</v>
      </c>
      <c r="I83" s="308">
        <v>479.6</v>
      </c>
      <c r="J83" s="314">
        <v>344</v>
      </c>
    </row>
    <row r="84" spans="1:10" ht="12.75" customHeight="1">
      <c r="A84" s="178"/>
      <c r="B84" s="288" t="s">
        <v>488</v>
      </c>
      <c r="C84" s="306">
        <v>37.6</v>
      </c>
      <c r="D84" s="306">
        <v>11.4</v>
      </c>
      <c r="E84" s="316">
        <v>166</v>
      </c>
      <c r="F84" s="316">
        <v>7</v>
      </c>
      <c r="G84" s="308">
        <v>169.4</v>
      </c>
      <c r="H84" s="308">
        <v>160.8</v>
      </c>
      <c r="I84" s="308">
        <v>423.6</v>
      </c>
      <c r="J84" s="314">
        <v>479</v>
      </c>
    </row>
    <row r="85" spans="1:10" ht="12.75" customHeight="1">
      <c r="A85" s="178"/>
      <c r="B85" s="288" t="s">
        <v>489</v>
      </c>
      <c r="C85" s="306">
        <v>42.3</v>
      </c>
      <c r="D85" s="306">
        <v>11.4</v>
      </c>
      <c r="E85" s="316">
        <v>168</v>
      </c>
      <c r="F85" s="316">
        <v>10</v>
      </c>
      <c r="G85" s="308">
        <v>162</v>
      </c>
      <c r="H85" s="308">
        <v>150.9</v>
      </c>
      <c r="I85" s="308">
        <v>306</v>
      </c>
      <c r="J85" s="309">
        <v>607</v>
      </c>
    </row>
    <row r="86" spans="1:10" ht="12.75" customHeight="1">
      <c r="A86" s="178"/>
      <c r="B86" s="288" t="s">
        <v>490</v>
      </c>
      <c r="C86" s="306">
        <v>47.4</v>
      </c>
      <c r="D86" s="306">
        <v>14.5</v>
      </c>
      <c r="E86" s="316">
        <v>168</v>
      </c>
      <c r="F86" s="316">
        <v>8</v>
      </c>
      <c r="G86" s="308">
        <v>171</v>
      </c>
      <c r="H86" s="308">
        <v>160.6</v>
      </c>
      <c r="I86" s="308">
        <v>367.9</v>
      </c>
      <c r="J86" s="309">
        <v>655</v>
      </c>
    </row>
    <row r="87" spans="1:10" ht="12.75" customHeight="1">
      <c r="A87" s="178"/>
      <c r="B87" s="288" t="s">
        <v>491</v>
      </c>
      <c r="C87" s="306">
        <v>52.2</v>
      </c>
      <c r="D87" s="306">
        <v>14.4</v>
      </c>
      <c r="E87" s="316">
        <v>168</v>
      </c>
      <c r="F87" s="316">
        <v>7</v>
      </c>
      <c r="G87" s="308">
        <v>168.6</v>
      </c>
      <c r="H87" s="308">
        <v>160.1</v>
      </c>
      <c r="I87" s="308">
        <v>367.2</v>
      </c>
      <c r="J87" s="314">
        <v>510</v>
      </c>
    </row>
    <row r="88" spans="1:10" ht="12.75" customHeight="1">
      <c r="A88" s="178"/>
      <c r="B88" s="288" t="s">
        <v>492</v>
      </c>
      <c r="C88" s="306">
        <v>57.3</v>
      </c>
      <c r="D88" s="306">
        <v>16.2</v>
      </c>
      <c r="E88" s="316">
        <v>164</v>
      </c>
      <c r="F88" s="316">
        <v>7</v>
      </c>
      <c r="G88" s="308">
        <v>166.9</v>
      </c>
      <c r="H88" s="308">
        <v>158.8</v>
      </c>
      <c r="I88" s="308">
        <v>348.7</v>
      </c>
      <c r="J88" s="314">
        <v>210</v>
      </c>
    </row>
    <row r="89" spans="1:10" ht="12.75" customHeight="1">
      <c r="A89" s="178"/>
      <c r="B89" s="288" t="s">
        <v>493</v>
      </c>
      <c r="C89" s="306">
        <v>61.8</v>
      </c>
      <c r="D89" s="306">
        <v>16.9</v>
      </c>
      <c r="E89" s="316">
        <v>176</v>
      </c>
      <c r="F89" s="316">
        <v>3</v>
      </c>
      <c r="G89" s="308">
        <v>132.4</v>
      </c>
      <c r="H89" s="308">
        <v>129.2</v>
      </c>
      <c r="I89" s="308">
        <v>119.4</v>
      </c>
      <c r="J89" s="314">
        <v>61</v>
      </c>
    </row>
    <row r="90" spans="1:10" ht="12.75" customHeight="1">
      <c r="A90" s="178"/>
      <c r="B90" s="288" t="s">
        <v>494</v>
      </c>
      <c r="C90" s="306">
        <v>67.4</v>
      </c>
      <c r="D90" s="306">
        <v>12.8</v>
      </c>
      <c r="E90" s="316">
        <v>170</v>
      </c>
      <c r="F90" s="316">
        <v>6</v>
      </c>
      <c r="G90" s="308">
        <v>162.6</v>
      </c>
      <c r="H90" s="308">
        <v>157.3</v>
      </c>
      <c r="I90" s="308">
        <v>125</v>
      </c>
      <c r="J90" s="314">
        <v>10</v>
      </c>
    </row>
    <row r="91" spans="1:10" ht="7.5" customHeight="1">
      <c r="A91" s="178"/>
      <c r="B91" s="178"/>
      <c r="C91" s="306"/>
      <c r="D91" s="306"/>
      <c r="E91" s="316"/>
      <c r="F91" s="316"/>
      <c r="G91" s="308"/>
      <c r="H91" s="308"/>
      <c r="I91" s="308"/>
      <c r="J91" s="314"/>
    </row>
    <row r="92" spans="1:10" ht="24" customHeight="1">
      <c r="A92" s="178"/>
      <c r="B92" s="302" t="s">
        <v>496</v>
      </c>
      <c r="C92" s="306"/>
      <c r="D92" s="306"/>
      <c r="E92" s="316"/>
      <c r="F92" s="316"/>
      <c r="G92" s="308"/>
      <c r="H92" s="308"/>
      <c r="I92" s="308"/>
      <c r="J92" s="314"/>
    </row>
    <row r="93" spans="1:10" ht="12.75" customHeight="1">
      <c r="A93" s="178"/>
      <c r="B93" s="305" t="s">
        <v>482</v>
      </c>
      <c r="C93" s="306">
        <v>39.2</v>
      </c>
      <c r="D93" s="306">
        <v>13.3</v>
      </c>
      <c r="E93" s="316">
        <v>175</v>
      </c>
      <c r="F93" s="316">
        <v>9</v>
      </c>
      <c r="G93" s="308">
        <v>293.7</v>
      </c>
      <c r="H93" s="308">
        <v>280.1</v>
      </c>
      <c r="I93" s="308">
        <v>905.4</v>
      </c>
      <c r="J93" s="309">
        <v>2205</v>
      </c>
    </row>
    <row r="94" spans="1:10" ht="12.75" customHeight="1">
      <c r="A94" s="178"/>
      <c r="B94" s="288" t="s">
        <v>483</v>
      </c>
      <c r="C94" s="310" t="s">
        <v>384</v>
      </c>
      <c r="D94" s="310" t="s">
        <v>384</v>
      </c>
      <c r="E94" s="317" t="s">
        <v>384</v>
      </c>
      <c r="F94" s="317" t="s">
        <v>384</v>
      </c>
      <c r="G94" s="312" t="s">
        <v>384</v>
      </c>
      <c r="H94" s="312" t="s">
        <v>384</v>
      </c>
      <c r="I94" s="312" t="s">
        <v>384</v>
      </c>
      <c r="J94" s="318" t="s">
        <v>384</v>
      </c>
    </row>
    <row r="95" spans="1:10" ht="12.75" customHeight="1">
      <c r="A95" s="178"/>
      <c r="B95" s="288" t="s">
        <v>484</v>
      </c>
      <c r="C95" s="310">
        <v>19.3</v>
      </c>
      <c r="D95" s="310">
        <v>0.8</v>
      </c>
      <c r="E95" s="317">
        <v>175</v>
      </c>
      <c r="F95" s="317">
        <v>9</v>
      </c>
      <c r="G95" s="312">
        <v>169.6</v>
      </c>
      <c r="H95" s="312">
        <v>156.2</v>
      </c>
      <c r="I95" s="312">
        <v>66.8</v>
      </c>
      <c r="J95" s="318">
        <v>34</v>
      </c>
    </row>
    <row r="96" spans="1:10" ht="12.75" customHeight="1">
      <c r="A96" s="178"/>
      <c r="B96" s="288" t="s">
        <v>485</v>
      </c>
      <c r="C96" s="306">
        <v>23</v>
      </c>
      <c r="D96" s="306">
        <v>3</v>
      </c>
      <c r="E96" s="316">
        <v>181</v>
      </c>
      <c r="F96" s="316">
        <v>12</v>
      </c>
      <c r="G96" s="308">
        <v>200</v>
      </c>
      <c r="H96" s="308">
        <v>183.5</v>
      </c>
      <c r="I96" s="308">
        <v>472.5</v>
      </c>
      <c r="J96" s="314">
        <v>226</v>
      </c>
    </row>
    <row r="97" spans="1:10" ht="12.75" customHeight="1">
      <c r="A97" s="178"/>
      <c r="B97" s="288" t="s">
        <v>486</v>
      </c>
      <c r="C97" s="306">
        <v>27.7</v>
      </c>
      <c r="D97" s="306">
        <v>5.9</v>
      </c>
      <c r="E97" s="316">
        <v>175</v>
      </c>
      <c r="F97" s="316">
        <v>17</v>
      </c>
      <c r="G97" s="308">
        <v>238.5</v>
      </c>
      <c r="H97" s="308">
        <v>217.2</v>
      </c>
      <c r="I97" s="308">
        <v>668.4</v>
      </c>
      <c r="J97" s="314">
        <v>301</v>
      </c>
    </row>
    <row r="98" spans="1:10" ht="12.75" customHeight="1">
      <c r="A98" s="178"/>
      <c r="B98" s="288" t="s">
        <v>487</v>
      </c>
      <c r="C98" s="306">
        <v>32.7</v>
      </c>
      <c r="D98" s="306">
        <v>9.6</v>
      </c>
      <c r="E98" s="316">
        <v>174</v>
      </c>
      <c r="F98" s="316">
        <v>11</v>
      </c>
      <c r="G98" s="308">
        <v>269.2</v>
      </c>
      <c r="H98" s="308">
        <v>254</v>
      </c>
      <c r="I98" s="308">
        <v>913.3</v>
      </c>
      <c r="J98" s="314">
        <v>328</v>
      </c>
    </row>
    <row r="99" spans="1:10" ht="12.75" customHeight="1">
      <c r="A99" s="178"/>
      <c r="B99" s="288" t="s">
        <v>488</v>
      </c>
      <c r="C99" s="306">
        <v>37.8</v>
      </c>
      <c r="D99" s="306">
        <v>11.3</v>
      </c>
      <c r="E99" s="316">
        <v>175</v>
      </c>
      <c r="F99" s="316">
        <v>10</v>
      </c>
      <c r="G99" s="308">
        <v>292.4</v>
      </c>
      <c r="H99" s="308">
        <v>277.9</v>
      </c>
      <c r="I99" s="308">
        <v>977.5</v>
      </c>
      <c r="J99" s="314">
        <v>315</v>
      </c>
    </row>
    <row r="100" spans="1:10" ht="12.75" customHeight="1">
      <c r="A100" s="178"/>
      <c r="B100" s="288" t="s">
        <v>489</v>
      </c>
      <c r="C100" s="306">
        <v>43</v>
      </c>
      <c r="D100" s="306">
        <v>18.4</v>
      </c>
      <c r="E100" s="316">
        <v>168</v>
      </c>
      <c r="F100" s="316">
        <v>6</v>
      </c>
      <c r="G100" s="308">
        <v>328.3</v>
      </c>
      <c r="H100" s="308">
        <v>317.4</v>
      </c>
      <c r="I100" s="308">
        <v>1035.7</v>
      </c>
      <c r="J100" s="314">
        <v>300</v>
      </c>
    </row>
    <row r="101" spans="1:10" ht="12.75" customHeight="1">
      <c r="A101" s="178"/>
      <c r="B101" s="288" t="s">
        <v>490</v>
      </c>
      <c r="C101" s="306">
        <v>47.3</v>
      </c>
      <c r="D101" s="306">
        <v>18.7</v>
      </c>
      <c r="E101" s="316">
        <v>178</v>
      </c>
      <c r="F101" s="316">
        <v>6</v>
      </c>
      <c r="G101" s="308">
        <v>352.4</v>
      </c>
      <c r="H101" s="308">
        <v>342.2</v>
      </c>
      <c r="I101" s="308">
        <v>1228.2</v>
      </c>
      <c r="J101" s="314">
        <v>247</v>
      </c>
    </row>
    <row r="102" spans="1:10" ht="12.75" customHeight="1">
      <c r="A102" s="178"/>
      <c r="B102" s="288" t="s">
        <v>491</v>
      </c>
      <c r="C102" s="306">
        <v>52.6</v>
      </c>
      <c r="D102" s="306">
        <v>22.5</v>
      </c>
      <c r="E102" s="316">
        <v>175</v>
      </c>
      <c r="F102" s="316">
        <v>5</v>
      </c>
      <c r="G102" s="308">
        <v>377.4</v>
      </c>
      <c r="H102" s="308">
        <v>369</v>
      </c>
      <c r="I102" s="308">
        <v>1164.4</v>
      </c>
      <c r="J102" s="314">
        <v>254</v>
      </c>
    </row>
    <row r="103" spans="1:10" ht="12.75" customHeight="1">
      <c r="A103" s="178"/>
      <c r="B103" s="288" t="s">
        <v>492</v>
      </c>
      <c r="C103" s="306">
        <v>57.6</v>
      </c>
      <c r="D103" s="306">
        <v>23.7</v>
      </c>
      <c r="E103" s="316">
        <v>177</v>
      </c>
      <c r="F103" s="316">
        <v>5</v>
      </c>
      <c r="G103" s="308">
        <v>337.1</v>
      </c>
      <c r="H103" s="308">
        <v>326.4</v>
      </c>
      <c r="I103" s="308">
        <v>902.1</v>
      </c>
      <c r="J103" s="314">
        <v>178</v>
      </c>
    </row>
    <row r="104" spans="1:10" ht="12.75" customHeight="1">
      <c r="A104" s="178"/>
      <c r="B104" s="288" t="s">
        <v>493</v>
      </c>
      <c r="C104" s="306">
        <v>62.2</v>
      </c>
      <c r="D104" s="306">
        <v>2.4</v>
      </c>
      <c r="E104" s="316">
        <v>171</v>
      </c>
      <c r="F104" s="316">
        <v>0</v>
      </c>
      <c r="G104" s="308">
        <v>140.4</v>
      </c>
      <c r="H104" s="308">
        <v>138.3</v>
      </c>
      <c r="I104" s="308">
        <v>531.6</v>
      </c>
      <c r="J104" s="314">
        <v>16</v>
      </c>
    </row>
    <row r="105" spans="1:10" ht="12.75" customHeight="1">
      <c r="A105" s="178"/>
      <c r="B105" s="288" t="s">
        <v>494</v>
      </c>
      <c r="C105" s="310">
        <v>66.5</v>
      </c>
      <c r="D105" s="310">
        <v>9.5</v>
      </c>
      <c r="E105" s="317">
        <v>176</v>
      </c>
      <c r="F105" s="317">
        <v>0</v>
      </c>
      <c r="G105" s="312">
        <v>158.2</v>
      </c>
      <c r="H105" s="312">
        <v>136.4</v>
      </c>
      <c r="I105" s="312">
        <v>40</v>
      </c>
      <c r="J105" s="318">
        <v>7</v>
      </c>
    </row>
    <row r="106" spans="1:10" ht="12.75" customHeight="1">
      <c r="A106" s="178"/>
      <c r="B106" s="305" t="s">
        <v>495</v>
      </c>
      <c r="C106" s="306">
        <v>35.6</v>
      </c>
      <c r="D106" s="306">
        <v>9.9</v>
      </c>
      <c r="E106" s="316">
        <v>174</v>
      </c>
      <c r="F106" s="316">
        <v>10</v>
      </c>
      <c r="G106" s="308">
        <v>197.3</v>
      </c>
      <c r="H106" s="308">
        <v>185</v>
      </c>
      <c r="I106" s="308">
        <v>545.6</v>
      </c>
      <c r="J106" s="309">
        <v>671</v>
      </c>
    </row>
    <row r="107" spans="1:10" ht="12.75" customHeight="1">
      <c r="A107" s="178"/>
      <c r="B107" s="288" t="s">
        <v>483</v>
      </c>
      <c r="C107" s="310" t="s">
        <v>384</v>
      </c>
      <c r="D107" s="310" t="s">
        <v>384</v>
      </c>
      <c r="E107" s="317" t="s">
        <v>384</v>
      </c>
      <c r="F107" s="317" t="s">
        <v>384</v>
      </c>
      <c r="G107" s="312" t="s">
        <v>384</v>
      </c>
      <c r="H107" s="312" t="s">
        <v>384</v>
      </c>
      <c r="I107" s="312" t="s">
        <v>384</v>
      </c>
      <c r="J107" s="318" t="s">
        <v>384</v>
      </c>
    </row>
    <row r="108" spans="1:10" ht="12.75" customHeight="1">
      <c r="A108" s="178"/>
      <c r="B108" s="288" t="s">
        <v>484</v>
      </c>
      <c r="C108" s="310">
        <v>18.8</v>
      </c>
      <c r="D108" s="310">
        <v>0.8</v>
      </c>
      <c r="E108" s="317">
        <v>176</v>
      </c>
      <c r="F108" s="317">
        <v>10</v>
      </c>
      <c r="G108" s="312">
        <v>159</v>
      </c>
      <c r="H108" s="312">
        <v>147.3</v>
      </c>
      <c r="I108" s="312">
        <v>34.2</v>
      </c>
      <c r="J108" s="318">
        <v>25</v>
      </c>
    </row>
    <row r="109" spans="1:10" ht="12.75" customHeight="1">
      <c r="A109" s="178"/>
      <c r="B109" s="288" t="s">
        <v>485</v>
      </c>
      <c r="C109" s="310">
        <v>22.9</v>
      </c>
      <c r="D109" s="306">
        <v>2.7</v>
      </c>
      <c r="E109" s="316">
        <v>177</v>
      </c>
      <c r="F109" s="316">
        <v>7</v>
      </c>
      <c r="G109" s="308">
        <v>165.5</v>
      </c>
      <c r="H109" s="308">
        <v>158.9</v>
      </c>
      <c r="I109" s="308">
        <v>325.8</v>
      </c>
      <c r="J109" s="314">
        <v>120</v>
      </c>
    </row>
    <row r="110" spans="1:10" ht="12.75" customHeight="1">
      <c r="A110" s="178"/>
      <c r="B110" s="288" t="s">
        <v>486</v>
      </c>
      <c r="C110" s="310">
        <v>27.7</v>
      </c>
      <c r="D110" s="306">
        <v>8.2</v>
      </c>
      <c r="E110" s="316">
        <v>171</v>
      </c>
      <c r="F110" s="316">
        <v>7</v>
      </c>
      <c r="G110" s="308">
        <v>176.4</v>
      </c>
      <c r="H110" s="308">
        <v>168.8</v>
      </c>
      <c r="I110" s="308">
        <v>567.6</v>
      </c>
      <c r="J110" s="314">
        <v>129</v>
      </c>
    </row>
    <row r="111" spans="1:10" ht="12.75" customHeight="1">
      <c r="A111" s="178"/>
      <c r="B111" s="288" t="s">
        <v>487</v>
      </c>
      <c r="C111" s="306">
        <v>32.3</v>
      </c>
      <c r="D111" s="306">
        <v>6.8</v>
      </c>
      <c r="E111" s="316">
        <v>163</v>
      </c>
      <c r="F111" s="316">
        <v>18</v>
      </c>
      <c r="G111" s="308">
        <v>197.2</v>
      </c>
      <c r="H111" s="308">
        <v>175.4</v>
      </c>
      <c r="I111" s="308">
        <v>596.5</v>
      </c>
      <c r="J111" s="314">
        <v>81</v>
      </c>
    </row>
    <row r="112" spans="1:10" ht="12.75" customHeight="1">
      <c r="A112" s="178"/>
      <c r="B112" s="288" t="s">
        <v>488</v>
      </c>
      <c r="C112" s="306">
        <v>38</v>
      </c>
      <c r="D112" s="306">
        <v>13.1</v>
      </c>
      <c r="E112" s="316">
        <v>178</v>
      </c>
      <c r="F112" s="316">
        <v>13</v>
      </c>
      <c r="G112" s="308">
        <v>223.9</v>
      </c>
      <c r="H112" s="308">
        <v>207.6</v>
      </c>
      <c r="I112" s="308">
        <v>689</v>
      </c>
      <c r="J112" s="314">
        <v>65</v>
      </c>
    </row>
    <row r="113" spans="1:10" ht="12.75" customHeight="1">
      <c r="A113" s="178"/>
      <c r="B113" s="288" t="s">
        <v>489</v>
      </c>
      <c r="C113" s="306">
        <v>42.2</v>
      </c>
      <c r="D113" s="306">
        <v>13</v>
      </c>
      <c r="E113" s="316">
        <v>173</v>
      </c>
      <c r="F113" s="316">
        <v>8</v>
      </c>
      <c r="G113" s="308">
        <v>217.3</v>
      </c>
      <c r="H113" s="308">
        <v>207.9</v>
      </c>
      <c r="I113" s="308">
        <v>716.8</v>
      </c>
      <c r="J113" s="314">
        <v>101</v>
      </c>
    </row>
    <row r="114" spans="1:10" ht="12.75" customHeight="1">
      <c r="A114" s="178"/>
      <c r="B114" s="288" t="s">
        <v>490</v>
      </c>
      <c r="C114" s="306">
        <v>47.5</v>
      </c>
      <c r="D114" s="306">
        <v>16.3</v>
      </c>
      <c r="E114" s="316">
        <v>176</v>
      </c>
      <c r="F114" s="316">
        <v>15</v>
      </c>
      <c r="G114" s="308">
        <v>246.7</v>
      </c>
      <c r="H114" s="308">
        <v>227.8</v>
      </c>
      <c r="I114" s="308">
        <v>902.6</v>
      </c>
      <c r="J114" s="314">
        <v>70</v>
      </c>
    </row>
    <row r="115" spans="1:10" ht="12.75" customHeight="1">
      <c r="A115" s="178"/>
      <c r="B115" s="288" t="s">
        <v>491</v>
      </c>
      <c r="C115" s="306">
        <v>52.6</v>
      </c>
      <c r="D115" s="306">
        <v>17.2</v>
      </c>
      <c r="E115" s="316">
        <v>174</v>
      </c>
      <c r="F115" s="316">
        <v>15</v>
      </c>
      <c r="G115" s="308">
        <v>211.4</v>
      </c>
      <c r="H115" s="308">
        <v>195.1</v>
      </c>
      <c r="I115" s="308">
        <v>321.9</v>
      </c>
      <c r="J115" s="314">
        <v>53</v>
      </c>
    </row>
    <row r="116" spans="1:10" ht="12.75" customHeight="1">
      <c r="A116" s="178"/>
      <c r="B116" s="288" t="s">
        <v>492</v>
      </c>
      <c r="C116" s="306">
        <v>57.8</v>
      </c>
      <c r="D116" s="306">
        <v>14.6</v>
      </c>
      <c r="E116" s="316">
        <v>178</v>
      </c>
      <c r="F116" s="316">
        <v>2</v>
      </c>
      <c r="G116" s="308">
        <v>204.5</v>
      </c>
      <c r="H116" s="308">
        <v>202.5</v>
      </c>
      <c r="I116" s="308">
        <v>402.2</v>
      </c>
      <c r="J116" s="314">
        <v>15</v>
      </c>
    </row>
    <row r="117" spans="1:10" ht="12.75" customHeight="1">
      <c r="A117" s="178"/>
      <c r="B117" s="288" t="s">
        <v>493</v>
      </c>
      <c r="C117" s="306">
        <v>61.9</v>
      </c>
      <c r="D117" s="306">
        <v>20.9</v>
      </c>
      <c r="E117" s="316">
        <v>188</v>
      </c>
      <c r="F117" s="316">
        <v>19</v>
      </c>
      <c r="G117" s="308">
        <v>139.6</v>
      </c>
      <c r="H117" s="308">
        <v>127.4</v>
      </c>
      <c r="I117" s="308">
        <v>48.6</v>
      </c>
      <c r="J117" s="314">
        <v>11</v>
      </c>
    </row>
    <row r="118" spans="1:10" ht="12.75" customHeight="1">
      <c r="A118" s="178"/>
      <c r="B118" s="288" t="s">
        <v>494</v>
      </c>
      <c r="C118" s="310" t="s">
        <v>384</v>
      </c>
      <c r="D118" s="310" t="s">
        <v>384</v>
      </c>
      <c r="E118" s="310" t="s">
        <v>384</v>
      </c>
      <c r="F118" s="310" t="s">
        <v>384</v>
      </c>
      <c r="G118" s="310" t="s">
        <v>384</v>
      </c>
      <c r="H118" s="310" t="s">
        <v>384</v>
      </c>
      <c r="I118" s="310" t="s">
        <v>384</v>
      </c>
      <c r="J118" s="320" t="s">
        <v>384</v>
      </c>
    </row>
    <row r="119" spans="1:10" ht="6.75" customHeight="1">
      <c r="A119" s="178"/>
      <c r="B119" s="178"/>
      <c r="C119" s="306"/>
      <c r="D119" s="306"/>
      <c r="E119" s="316"/>
      <c r="F119" s="316"/>
      <c r="G119" s="308"/>
      <c r="H119" s="308"/>
      <c r="I119" s="308"/>
      <c r="J119" s="314"/>
    </row>
    <row r="120" spans="1:10" ht="12.75" customHeight="1">
      <c r="A120" s="178"/>
      <c r="B120" s="302" t="s">
        <v>428</v>
      </c>
      <c r="C120" s="306"/>
      <c r="D120" s="306"/>
      <c r="E120" s="316"/>
      <c r="F120" s="316"/>
      <c r="G120" s="308"/>
      <c r="H120" s="308"/>
      <c r="I120" s="308"/>
      <c r="J120" s="314"/>
    </row>
    <row r="121" spans="1:10" ht="12.75" customHeight="1">
      <c r="A121" s="178"/>
      <c r="B121" s="305" t="s">
        <v>482</v>
      </c>
      <c r="C121" s="306">
        <v>44.2</v>
      </c>
      <c r="D121" s="306">
        <v>17.3</v>
      </c>
      <c r="E121" s="316">
        <v>152</v>
      </c>
      <c r="F121" s="316">
        <v>8</v>
      </c>
      <c r="G121" s="308">
        <v>412</v>
      </c>
      <c r="H121" s="308">
        <v>391.3</v>
      </c>
      <c r="I121" s="308">
        <v>1681.8</v>
      </c>
      <c r="J121" s="314">
        <v>327</v>
      </c>
    </row>
    <row r="122" spans="1:10" ht="12.75" customHeight="1">
      <c r="A122" s="178"/>
      <c r="B122" s="288" t="s">
        <v>483</v>
      </c>
      <c r="C122" s="310" t="s">
        <v>384</v>
      </c>
      <c r="D122" s="310" t="s">
        <v>384</v>
      </c>
      <c r="E122" s="317" t="s">
        <v>384</v>
      </c>
      <c r="F122" s="317" t="s">
        <v>384</v>
      </c>
      <c r="G122" s="311" t="s">
        <v>384</v>
      </c>
      <c r="H122" s="311" t="s">
        <v>384</v>
      </c>
      <c r="I122" s="311" t="s">
        <v>384</v>
      </c>
      <c r="J122" s="313" t="s">
        <v>384</v>
      </c>
    </row>
    <row r="123" spans="1:10" ht="12.75" customHeight="1">
      <c r="A123" s="178"/>
      <c r="B123" s="288" t="s">
        <v>484</v>
      </c>
      <c r="C123" s="310" t="s">
        <v>384</v>
      </c>
      <c r="D123" s="310" t="s">
        <v>384</v>
      </c>
      <c r="E123" s="317" t="s">
        <v>384</v>
      </c>
      <c r="F123" s="317" t="s">
        <v>384</v>
      </c>
      <c r="G123" s="311" t="s">
        <v>384</v>
      </c>
      <c r="H123" s="311" t="s">
        <v>384</v>
      </c>
      <c r="I123" s="311" t="s">
        <v>384</v>
      </c>
      <c r="J123" s="313" t="s">
        <v>384</v>
      </c>
    </row>
    <row r="124" spans="1:10" ht="12.75" customHeight="1">
      <c r="A124" s="178"/>
      <c r="B124" s="288" t="s">
        <v>485</v>
      </c>
      <c r="C124" s="306">
        <v>23.5</v>
      </c>
      <c r="D124" s="306">
        <v>1.4</v>
      </c>
      <c r="E124" s="316">
        <v>151</v>
      </c>
      <c r="F124" s="316">
        <v>7</v>
      </c>
      <c r="G124" s="308">
        <v>185</v>
      </c>
      <c r="H124" s="308">
        <v>175.1</v>
      </c>
      <c r="I124" s="308">
        <v>306.5</v>
      </c>
      <c r="J124" s="314">
        <v>16</v>
      </c>
    </row>
    <row r="125" spans="1:10" ht="12.75" customHeight="1">
      <c r="A125" s="178"/>
      <c r="B125" s="288" t="s">
        <v>486</v>
      </c>
      <c r="C125" s="306">
        <v>27</v>
      </c>
      <c r="D125" s="306">
        <v>4.5</v>
      </c>
      <c r="E125" s="316">
        <v>154</v>
      </c>
      <c r="F125" s="316">
        <v>14</v>
      </c>
      <c r="G125" s="308">
        <v>232</v>
      </c>
      <c r="H125" s="308">
        <v>210</v>
      </c>
      <c r="I125" s="308">
        <v>802.9</v>
      </c>
      <c r="J125" s="314">
        <v>33</v>
      </c>
    </row>
    <row r="126" spans="1:10" ht="12.75" customHeight="1">
      <c r="A126" s="178"/>
      <c r="B126" s="288" t="s">
        <v>487</v>
      </c>
      <c r="C126" s="306">
        <v>33.2</v>
      </c>
      <c r="D126" s="306">
        <v>11</v>
      </c>
      <c r="E126" s="316">
        <v>149</v>
      </c>
      <c r="F126" s="316">
        <v>15</v>
      </c>
      <c r="G126" s="308">
        <v>432.8</v>
      </c>
      <c r="H126" s="308">
        <v>395.6</v>
      </c>
      <c r="I126" s="308">
        <v>1964.4</v>
      </c>
      <c r="J126" s="314">
        <v>29</v>
      </c>
    </row>
    <row r="127" spans="1:10" ht="12.75" customHeight="1">
      <c r="A127" s="178"/>
      <c r="B127" s="288" t="s">
        <v>488</v>
      </c>
      <c r="C127" s="306">
        <v>37.5</v>
      </c>
      <c r="D127" s="306">
        <v>14.4</v>
      </c>
      <c r="E127" s="316">
        <v>152</v>
      </c>
      <c r="F127" s="316">
        <v>11</v>
      </c>
      <c r="G127" s="308">
        <v>414.1</v>
      </c>
      <c r="H127" s="308">
        <v>380</v>
      </c>
      <c r="I127" s="308">
        <v>1923</v>
      </c>
      <c r="J127" s="314">
        <v>33</v>
      </c>
    </row>
    <row r="128" spans="1:10" ht="12.75" customHeight="1">
      <c r="A128" s="178"/>
      <c r="B128" s="288" t="s">
        <v>489</v>
      </c>
      <c r="C128" s="306">
        <v>42.3</v>
      </c>
      <c r="D128" s="306">
        <v>20.4</v>
      </c>
      <c r="E128" s="316">
        <v>157</v>
      </c>
      <c r="F128" s="316">
        <v>12</v>
      </c>
      <c r="G128" s="308">
        <v>416.5</v>
      </c>
      <c r="H128" s="308">
        <v>381.5</v>
      </c>
      <c r="I128" s="308">
        <v>1742.6</v>
      </c>
      <c r="J128" s="314">
        <v>48</v>
      </c>
    </row>
    <row r="129" spans="1:10" ht="12.75" customHeight="1">
      <c r="A129" s="178"/>
      <c r="B129" s="288" t="s">
        <v>490</v>
      </c>
      <c r="C129" s="306">
        <v>47.6</v>
      </c>
      <c r="D129" s="306">
        <v>23.3</v>
      </c>
      <c r="E129" s="316">
        <v>152</v>
      </c>
      <c r="F129" s="316">
        <v>5</v>
      </c>
      <c r="G129" s="308">
        <v>501.9</v>
      </c>
      <c r="H129" s="308">
        <v>483.8</v>
      </c>
      <c r="I129" s="308">
        <v>1979.3</v>
      </c>
      <c r="J129" s="314">
        <v>61</v>
      </c>
    </row>
    <row r="130" spans="1:10" ht="12.75" customHeight="1">
      <c r="A130" s="178"/>
      <c r="B130" s="288" t="s">
        <v>491</v>
      </c>
      <c r="C130" s="306">
        <v>51.8</v>
      </c>
      <c r="D130" s="306">
        <v>27.4</v>
      </c>
      <c r="E130" s="316">
        <v>155</v>
      </c>
      <c r="F130" s="316">
        <v>2</v>
      </c>
      <c r="G130" s="308">
        <v>496.7</v>
      </c>
      <c r="H130" s="308">
        <v>490.2</v>
      </c>
      <c r="I130" s="308">
        <v>2137.1</v>
      </c>
      <c r="J130" s="314">
        <v>44</v>
      </c>
    </row>
    <row r="131" spans="1:10" ht="12.75" customHeight="1">
      <c r="A131" s="178"/>
      <c r="B131" s="288" t="s">
        <v>492</v>
      </c>
      <c r="C131" s="306">
        <v>57.1</v>
      </c>
      <c r="D131" s="306">
        <v>22.4</v>
      </c>
      <c r="E131" s="316">
        <v>150</v>
      </c>
      <c r="F131" s="316">
        <v>4</v>
      </c>
      <c r="G131" s="308">
        <v>441.1</v>
      </c>
      <c r="H131" s="308">
        <v>431.4</v>
      </c>
      <c r="I131" s="308">
        <v>1614.5</v>
      </c>
      <c r="J131" s="314">
        <v>35</v>
      </c>
    </row>
    <row r="132" spans="1:10" ht="12.75" customHeight="1">
      <c r="A132" s="178"/>
      <c r="B132" s="288" t="s">
        <v>493</v>
      </c>
      <c r="C132" s="306">
        <v>62.4</v>
      </c>
      <c r="D132" s="306">
        <v>11.4</v>
      </c>
      <c r="E132" s="316">
        <v>144</v>
      </c>
      <c r="F132" s="316">
        <v>4</v>
      </c>
      <c r="G132" s="308">
        <v>361.9</v>
      </c>
      <c r="H132" s="308">
        <v>351.5</v>
      </c>
      <c r="I132" s="308">
        <v>1582.1</v>
      </c>
      <c r="J132" s="314">
        <v>28</v>
      </c>
    </row>
    <row r="133" spans="1:10" ht="12.75" customHeight="1">
      <c r="A133" s="178"/>
      <c r="B133" s="288" t="s">
        <v>494</v>
      </c>
      <c r="C133" s="306">
        <v>66.7</v>
      </c>
      <c r="D133" s="306">
        <v>8.7</v>
      </c>
      <c r="E133" s="316">
        <v>155</v>
      </c>
      <c r="F133" s="316">
        <v>0</v>
      </c>
      <c r="G133" s="308">
        <v>228.1</v>
      </c>
      <c r="H133" s="308">
        <v>228.1</v>
      </c>
      <c r="I133" s="308">
        <v>609.5</v>
      </c>
      <c r="J133" s="314">
        <v>1</v>
      </c>
    </row>
    <row r="134" spans="1:10" ht="12.75" customHeight="1">
      <c r="A134" s="178"/>
      <c r="B134" s="305" t="s">
        <v>495</v>
      </c>
      <c r="C134" s="306">
        <v>39.8</v>
      </c>
      <c r="D134" s="306">
        <v>10.6</v>
      </c>
      <c r="E134" s="316">
        <v>144</v>
      </c>
      <c r="F134" s="316">
        <v>4</v>
      </c>
      <c r="G134" s="308">
        <v>235.6</v>
      </c>
      <c r="H134" s="308">
        <v>229</v>
      </c>
      <c r="I134" s="308">
        <v>814.5</v>
      </c>
      <c r="J134" s="314">
        <v>407</v>
      </c>
    </row>
    <row r="135" spans="1:10" ht="12.75" customHeight="1">
      <c r="A135" s="178"/>
      <c r="B135" s="288" t="s">
        <v>483</v>
      </c>
      <c r="C135" s="310" t="s">
        <v>384</v>
      </c>
      <c r="D135" s="310" t="s">
        <v>384</v>
      </c>
      <c r="E135" s="317" t="s">
        <v>384</v>
      </c>
      <c r="F135" s="317" t="s">
        <v>384</v>
      </c>
      <c r="G135" s="311" t="s">
        <v>384</v>
      </c>
      <c r="H135" s="311" t="s">
        <v>384</v>
      </c>
      <c r="I135" s="311" t="s">
        <v>384</v>
      </c>
      <c r="J135" s="313" t="s">
        <v>384</v>
      </c>
    </row>
    <row r="136" spans="1:10" ht="12.75" customHeight="1">
      <c r="A136" s="178"/>
      <c r="B136" s="288" t="s">
        <v>484</v>
      </c>
      <c r="C136" s="306">
        <v>18.6</v>
      </c>
      <c r="D136" s="306">
        <v>0.6</v>
      </c>
      <c r="E136" s="316">
        <v>161</v>
      </c>
      <c r="F136" s="316">
        <v>2</v>
      </c>
      <c r="G136" s="308">
        <v>148.1</v>
      </c>
      <c r="H136" s="308">
        <v>145.9</v>
      </c>
      <c r="I136" s="308">
        <v>28.2</v>
      </c>
      <c r="J136" s="314">
        <v>4</v>
      </c>
    </row>
    <row r="137" spans="1:10" ht="12.75" customHeight="1">
      <c r="A137" s="178"/>
      <c r="B137" s="288" t="s">
        <v>485</v>
      </c>
      <c r="C137" s="306">
        <v>22.9</v>
      </c>
      <c r="D137" s="306">
        <v>2.3</v>
      </c>
      <c r="E137" s="316">
        <v>148</v>
      </c>
      <c r="F137" s="316">
        <v>7</v>
      </c>
      <c r="G137" s="308">
        <v>173.6</v>
      </c>
      <c r="H137" s="308">
        <v>164.4</v>
      </c>
      <c r="I137" s="308">
        <v>587.1</v>
      </c>
      <c r="J137" s="314">
        <v>44</v>
      </c>
    </row>
    <row r="138" spans="1:10" ht="12.75" customHeight="1">
      <c r="A138" s="178"/>
      <c r="B138" s="288" t="s">
        <v>486</v>
      </c>
      <c r="C138" s="306">
        <v>27.4</v>
      </c>
      <c r="D138" s="306">
        <v>4.9</v>
      </c>
      <c r="E138" s="316">
        <v>149</v>
      </c>
      <c r="F138" s="316">
        <v>6</v>
      </c>
      <c r="G138" s="308">
        <v>189.2</v>
      </c>
      <c r="H138" s="308">
        <v>180.1</v>
      </c>
      <c r="I138" s="308">
        <v>547.7</v>
      </c>
      <c r="J138" s="314">
        <v>57</v>
      </c>
    </row>
    <row r="139" spans="1:10" ht="12.75" customHeight="1">
      <c r="A139" s="178"/>
      <c r="B139" s="288" t="s">
        <v>487</v>
      </c>
      <c r="C139" s="306">
        <v>33.2</v>
      </c>
      <c r="D139" s="306">
        <v>7.1</v>
      </c>
      <c r="E139" s="316">
        <v>141</v>
      </c>
      <c r="F139" s="316">
        <v>3</v>
      </c>
      <c r="G139" s="308">
        <v>232.5</v>
      </c>
      <c r="H139" s="308">
        <v>228.6</v>
      </c>
      <c r="I139" s="308">
        <v>629.5</v>
      </c>
      <c r="J139" s="314">
        <v>42</v>
      </c>
    </row>
    <row r="140" spans="1:10" ht="12.75" customHeight="1">
      <c r="A140" s="178"/>
      <c r="B140" s="288" t="s">
        <v>488</v>
      </c>
      <c r="C140" s="306">
        <v>37.7</v>
      </c>
      <c r="D140" s="306">
        <v>10</v>
      </c>
      <c r="E140" s="316">
        <v>144</v>
      </c>
      <c r="F140" s="316">
        <v>6</v>
      </c>
      <c r="G140" s="308">
        <v>250.3</v>
      </c>
      <c r="H140" s="308">
        <v>238.7</v>
      </c>
      <c r="I140" s="308">
        <v>945.6</v>
      </c>
      <c r="J140" s="314">
        <v>72</v>
      </c>
    </row>
    <row r="141" spans="1:10" ht="12.75" customHeight="1">
      <c r="A141" s="178"/>
      <c r="B141" s="288" t="s">
        <v>489</v>
      </c>
      <c r="C141" s="306">
        <v>41.9</v>
      </c>
      <c r="D141" s="306">
        <v>9.5</v>
      </c>
      <c r="E141" s="316">
        <v>145</v>
      </c>
      <c r="F141" s="316">
        <v>2</v>
      </c>
      <c r="G141" s="308">
        <v>211.2</v>
      </c>
      <c r="H141" s="308">
        <v>207.1</v>
      </c>
      <c r="I141" s="308">
        <v>590.3</v>
      </c>
      <c r="J141" s="314">
        <v>41</v>
      </c>
    </row>
    <row r="142" spans="1:10" ht="12.75" customHeight="1">
      <c r="A142" s="178"/>
      <c r="B142" s="288" t="s">
        <v>490</v>
      </c>
      <c r="C142" s="306">
        <v>47.4</v>
      </c>
      <c r="D142" s="306">
        <v>14.1</v>
      </c>
      <c r="E142" s="316">
        <v>143</v>
      </c>
      <c r="F142" s="316">
        <v>1</v>
      </c>
      <c r="G142" s="308">
        <v>226.8</v>
      </c>
      <c r="H142" s="308">
        <v>223.8</v>
      </c>
      <c r="I142" s="308">
        <v>792.3</v>
      </c>
      <c r="J142" s="314">
        <v>57</v>
      </c>
    </row>
    <row r="143" spans="1:10" ht="12.75" customHeight="1">
      <c r="A143" s="178"/>
      <c r="B143" s="288" t="s">
        <v>491</v>
      </c>
      <c r="C143" s="306">
        <v>52.6</v>
      </c>
      <c r="D143" s="306">
        <v>18.9</v>
      </c>
      <c r="E143" s="316">
        <v>144</v>
      </c>
      <c r="F143" s="316">
        <v>3</v>
      </c>
      <c r="G143" s="308">
        <v>291.1</v>
      </c>
      <c r="H143" s="308">
        <v>282.9</v>
      </c>
      <c r="I143" s="308">
        <v>1218.8</v>
      </c>
      <c r="J143" s="314">
        <v>55</v>
      </c>
    </row>
    <row r="144" spans="1:10" ht="12.75" customHeight="1">
      <c r="A144" s="178"/>
      <c r="B144" s="288" t="s">
        <v>492</v>
      </c>
      <c r="C144" s="306">
        <v>57.9</v>
      </c>
      <c r="D144" s="306">
        <v>18.4</v>
      </c>
      <c r="E144" s="316">
        <v>145</v>
      </c>
      <c r="F144" s="316">
        <v>0</v>
      </c>
      <c r="G144" s="308">
        <v>324.3</v>
      </c>
      <c r="H144" s="308">
        <v>324.1</v>
      </c>
      <c r="I144" s="308">
        <v>885.6</v>
      </c>
      <c r="J144" s="314">
        <v>21</v>
      </c>
    </row>
    <row r="145" spans="1:10" ht="12.75" customHeight="1">
      <c r="A145" s="178"/>
      <c r="B145" s="288" t="s">
        <v>493</v>
      </c>
      <c r="C145" s="306">
        <v>61.3</v>
      </c>
      <c r="D145" s="306">
        <v>14.9</v>
      </c>
      <c r="E145" s="316">
        <v>135</v>
      </c>
      <c r="F145" s="316">
        <v>0</v>
      </c>
      <c r="G145" s="308">
        <v>344.6</v>
      </c>
      <c r="H145" s="308">
        <v>344.6</v>
      </c>
      <c r="I145" s="308">
        <v>1807.7</v>
      </c>
      <c r="J145" s="314">
        <v>11</v>
      </c>
    </row>
    <row r="146" spans="1:10" ht="12.75" customHeight="1">
      <c r="A146" s="178"/>
      <c r="B146" s="288" t="s">
        <v>494</v>
      </c>
      <c r="C146" s="306">
        <v>68.5</v>
      </c>
      <c r="D146" s="306">
        <v>34.5</v>
      </c>
      <c r="E146" s="316">
        <v>126</v>
      </c>
      <c r="F146" s="316">
        <v>0</v>
      </c>
      <c r="G146" s="308">
        <v>283.1</v>
      </c>
      <c r="H146" s="308">
        <v>283.1</v>
      </c>
      <c r="I146" s="308">
        <v>1457.2</v>
      </c>
      <c r="J146" s="314">
        <v>4</v>
      </c>
    </row>
    <row r="147" spans="1:10" ht="9" customHeight="1">
      <c r="A147" s="178"/>
      <c r="B147" s="178"/>
      <c r="C147" s="306"/>
      <c r="D147" s="306"/>
      <c r="E147" s="316"/>
      <c r="F147" s="316"/>
      <c r="G147" s="308"/>
      <c r="H147" s="308"/>
      <c r="I147" s="308"/>
      <c r="J147" s="314"/>
    </row>
    <row r="148" spans="1:10" ht="12.75" customHeight="1">
      <c r="A148" s="178"/>
      <c r="B148" s="302" t="s">
        <v>429</v>
      </c>
      <c r="C148" s="306"/>
      <c r="D148" s="306"/>
      <c r="E148" s="316"/>
      <c r="F148" s="316"/>
      <c r="G148" s="308"/>
      <c r="H148" s="308"/>
      <c r="I148" s="308"/>
      <c r="J148" s="314"/>
    </row>
    <row r="149" spans="1:10" ht="12.75" customHeight="1">
      <c r="A149" s="178"/>
      <c r="B149" s="305" t="s">
        <v>482</v>
      </c>
      <c r="C149" s="310">
        <v>40.7</v>
      </c>
      <c r="D149" s="310">
        <v>11</v>
      </c>
      <c r="E149" s="317">
        <v>168</v>
      </c>
      <c r="F149" s="317">
        <v>10</v>
      </c>
      <c r="G149" s="312">
        <v>305.4</v>
      </c>
      <c r="H149" s="312">
        <v>288.4</v>
      </c>
      <c r="I149" s="312">
        <v>851</v>
      </c>
      <c r="J149" s="301">
        <v>2266</v>
      </c>
    </row>
    <row r="150" spans="1:10" ht="12.75" customHeight="1">
      <c r="A150" s="178"/>
      <c r="B150" s="288" t="s">
        <v>483</v>
      </c>
      <c r="C150" s="310" t="s">
        <v>384</v>
      </c>
      <c r="D150" s="310" t="s">
        <v>384</v>
      </c>
      <c r="E150" s="317" t="s">
        <v>384</v>
      </c>
      <c r="F150" s="317" t="s">
        <v>384</v>
      </c>
      <c r="G150" s="311" t="s">
        <v>384</v>
      </c>
      <c r="H150" s="311" t="s">
        <v>384</v>
      </c>
      <c r="I150" s="311" t="s">
        <v>384</v>
      </c>
      <c r="J150" s="313" t="s">
        <v>384</v>
      </c>
    </row>
    <row r="151" spans="1:10" ht="12.75" customHeight="1">
      <c r="A151" s="178"/>
      <c r="B151" s="288" t="s">
        <v>484</v>
      </c>
      <c r="C151" s="306">
        <v>19.4</v>
      </c>
      <c r="D151" s="306">
        <v>0.9</v>
      </c>
      <c r="E151" s="316">
        <v>173</v>
      </c>
      <c r="F151" s="316">
        <v>16</v>
      </c>
      <c r="G151" s="308">
        <v>214.3</v>
      </c>
      <c r="H151" s="308">
        <v>191</v>
      </c>
      <c r="I151" s="308">
        <v>78.8</v>
      </c>
      <c r="J151" s="314">
        <v>30</v>
      </c>
    </row>
    <row r="152" spans="1:10" ht="12.75" customHeight="1">
      <c r="A152" s="178"/>
      <c r="B152" s="288" t="s">
        <v>485</v>
      </c>
      <c r="C152" s="306">
        <v>22.8</v>
      </c>
      <c r="D152" s="306">
        <v>2.3</v>
      </c>
      <c r="E152" s="316">
        <v>170</v>
      </c>
      <c r="F152" s="316">
        <v>14</v>
      </c>
      <c r="G152" s="308">
        <v>212.4</v>
      </c>
      <c r="H152" s="308">
        <v>191.2</v>
      </c>
      <c r="I152" s="308">
        <v>314.1</v>
      </c>
      <c r="J152" s="314">
        <v>195</v>
      </c>
    </row>
    <row r="153" spans="1:10" ht="12.75" customHeight="1">
      <c r="A153" s="178"/>
      <c r="B153" s="288" t="s">
        <v>486</v>
      </c>
      <c r="C153" s="306">
        <v>27.6</v>
      </c>
      <c r="D153" s="306">
        <v>4.5</v>
      </c>
      <c r="E153" s="316">
        <v>167</v>
      </c>
      <c r="F153" s="316">
        <v>14</v>
      </c>
      <c r="G153" s="308">
        <v>244.1</v>
      </c>
      <c r="H153" s="308">
        <v>222.1</v>
      </c>
      <c r="I153" s="308">
        <v>517.1</v>
      </c>
      <c r="J153" s="314">
        <v>323</v>
      </c>
    </row>
    <row r="154" spans="1:10" ht="12.75" customHeight="1">
      <c r="A154" s="178"/>
      <c r="B154" s="288" t="s">
        <v>487</v>
      </c>
      <c r="C154" s="306">
        <v>32.4</v>
      </c>
      <c r="D154" s="306">
        <v>7.6</v>
      </c>
      <c r="E154" s="316">
        <v>167</v>
      </c>
      <c r="F154" s="316">
        <v>16</v>
      </c>
      <c r="G154" s="308">
        <v>263.1</v>
      </c>
      <c r="H154" s="308">
        <v>238.9</v>
      </c>
      <c r="I154" s="308">
        <v>754.4</v>
      </c>
      <c r="J154" s="314">
        <v>295</v>
      </c>
    </row>
    <row r="155" spans="1:10" ht="12.75" customHeight="1">
      <c r="A155" s="178"/>
      <c r="B155" s="288" t="s">
        <v>488</v>
      </c>
      <c r="C155" s="306">
        <v>37.3</v>
      </c>
      <c r="D155" s="306">
        <v>8.7</v>
      </c>
      <c r="E155" s="316">
        <v>167</v>
      </c>
      <c r="F155" s="316">
        <v>11</v>
      </c>
      <c r="G155" s="308">
        <v>319.5</v>
      </c>
      <c r="H155" s="308">
        <v>299.9</v>
      </c>
      <c r="I155" s="308">
        <v>866.6</v>
      </c>
      <c r="J155" s="314">
        <v>240</v>
      </c>
    </row>
    <row r="156" spans="1:10" ht="12.75" customHeight="1">
      <c r="A156" s="178"/>
      <c r="B156" s="288" t="s">
        <v>489</v>
      </c>
      <c r="C156" s="306">
        <v>42.4</v>
      </c>
      <c r="D156" s="306">
        <v>14.1</v>
      </c>
      <c r="E156" s="316">
        <v>166</v>
      </c>
      <c r="F156" s="316">
        <v>9</v>
      </c>
      <c r="G156" s="308">
        <v>328.3</v>
      </c>
      <c r="H156" s="308">
        <v>311.2</v>
      </c>
      <c r="I156" s="308">
        <v>985.3</v>
      </c>
      <c r="J156" s="314">
        <v>328</v>
      </c>
    </row>
    <row r="157" spans="1:10" ht="12.75" customHeight="1">
      <c r="A157" s="178"/>
      <c r="B157" s="288" t="s">
        <v>490</v>
      </c>
      <c r="C157" s="306">
        <v>47.6</v>
      </c>
      <c r="D157" s="306">
        <v>15.6</v>
      </c>
      <c r="E157" s="316">
        <v>167</v>
      </c>
      <c r="F157" s="316">
        <v>7</v>
      </c>
      <c r="G157" s="308">
        <v>354.9</v>
      </c>
      <c r="H157" s="308">
        <v>339.4</v>
      </c>
      <c r="I157" s="308">
        <v>1088.8</v>
      </c>
      <c r="J157" s="314">
        <v>282</v>
      </c>
    </row>
    <row r="158" spans="1:10" ht="12.75" customHeight="1">
      <c r="A158" s="178"/>
      <c r="B158" s="288" t="s">
        <v>491</v>
      </c>
      <c r="C158" s="306">
        <v>52.5</v>
      </c>
      <c r="D158" s="306">
        <v>19.5</v>
      </c>
      <c r="E158" s="316">
        <v>169</v>
      </c>
      <c r="F158" s="316">
        <v>4</v>
      </c>
      <c r="G158" s="308">
        <v>395.4</v>
      </c>
      <c r="H158" s="308">
        <v>385</v>
      </c>
      <c r="I158" s="308">
        <v>1440.1</v>
      </c>
      <c r="J158" s="314">
        <v>296</v>
      </c>
    </row>
    <row r="159" spans="1:10" ht="12.75" customHeight="1">
      <c r="A159" s="178"/>
      <c r="B159" s="288" t="s">
        <v>492</v>
      </c>
      <c r="C159" s="306">
        <v>57.8</v>
      </c>
      <c r="D159" s="306">
        <v>18.6</v>
      </c>
      <c r="E159" s="316">
        <v>169</v>
      </c>
      <c r="F159" s="316">
        <v>4</v>
      </c>
      <c r="G159" s="308">
        <v>347.5</v>
      </c>
      <c r="H159" s="308">
        <v>338.4</v>
      </c>
      <c r="I159" s="308">
        <v>1098.9</v>
      </c>
      <c r="J159" s="314">
        <v>144</v>
      </c>
    </row>
    <row r="160" spans="1:10" ht="12.75" customHeight="1">
      <c r="A160" s="178"/>
      <c r="B160" s="288" t="s">
        <v>493</v>
      </c>
      <c r="C160" s="306">
        <v>62.4</v>
      </c>
      <c r="D160" s="306">
        <v>8.7</v>
      </c>
      <c r="E160" s="316">
        <v>168</v>
      </c>
      <c r="F160" s="316">
        <v>3</v>
      </c>
      <c r="G160" s="308">
        <v>264.9</v>
      </c>
      <c r="H160" s="308">
        <v>260</v>
      </c>
      <c r="I160" s="308">
        <v>440.6</v>
      </c>
      <c r="J160" s="314">
        <v>90</v>
      </c>
    </row>
    <row r="161" spans="1:10" ht="12.75" customHeight="1">
      <c r="A161" s="178"/>
      <c r="B161" s="288" t="s">
        <v>494</v>
      </c>
      <c r="C161" s="306">
        <v>69.5</v>
      </c>
      <c r="D161" s="306">
        <v>9</v>
      </c>
      <c r="E161" s="316">
        <v>159</v>
      </c>
      <c r="F161" s="316">
        <v>1</v>
      </c>
      <c r="G161" s="308">
        <v>290.7</v>
      </c>
      <c r="H161" s="308">
        <v>287.2</v>
      </c>
      <c r="I161" s="308">
        <v>313.2</v>
      </c>
      <c r="J161" s="314">
        <v>44</v>
      </c>
    </row>
    <row r="162" spans="1:10" ht="12.75" customHeight="1">
      <c r="A162" s="178"/>
      <c r="B162" s="305" t="s">
        <v>495</v>
      </c>
      <c r="C162" s="306">
        <v>38.5</v>
      </c>
      <c r="D162" s="306">
        <v>9.2</v>
      </c>
      <c r="E162" s="316">
        <v>164</v>
      </c>
      <c r="F162" s="316">
        <v>5</v>
      </c>
      <c r="G162" s="308">
        <v>232.5</v>
      </c>
      <c r="H162" s="308">
        <v>222.4</v>
      </c>
      <c r="I162" s="308">
        <v>652.4</v>
      </c>
      <c r="J162" s="309">
        <v>2172</v>
      </c>
    </row>
    <row r="163" spans="1:10" ht="12.75" customHeight="1">
      <c r="A163" s="178"/>
      <c r="B163" s="288" t="s">
        <v>483</v>
      </c>
      <c r="C163" s="310" t="s">
        <v>384</v>
      </c>
      <c r="D163" s="310" t="s">
        <v>384</v>
      </c>
      <c r="E163" s="317" t="s">
        <v>384</v>
      </c>
      <c r="F163" s="317" t="s">
        <v>384</v>
      </c>
      <c r="G163" s="311" t="s">
        <v>384</v>
      </c>
      <c r="H163" s="311" t="s">
        <v>384</v>
      </c>
      <c r="I163" s="311" t="s">
        <v>384</v>
      </c>
      <c r="J163" s="313" t="s">
        <v>384</v>
      </c>
    </row>
    <row r="164" spans="1:10" ht="12.75" customHeight="1">
      <c r="A164" s="178"/>
      <c r="B164" s="288" t="s">
        <v>484</v>
      </c>
      <c r="C164" s="306">
        <v>19.1</v>
      </c>
      <c r="D164" s="306">
        <v>1</v>
      </c>
      <c r="E164" s="316">
        <v>165</v>
      </c>
      <c r="F164" s="316">
        <v>6</v>
      </c>
      <c r="G164" s="308">
        <v>166.8</v>
      </c>
      <c r="H164" s="308">
        <v>162</v>
      </c>
      <c r="I164" s="308">
        <v>91.2</v>
      </c>
      <c r="J164" s="314">
        <v>40</v>
      </c>
    </row>
    <row r="165" spans="1:10" ht="12.75" customHeight="1">
      <c r="A165" s="178"/>
      <c r="B165" s="288" t="s">
        <v>485</v>
      </c>
      <c r="C165" s="306">
        <v>22.7</v>
      </c>
      <c r="D165" s="306">
        <v>2.4</v>
      </c>
      <c r="E165" s="316">
        <v>167</v>
      </c>
      <c r="F165" s="316">
        <v>5</v>
      </c>
      <c r="G165" s="308">
        <v>190.2</v>
      </c>
      <c r="H165" s="308">
        <v>181.9</v>
      </c>
      <c r="I165" s="308">
        <v>322.6</v>
      </c>
      <c r="J165" s="318">
        <v>374</v>
      </c>
    </row>
    <row r="166" spans="1:10" ht="12.75" customHeight="1">
      <c r="A166" s="178"/>
      <c r="B166" s="288" t="s">
        <v>486</v>
      </c>
      <c r="C166" s="306">
        <v>27.5</v>
      </c>
      <c r="D166" s="306">
        <v>5.1</v>
      </c>
      <c r="E166" s="316">
        <v>165</v>
      </c>
      <c r="F166" s="316">
        <v>5</v>
      </c>
      <c r="G166" s="308">
        <v>216.6</v>
      </c>
      <c r="H166" s="308">
        <v>206.1</v>
      </c>
      <c r="I166" s="308">
        <v>568.6</v>
      </c>
      <c r="J166" s="314">
        <v>300</v>
      </c>
    </row>
    <row r="167" spans="1:10" ht="12.75" customHeight="1">
      <c r="A167" s="178"/>
      <c r="B167" s="288" t="s">
        <v>487</v>
      </c>
      <c r="C167" s="306">
        <v>32.4</v>
      </c>
      <c r="D167" s="306">
        <v>8.1</v>
      </c>
      <c r="E167" s="316">
        <v>164</v>
      </c>
      <c r="F167" s="316">
        <v>8</v>
      </c>
      <c r="G167" s="308">
        <v>255.3</v>
      </c>
      <c r="H167" s="308">
        <v>239.4</v>
      </c>
      <c r="I167" s="308">
        <v>715.2</v>
      </c>
      <c r="J167" s="314">
        <v>204</v>
      </c>
    </row>
    <row r="168" spans="1:10" ht="12.75" customHeight="1">
      <c r="A168" s="178"/>
      <c r="B168" s="288" t="s">
        <v>488</v>
      </c>
      <c r="C168" s="306">
        <v>37.6</v>
      </c>
      <c r="D168" s="306">
        <v>9.3</v>
      </c>
      <c r="E168" s="316">
        <v>162</v>
      </c>
      <c r="F168" s="316">
        <v>4</v>
      </c>
      <c r="G168" s="308">
        <v>230.2</v>
      </c>
      <c r="H168" s="308">
        <v>221.1</v>
      </c>
      <c r="I168" s="308">
        <v>736.3</v>
      </c>
      <c r="J168" s="314">
        <v>217</v>
      </c>
    </row>
    <row r="169" spans="1:10" ht="12.75" customHeight="1">
      <c r="A169" s="178"/>
      <c r="B169" s="288" t="s">
        <v>489</v>
      </c>
      <c r="C169" s="306">
        <v>42.7</v>
      </c>
      <c r="D169" s="306">
        <v>11.3</v>
      </c>
      <c r="E169" s="316">
        <v>161</v>
      </c>
      <c r="F169" s="316">
        <v>4</v>
      </c>
      <c r="G169" s="308">
        <v>253.3</v>
      </c>
      <c r="H169" s="308">
        <v>244.6</v>
      </c>
      <c r="I169" s="308">
        <v>823.1</v>
      </c>
      <c r="J169" s="314">
        <v>302</v>
      </c>
    </row>
    <row r="170" spans="1:10" ht="12.75" customHeight="1">
      <c r="A170" s="178"/>
      <c r="B170" s="288" t="s">
        <v>490</v>
      </c>
      <c r="C170" s="306">
        <v>47.4</v>
      </c>
      <c r="D170" s="306">
        <v>12.7</v>
      </c>
      <c r="E170" s="316">
        <v>163</v>
      </c>
      <c r="F170" s="316">
        <v>5</v>
      </c>
      <c r="G170" s="308">
        <v>253.2</v>
      </c>
      <c r="H170" s="308">
        <v>240.7</v>
      </c>
      <c r="I170" s="308">
        <v>836.4</v>
      </c>
      <c r="J170" s="314">
        <v>281</v>
      </c>
    </row>
    <row r="171" spans="1:10" ht="12.75" customHeight="1">
      <c r="A171" s="178"/>
      <c r="B171" s="288" t="s">
        <v>491</v>
      </c>
      <c r="C171" s="306">
        <v>52.4</v>
      </c>
      <c r="D171" s="306">
        <v>14.8</v>
      </c>
      <c r="E171" s="316">
        <v>165</v>
      </c>
      <c r="F171" s="316">
        <v>4</v>
      </c>
      <c r="G171" s="308">
        <v>263.7</v>
      </c>
      <c r="H171" s="308">
        <v>253</v>
      </c>
      <c r="I171" s="308">
        <v>877.6</v>
      </c>
      <c r="J171" s="314">
        <v>244</v>
      </c>
    </row>
    <row r="172" spans="1:10" ht="12.75" customHeight="1">
      <c r="A172" s="178"/>
      <c r="B172" s="288" t="s">
        <v>492</v>
      </c>
      <c r="C172" s="306">
        <v>57.2</v>
      </c>
      <c r="D172" s="306">
        <v>16.2</v>
      </c>
      <c r="E172" s="316">
        <v>164</v>
      </c>
      <c r="F172" s="316">
        <v>4</v>
      </c>
      <c r="G172" s="308">
        <v>248.6</v>
      </c>
      <c r="H172" s="308">
        <v>239.6</v>
      </c>
      <c r="I172" s="308">
        <v>714.9</v>
      </c>
      <c r="J172" s="314">
        <v>147</v>
      </c>
    </row>
    <row r="173" spans="1:10" ht="12.75" customHeight="1">
      <c r="A173" s="178"/>
      <c r="B173" s="288" t="s">
        <v>493</v>
      </c>
      <c r="C173" s="306">
        <v>62.6</v>
      </c>
      <c r="D173" s="306">
        <v>12.2</v>
      </c>
      <c r="E173" s="316">
        <v>169</v>
      </c>
      <c r="F173" s="316">
        <v>1</v>
      </c>
      <c r="G173" s="308">
        <v>190.2</v>
      </c>
      <c r="H173" s="308">
        <v>189</v>
      </c>
      <c r="I173" s="308">
        <v>251.9</v>
      </c>
      <c r="J173" s="314">
        <v>52</v>
      </c>
    </row>
    <row r="174" spans="1:10" ht="12.75" customHeight="1">
      <c r="A174" s="178"/>
      <c r="B174" s="288" t="s">
        <v>494</v>
      </c>
      <c r="C174" s="306">
        <v>68</v>
      </c>
      <c r="D174" s="306">
        <v>14.5</v>
      </c>
      <c r="E174" s="316">
        <v>170</v>
      </c>
      <c r="F174" s="316">
        <v>1</v>
      </c>
      <c r="G174" s="308">
        <v>160.9</v>
      </c>
      <c r="H174" s="308">
        <v>160.1</v>
      </c>
      <c r="I174" s="308">
        <v>99.8</v>
      </c>
      <c r="J174" s="314">
        <v>12</v>
      </c>
    </row>
    <row r="175" spans="1:10" ht="7.5" customHeight="1">
      <c r="A175" s="178"/>
      <c r="B175" s="321"/>
      <c r="C175" s="322"/>
      <c r="D175" s="322"/>
      <c r="E175" s="296"/>
      <c r="F175" s="296"/>
      <c r="G175" s="100"/>
      <c r="H175" s="100"/>
      <c r="I175" s="100"/>
      <c r="J175" s="323"/>
    </row>
    <row r="176" ht="12">
      <c r="B176" s="97" t="s">
        <v>497</v>
      </c>
    </row>
    <row r="177" ht="12">
      <c r="B177" s="97" t="s">
        <v>1052</v>
      </c>
    </row>
    <row r="178" ht="12">
      <c r="B178" s="97" t="s">
        <v>1053</v>
      </c>
    </row>
    <row r="179" ht="12">
      <c r="B179" s="97" t="s">
        <v>1054</v>
      </c>
    </row>
    <row r="180" ht="12">
      <c r="B180" s="97" t="s">
        <v>498</v>
      </c>
    </row>
    <row r="181" ht="12">
      <c r="B181" s="97" t="s">
        <v>1055</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9.00390625" defaultRowHeight="13.5"/>
  <cols>
    <col min="1" max="1" width="2.625" style="367" customWidth="1"/>
    <col min="2" max="2" width="16.125" style="367" customWidth="1"/>
    <col min="3" max="4" width="9.875" style="367" customWidth="1"/>
    <col min="5" max="6" width="9.875" style="367" hidden="1" customWidth="1"/>
    <col min="7" max="7" width="10.125" style="367" customWidth="1"/>
    <col min="8" max="8" width="10.00390625" style="367" hidden="1" customWidth="1"/>
    <col min="9" max="10" width="10.125" style="367" customWidth="1"/>
    <col min="11" max="16384" width="9.00390625" style="367" customWidth="1"/>
  </cols>
  <sheetData>
    <row r="1" spans="2:3" s="325" customFormat="1" ht="14.25">
      <c r="B1" s="326" t="s">
        <v>307</v>
      </c>
      <c r="C1" s="109"/>
    </row>
    <row r="2" spans="2:3" s="325" customFormat="1" ht="14.25">
      <c r="B2" s="326"/>
      <c r="C2" s="109"/>
    </row>
    <row r="3" spans="2:8" s="325" customFormat="1" ht="9.75" customHeight="1">
      <c r="B3" s="327"/>
      <c r="C3" s="327"/>
      <c r="D3" s="327"/>
      <c r="E3" s="327"/>
      <c r="F3" s="327"/>
      <c r="G3" s="327"/>
      <c r="H3" s="327"/>
    </row>
    <row r="4" spans="1:10" s="325" customFormat="1" ht="15" customHeight="1">
      <c r="A4" s="328"/>
      <c r="B4" s="180" t="s">
        <v>459</v>
      </c>
      <c r="C4" s="329"/>
      <c r="D4" s="329" t="s">
        <v>499</v>
      </c>
      <c r="E4" s="330" t="s">
        <v>460</v>
      </c>
      <c r="F4" s="329" t="s">
        <v>500</v>
      </c>
      <c r="G4" s="185" t="s">
        <v>462</v>
      </c>
      <c r="H4" s="331"/>
      <c r="I4" s="330" t="s">
        <v>463</v>
      </c>
      <c r="J4" s="179"/>
    </row>
    <row r="5" spans="1:10" s="325" customFormat="1" ht="15" customHeight="1">
      <c r="A5" s="328"/>
      <c r="B5" s="186" t="s">
        <v>464</v>
      </c>
      <c r="C5" s="329" t="s">
        <v>465</v>
      </c>
      <c r="D5" s="329" t="s">
        <v>501</v>
      </c>
      <c r="E5" s="332" t="s">
        <v>467</v>
      </c>
      <c r="F5" s="329" t="s">
        <v>467</v>
      </c>
      <c r="G5" s="185" t="s">
        <v>468</v>
      </c>
      <c r="H5" s="188" t="s">
        <v>460</v>
      </c>
      <c r="I5" s="332" t="s">
        <v>502</v>
      </c>
      <c r="J5" s="185" t="s">
        <v>470</v>
      </c>
    </row>
    <row r="6" spans="1:10" s="325" customFormat="1" ht="15" customHeight="1">
      <c r="A6" s="328"/>
      <c r="B6" s="191" t="s">
        <v>471</v>
      </c>
      <c r="C6" s="333"/>
      <c r="D6" s="230" t="s">
        <v>503</v>
      </c>
      <c r="E6" s="194" t="s">
        <v>472</v>
      </c>
      <c r="F6" s="230" t="s">
        <v>472</v>
      </c>
      <c r="G6" s="230" t="s">
        <v>473</v>
      </c>
      <c r="H6" s="230" t="s">
        <v>474</v>
      </c>
      <c r="I6" s="194" t="s">
        <v>475</v>
      </c>
      <c r="J6" s="111"/>
    </row>
    <row r="7" spans="1:10" s="325" customFormat="1" ht="15" customHeight="1">
      <c r="A7" s="328"/>
      <c r="B7" s="116"/>
      <c r="C7" s="334" t="s">
        <v>476</v>
      </c>
      <c r="D7" s="335" t="s">
        <v>477</v>
      </c>
      <c r="E7" s="335" t="s">
        <v>478</v>
      </c>
      <c r="F7" s="335" t="s">
        <v>478</v>
      </c>
      <c r="G7" s="284" t="s">
        <v>479</v>
      </c>
      <c r="H7" s="284" t="s">
        <v>479</v>
      </c>
      <c r="I7" s="336" t="s">
        <v>479</v>
      </c>
      <c r="J7" s="337" t="s">
        <v>480</v>
      </c>
    </row>
    <row r="8" spans="1:10" s="325" customFormat="1" ht="15" customHeight="1">
      <c r="A8" s="328"/>
      <c r="B8" s="302" t="s">
        <v>481</v>
      </c>
      <c r="C8" s="338"/>
      <c r="D8" s="339"/>
      <c r="E8" s="339"/>
      <c r="F8" s="339"/>
      <c r="G8" s="340"/>
      <c r="H8" s="340"/>
      <c r="I8" s="43"/>
      <c r="J8" s="341"/>
    </row>
    <row r="9" spans="1:10" s="325" customFormat="1" ht="15" customHeight="1">
      <c r="A9" s="328"/>
      <c r="B9" s="305" t="s">
        <v>482</v>
      </c>
      <c r="C9" s="342"/>
      <c r="D9" s="343"/>
      <c r="E9" s="343"/>
      <c r="F9" s="343"/>
      <c r="G9" s="344"/>
      <c r="H9" s="344"/>
      <c r="I9" s="344"/>
      <c r="J9" s="345"/>
    </row>
    <row r="10" spans="1:10" s="325" customFormat="1" ht="15" customHeight="1">
      <c r="A10" s="328"/>
      <c r="B10" s="346" t="s">
        <v>504</v>
      </c>
      <c r="C10" s="347">
        <v>40.4</v>
      </c>
      <c r="D10" s="343">
        <v>12.7</v>
      </c>
      <c r="E10" s="348">
        <v>168</v>
      </c>
      <c r="F10" s="348">
        <v>22</v>
      </c>
      <c r="G10" s="344">
        <v>304.1</v>
      </c>
      <c r="H10" s="344">
        <v>263</v>
      </c>
      <c r="I10" s="344">
        <v>799.2</v>
      </c>
      <c r="J10" s="349">
        <v>13284</v>
      </c>
    </row>
    <row r="11" spans="1:10" s="325" customFormat="1" ht="15" customHeight="1">
      <c r="A11" s="328"/>
      <c r="B11" s="346" t="s">
        <v>505</v>
      </c>
      <c r="C11" s="347">
        <v>39.6</v>
      </c>
      <c r="D11" s="343">
        <v>15.2</v>
      </c>
      <c r="E11" s="348">
        <v>161</v>
      </c>
      <c r="F11" s="348">
        <v>39</v>
      </c>
      <c r="G11" s="344">
        <v>384.8</v>
      </c>
      <c r="H11" s="344">
        <v>257.1</v>
      </c>
      <c r="I11" s="344">
        <v>1269.1</v>
      </c>
      <c r="J11" s="349">
        <v>2203</v>
      </c>
    </row>
    <row r="12" spans="1:10" s="325" customFormat="1" ht="15" customHeight="1">
      <c r="A12" s="328"/>
      <c r="B12" s="346" t="s">
        <v>506</v>
      </c>
      <c r="C12" s="347">
        <v>39.2</v>
      </c>
      <c r="D12" s="343">
        <v>14.1</v>
      </c>
      <c r="E12" s="348">
        <v>169</v>
      </c>
      <c r="F12" s="348">
        <v>16</v>
      </c>
      <c r="G12" s="344">
        <v>307.7</v>
      </c>
      <c r="H12" s="344">
        <v>281.6</v>
      </c>
      <c r="I12" s="344">
        <v>912.6</v>
      </c>
      <c r="J12" s="349">
        <v>4598</v>
      </c>
    </row>
    <row r="13" spans="1:10" s="325" customFormat="1" ht="15" customHeight="1">
      <c r="A13" s="328"/>
      <c r="B13" s="116" t="s">
        <v>507</v>
      </c>
      <c r="C13" s="347">
        <v>41.4</v>
      </c>
      <c r="D13" s="343">
        <v>10.8</v>
      </c>
      <c r="E13" s="348">
        <v>173</v>
      </c>
      <c r="F13" s="348">
        <v>12</v>
      </c>
      <c r="G13" s="344">
        <v>274</v>
      </c>
      <c r="H13" s="344">
        <v>254.4</v>
      </c>
      <c r="I13" s="344">
        <v>559.2</v>
      </c>
      <c r="J13" s="349">
        <v>6484</v>
      </c>
    </row>
    <row r="14" spans="1:10" s="325" customFormat="1" ht="15" customHeight="1">
      <c r="A14" s="328"/>
      <c r="B14" s="305" t="s">
        <v>495</v>
      </c>
      <c r="C14" s="347"/>
      <c r="D14" s="343"/>
      <c r="E14" s="348"/>
      <c r="F14" s="348"/>
      <c r="G14" s="344"/>
      <c r="H14" s="344"/>
      <c r="I14" s="344"/>
      <c r="J14" s="349"/>
    </row>
    <row r="15" spans="1:10" s="325" customFormat="1" ht="15" customHeight="1">
      <c r="A15" s="328"/>
      <c r="B15" s="346" t="s">
        <v>504</v>
      </c>
      <c r="C15" s="347">
        <v>39.4</v>
      </c>
      <c r="D15" s="343">
        <v>10.4</v>
      </c>
      <c r="E15" s="348">
        <v>167</v>
      </c>
      <c r="F15" s="348">
        <v>11</v>
      </c>
      <c r="G15" s="344">
        <v>195.9</v>
      </c>
      <c r="H15" s="344">
        <v>181.9</v>
      </c>
      <c r="I15" s="344">
        <v>499.8</v>
      </c>
      <c r="J15" s="349">
        <v>7361</v>
      </c>
    </row>
    <row r="16" spans="1:10" s="325" customFormat="1" ht="15" customHeight="1">
      <c r="A16" s="328"/>
      <c r="B16" s="346" t="s">
        <v>505</v>
      </c>
      <c r="C16" s="347">
        <v>37.6</v>
      </c>
      <c r="D16" s="343">
        <v>11</v>
      </c>
      <c r="E16" s="348">
        <v>163</v>
      </c>
      <c r="F16" s="348">
        <v>18</v>
      </c>
      <c r="G16" s="344">
        <v>251</v>
      </c>
      <c r="H16" s="344">
        <v>189</v>
      </c>
      <c r="I16" s="344">
        <v>845.9</v>
      </c>
      <c r="J16" s="349">
        <v>979</v>
      </c>
    </row>
    <row r="17" spans="1:10" s="325" customFormat="1" ht="15" customHeight="1">
      <c r="A17" s="328"/>
      <c r="B17" s="346" t="s">
        <v>506</v>
      </c>
      <c r="C17" s="347">
        <v>38.8</v>
      </c>
      <c r="D17" s="343">
        <v>11.4</v>
      </c>
      <c r="E17" s="348">
        <v>165</v>
      </c>
      <c r="F17" s="348">
        <v>9</v>
      </c>
      <c r="G17" s="344">
        <v>192.1</v>
      </c>
      <c r="H17" s="344">
        <v>187.9</v>
      </c>
      <c r="I17" s="344">
        <v>485.5</v>
      </c>
      <c r="J17" s="349">
        <v>3084</v>
      </c>
    </row>
    <row r="18" spans="1:10" s="325" customFormat="1" ht="15" customHeight="1">
      <c r="A18" s="328"/>
      <c r="B18" s="116" t="s">
        <v>507</v>
      </c>
      <c r="C18" s="347">
        <v>40.5</v>
      </c>
      <c r="D18" s="343">
        <v>9.3</v>
      </c>
      <c r="E18" s="348">
        <v>171</v>
      </c>
      <c r="F18" s="348">
        <v>7</v>
      </c>
      <c r="G18" s="344">
        <v>183</v>
      </c>
      <c r="H18" s="344">
        <v>173.4</v>
      </c>
      <c r="I18" s="344">
        <v>410.3</v>
      </c>
      <c r="J18" s="349">
        <v>3298</v>
      </c>
    </row>
    <row r="19" spans="1:10" s="325" customFormat="1" ht="15" customHeight="1">
      <c r="A19" s="328"/>
      <c r="B19" s="302" t="s">
        <v>423</v>
      </c>
      <c r="C19" s="350"/>
      <c r="D19" s="351"/>
      <c r="E19" s="352"/>
      <c r="F19" s="352"/>
      <c r="G19" s="354"/>
      <c r="H19" s="354"/>
      <c r="I19" s="354"/>
      <c r="J19" s="355"/>
    </row>
    <row r="20" spans="1:10" s="325" customFormat="1" ht="15" customHeight="1">
      <c r="A20" s="328"/>
      <c r="B20" s="305" t="s">
        <v>482</v>
      </c>
      <c r="C20" s="350"/>
      <c r="D20" s="351"/>
      <c r="E20" s="352"/>
      <c r="F20" s="352"/>
      <c r="G20" s="354"/>
      <c r="H20" s="354"/>
      <c r="I20" s="354"/>
      <c r="J20" s="355"/>
    </row>
    <row r="21" spans="1:10" s="325" customFormat="1" ht="15" customHeight="1">
      <c r="A21" s="328"/>
      <c r="B21" s="346" t="s">
        <v>504</v>
      </c>
      <c r="C21" s="347">
        <v>42.7</v>
      </c>
      <c r="D21" s="343">
        <v>12.5</v>
      </c>
      <c r="E21" s="348">
        <v>176</v>
      </c>
      <c r="F21" s="356">
        <v>8</v>
      </c>
      <c r="G21" s="344">
        <v>307.7</v>
      </c>
      <c r="H21" s="344">
        <v>291.7</v>
      </c>
      <c r="I21" s="344">
        <v>614.1</v>
      </c>
      <c r="J21" s="349">
        <v>2062</v>
      </c>
    </row>
    <row r="22" spans="1:10" s="325" customFormat="1" ht="15" customHeight="1">
      <c r="A22" s="328"/>
      <c r="B22" s="346" t="s">
        <v>505</v>
      </c>
      <c r="C22" s="347">
        <v>41.6</v>
      </c>
      <c r="D22" s="343">
        <v>19.4</v>
      </c>
      <c r="E22" s="348">
        <v>171</v>
      </c>
      <c r="F22" s="356">
        <v>15</v>
      </c>
      <c r="G22" s="344">
        <v>444.4</v>
      </c>
      <c r="H22" s="344">
        <v>410.3</v>
      </c>
      <c r="I22" s="344">
        <v>1573.4</v>
      </c>
      <c r="J22" s="349">
        <v>319</v>
      </c>
    </row>
    <row r="23" spans="1:10" s="325" customFormat="1" ht="15" customHeight="1">
      <c r="A23" s="328"/>
      <c r="B23" s="346" t="s">
        <v>506</v>
      </c>
      <c r="C23" s="347">
        <v>41</v>
      </c>
      <c r="D23" s="343">
        <v>14.3</v>
      </c>
      <c r="E23" s="348">
        <v>172</v>
      </c>
      <c r="F23" s="356">
        <v>8</v>
      </c>
      <c r="G23" s="344">
        <v>321.5</v>
      </c>
      <c r="H23" s="344">
        <v>296.6</v>
      </c>
      <c r="I23" s="344">
        <v>760.2</v>
      </c>
      <c r="J23" s="349">
        <v>531</v>
      </c>
    </row>
    <row r="24" spans="1:10" s="325" customFormat="1" ht="15" customHeight="1">
      <c r="A24" s="328"/>
      <c r="B24" s="116" t="s">
        <v>507</v>
      </c>
      <c r="C24" s="347">
        <v>43.7</v>
      </c>
      <c r="D24" s="343">
        <v>9.9</v>
      </c>
      <c r="E24" s="348">
        <v>178</v>
      </c>
      <c r="F24" s="356">
        <v>7</v>
      </c>
      <c r="G24" s="344">
        <v>265.6</v>
      </c>
      <c r="H24" s="344">
        <v>277.8</v>
      </c>
      <c r="I24" s="344">
        <v>297.8</v>
      </c>
      <c r="J24" s="349">
        <v>1212</v>
      </c>
    </row>
    <row r="25" spans="1:10" s="325" customFormat="1" ht="15" customHeight="1">
      <c r="A25" s="328"/>
      <c r="B25" s="305" t="s">
        <v>495</v>
      </c>
      <c r="C25" s="342"/>
      <c r="D25" s="344"/>
      <c r="E25" s="348"/>
      <c r="F25" s="356"/>
      <c r="G25" s="344"/>
      <c r="H25" s="344"/>
      <c r="I25" s="344"/>
      <c r="J25" s="349"/>
    </row>
    <row r="26" spans="1:10" s="325" customFormat="1" ht="15" customHeight="1">
      <c r="A26" s="328"/>
      <c r="B26" s="346" t="s">
        <v>504</v>
      </c>
      <c r="C26" s="347">
        <v>38.9</v>
      </c>
      <c r="D26" s="343">
        <v>10.2</v>
      </c>
      <c r="E26" s="348">
        <v>178</v>
      </c>
      <c r="F26" s="356">
        <v>3</v>
      </c>
      <c r="G26" s="344">
        <v>184.5</v>
      </c>
      <c r="H26" s="344">
        <v>189.7</v>
      </c>
      <c r="I26" s="344">
        <v>358</v>
      </c>
      <c r="J26" s="349">
        <v>269</v>
      </c>
    </row>
    <row r="27" spans="1:10" s="325" customFormat="1" ht="15" customHeight="1">
      <c r="A27" s="328"/>
      <c r="B27" s="346" t="s">
        <v>505</v>
      </c>
      <c r="C27" s="347">
        <v>34.4</v>
      </c>
      <c r="D27" s="343">
        <v>8.7</v>
      </c>
      <c r="E27" s="348">
        <v>160</v>
      </c>
      <c r="F27" s="356">
        <v>10</v>
      </c>
      <c r="G27" s="344">
        <v>227.8</v>
      </c>
      <c r="H27" s="344">
        <v>227.9</v>
      </c>
      <c r="I27" s="344">
        <v>788.1</v>
      </c>
      <c r="J27" s="349">
        <v>36</v>
      </c>
    </row>
    <row r="28" spans="1:10" s="325" customFormat="1" ht="15" customHeight="1">
      <c r="A28" s="328"/>
      <c r="B28" s="346" t="s">
        <v>506</v>
      </c>
      <c r="C28" s="347">
        <v>33.7</v>
      </c>
      <c r="D28" s="343">
        <v>9.1</v>
      </c>
      <c r="E28" s="348">
        <v>176</v>
      </c>
      <c r="F28" s="356">
        <v>8</v>
      </c>
      <c r="G28" s="344">
        <v>201</v>
      </c>
      <c r="H28" s="344">
        <v>188.2</v>
      </c>
      <c r="I28" s="344">
        <v>412.1</v>
      </c>
      <c r="J28" s="349">
        <v>79</v>
      </c>
    </row>
    <row r="29" spans="1:10" s="325" customFormat="1" ht="15" customHeight="1">
      <c r="A29" s="328"/>
      <c r="B29" s="116" t="s">
        <v>507</v>
      </c>
      <c r="C29" s="347">
        <v>42.7</v>
      </c>
      <c r="D29" s="343">
        <v>11.1</v>
      </c>
      <c r="E29" s="348">
        <v>179</v>
      </c>
      <c r="F29" s="356">
        <v>2</v>
      </c>
      <c r="G29" s="344">
        <v>165.8</v>
      </c>
      <c r="H29" s="344">
        <v>188.7</v>
      </c>
      <c r="I29" s="344">
        <v>229.1</v>
      </c>
      <c r="J29" s="349">
        <v>154</v>
      </c>
    </row>
    <row r="30" spans="2:10" s="325" customFormat="1" ht="15" customHeight="1">
      <c r="B30" s="302" t="s">
        <v>424</v>
      </c>
      <c r="C30" s="347"/>
      <c r="D30" s="343"/>
      <c r="E30" s="348"/>
      <c r="F30" s="348"/>
      <c r="G30" s="344"/>
      <c r="H30" s="344"/>
      <c r="I30" s="344"/>
      <c r="J30" s="349"/>
    </row>
    <row r="31" spans="2:10" s="325" customFormat="1" ht="15" customHeight="1">
      <c r="B31" s="305" t="s">
        <v>482</v>
      </c>
      <c r="C31" s="342"/>
      <c r="D31" s="344"/>
      <c r="E31" s="356"/>
      <c r="F31" s="348"/>
      <c r="G31" s="344"/>
      <c r="H31" s="344"/>
      <c r="I31" s="344"/>
      <c r="J31" s="349"/>
    </row>
    <row r="32" spans="2:10" s="325" customFormat="1" ht="15" customHeight="1">
      <c r="B32" s="346" t="s">
        <v>504</v>
      </c>
      <c r="C32" s="347">
        <v>38.8</v>
      </c>
      <c r="D32" s="344">
        <v>12.8</v>
      </c>
      <c r="E32" s="356">
        <v>165</v>
      </c>
      <c r="F32" s="356">
        <v>32</v>
      </c>
      <c r="G32" s="344">
        <v>281.9</v>
      </c>
      <c r="H32" s="344">
        <v>239.7</v>
      </c>
      <c r="I32" s="344">
        <v>774</v>
      </c>
      <c r="J32" s="349">
        <v>4844</v>
      </c>
    </row>
    <row r="33" spans="2:10" s="325" customFormat="1" ht="15" customHeight="1">
      <c r="B33" s="346" t="s">
        <v>505</v>
      </c>
      <c r="C33" s="347">
        <v>35.9</v>
      </c>
      <c r="D33" s="344">
        <v>13.7</v>
      </c>
      <c r="E33" s="356">
        <v>161</v>
      </c>
      <c r="F33" s="356">
        <v>44</v>
      </c>
      <c r="G33" s="344">
        <v>328.1</v>
      </c>
      <c r="H33" s="344">
        <v>227.4</v>
      </c>
      <c r="I33" s="344">
        <v>1302.7</v>
      </c>
      <c r="J33" s="349">
        <v>559</v>
      </c>
    </row>
    <row r="34" spans="2:10" s="325" customFormat="1" ht="15" customHeight="1">
      <c r="B34" s="346" t="s">
        <v>506</v>
      </c>
      <c r="C34" s="347">
        <v>37.6</v>
      </c>
      <c r="D34" s="344">
        <v>13.9</v>
      </c>
      <c r="E34" s="356">
        <v>166</v>
      </c>
      <c r="F34" s="356">
        <v>20</v>
      </c>
      <c r="G34" s="344">
        <v>297.7</v>
      </c>
      <c r="H34" s="344">
        <v>268.7</v>
      </c>
      <c r="I34" s="344">
        <v>892.3</v>
      </c>
      <c r="J34" s="349">
        <v>2428</v>
      </c>
    </row>
    <row r="35" spans="2:10" s="325" customFormat="1" ht="15" customHeight="1">
      <c r="B35" s="116" t="s">
        <v>507</v>
      </c>
      <c r="C35" s="347">
        <v>41.2</v>
      </c>
      <c r="D35" s="344">
        <v>11</v>
      </c>
      <c r="E35" s="348">
        <v>173</v>
      </c>
      <c r="F35" s="356">
        <v>19</v>
      </c>
      <c r="G35" s="344">
        <v>247.2</v>
      </c>
      <c r="H35" s="344">
        <v>232.8</v>
      </c>
      <c r="I35" s="344">
        <v>460.1</v>
      </c>
      <c r="J35" s="349">
        <v>1857</v>
      </c>
    </row>
    <row r="36" spans="2:10" s="325" customFormat="1" ht="15" customHeight="1">
      <c r="B36" s="305" t="s">
        <v>495</v>
      </c>
      <c r="C36" s="347"/>
      <c r="D36" s="343"/>
      <c r="E36" s="356"/>
      <c r="F36" s="356"/>
      <c r="G36" s="344"/>
      <c r="H36" s="344"/>
      <c r="I36" s="344"/>
      <c r="J36" s="349"/>
    </row>
    <row r="37" spans="2:10" s="325" customFormat="1" ht="15" customHeight="1">
      <c r="B37" s="346" t="s">
        <v>504</v>
      </c>
      <c r="C37" s="347">
        <v>40.8</v>
      </c>
      <c r="D37" s="343">
        <v>11.3</v>
      </c>
      <c r="E37" s="348">
        <v>168</v>
      </c>
      <c r="F37" s="356">
        <v>15</v>
      </c>
      <c r="G37" s="344">
        <v>168.6</v>
      </c>
      <c r="H37" s="344">
        <v>163.2</v>
      </c>
      <c r="I37" s="344">
        <v>373.3</v>
      </c>
      <c r="J37" s="349">
        <v>3604</v>
      </c>
    </row>
    <row r="38" spans="2:10" s="325" customFormat="1" ht="15" customHeight="1">
      <c r="B38" s="346" t="s">
        <v>505</v>
      </c>
      <c r="C38" s="347">
        <v>36.4</v>
      </c>
      <c r="D38" s="343">
        <v>13</v>
      </c>
      <c r="E38" s="348">
        <v>170</v>
      </c>
      <c r="F38" s="356">
        <v>24</v>
      </c>
      <c r="G38" s="344">
        <v>220.1</v>
      </c>
      <c r="H38" s="344">
        <v>176.2</v>
      </c>
      <c r="I38" s="344">
        <v>796.6</v>
      </c>
      <c r="J38" s="349">
        <v>256</v>
      </c>
    </row>
    <row r="39" spans="2:10" s="325" customFormat="1" ht="15" customHeight="1">
      <c r="B39" s="346" t="s">
        <v>506</v>
      </c>
      <c r="C39" s="347">
        <v>39.4</v>
      </c>
      <c r="D39" s="343">
        <v>12</v>
      </c>
      <c r="E39" s="348">
        <v>163</v>
      </c>
      <c r="F39" s="356">
        <v>12</v>
      </c>
      <c r="G39" s="344">
        <v>171.9</v>
      </c>
      <c r="H39" s="344">
        <v>170.6</v>
      </c>
      <c r="I39" s="344">
        <v>407.2</v>
      </c>
      <c r="J39" s="349">
        <v>2046</v>
      </c>
    </row>
    <row r="40" spans="2:10" s="325" customFormat="1" ht="15" customHeight="1">
      <c r="B40" s="116" t="s">
        <v>507</v>
      </c>
      <c r="C40" s="347">
        <v>43.8</v>
      </c>
      <c r="D40" s="343">
        <v>9.8</v>
      </c>
      <c r="E40" s="348">
        <v>171</v>
      </c>
      <c r="F40" s="356">
        <v>11</v>
      </c>
      <c r="G40" s="344">
        <v>153.3</v>
      </c>
      <c r="H40" s="344">
        <v>145.4</v>
      </c>
      <c r="I40" s="344">
        <v>237</v>
      </c>
      <c r="J40" s="349">
        <v>1302</v>
      </c>
    </row>
    <row r="41" spans="2:10" s="325" customFormat="1" ht="15" customHeight="1">
      <c r="B41" s="357" t="s">
        <v>496</v>
      </c>
      <c r="C41" s="347"/>
      <c r="D41" s="343"/>
      <c r="E41" s="348"/>
      <c r="F41" s="348"/>
      <c r="G41" s="344"/>
      <c r="H41" s="344"/>
      <c r="I41" s="344"/>
      <c r="J41" s="349"/>
    </row>
    <row r="42" spans="2:10" s="325" customFormat="1" ht="15" customHeight="1">
      <c r="B42" s="305" t="s">
        <v>482</v>
      </c>
      <c r="C42" s="342"/>
      <c r="D42" s="344"/>
      <c r="E42" s="348"/>
      <c r="F42" s="348"/>
      <c r="G42" s="344"/>
      <c r="H42" s="344"/>
      <c r="I42" s="344"/>
      <c r="J42" s="349"/>
    </row>
    <row r="43" spans="2:10" s="325" customFormat="1" ht="15" customHeight="1">
      <c r="B43" s="346" t="s">
        <v>504</v>
      </c>
      <c r="C43" s="347">
        <v>39.2</v>
      </c>
      <c r="D43" s="344">
        <v>13.3</v>
      </c>
      <c r="E43" s="356">
        <v>170</v>
      </c>
      <c r="F43" s="356">
        <v>5</v>
      </c>
      <c r="G43" s="344">
        <v>293.7</v>
      </c>
      <c r="H43" s="344">
        <v>256.4</v>
      </c>
      <c r="I43" s="344">
        <v>905.4</v>
      </c>
      <c r="J43" s="349">
        <v>2205</v>
      </c>
    </row>
    <row r="44" spans="2:10" s="325" customFormat="1" ht="15" customHeight="1">
      <c r="B44" s="346" t="s">
        <v>505</v>
      </c>
      <c r="C44" s="347">
        <v>37.8</v>
      </c>
      <c r="D44" s="344">
        <v>12.5</v>
      </c>
      <c r="E44" s="356">
        <v>173</v>
      </c>
      <c r="F44" s="356">
        <v>4</v>
      </c>
      <c r="G44" s="344">
        <v>320</v>
      </c>
      <c r="H44" s="344">
        <v>270.4</v>
      </c>
      <c r="I44" s="344">
        <v>1092</v>
      </c>
      <c r="J44" s="349">
        <v>78</v>
      </c>
    </row>
    <row r="45" spans="2:10" s="325" customFormat="1" ht="15" customHeight="1">
      <c r="B45" s="346" t="s">
        <v>506</v>
      </c>
      <c r="C45" s="347">
        <v>37.4</v>
      </c>
      <c r="D45" s="344">
        <v>15.2</v>
      </c>
      <c r="E45" s="356">
        <v>175</v>
      </c>
      <c r="F45" s="356">
        <v>6</v>
      </c>
      <c r="G45" s="344">
        <v>301.6</v>
      </c>
      <c r="H45" s="344">
        <v>264.4</v>
      </c>
      <c r="I45" s="344">
        <v>874.1</v>
      </c>
      <c r="J45" s="349">
        <v>588</v>
      </c>
    </row>
    <row r="46" spans="2:10" s="325" customFormat="1" ht="15" customHeight="1">
      <c r="B46" s="116" t="s">
        <v>507</v>
      </c>
      <c r="C46" s="347">
        <v>40</v>
      </c>
      <c r="D46" s="343">
        <v>12.6</v>
      </c>
      <c r="E46" s="356">
        <v>165</v>
      </c>
      <c r="F46" s="356">
        <v>4</v>
      </c>
      <c r="G46" s="344">
        <v>289.4</v>
      </c>
      <c r="H46" s="344">
        <v>248.8</v>
      </c>
      <c r="I46" s="344">
        <v>908</v>
      </c>
      <c r="J46" s="349">
        <v>1540</v>
      </c>
    </row>
    <row r="47" spans="2:10" s="325" customFormat="1" ht="15" customHeight="1">
      <c r="B47" s="305" t="s">
        <v>495</v>
      </c>
      <c r="C47" s="347"/>
      <c r="D47" s="343"/>
      <c r="E47" s="348"/>
      <c r="F47" s="348"/>
      <c r="G47" s="344"/>
      <c r="H47" s="344"/>
      <c r="I47" s="344"/>
      <c r="J47" s="349"/>
    </row>
    <row r="48" spans="2:10" s="325" customFormat="1" ht="15" customHeight="1">
      <c r="B48" s="346" t="s">
        <v>504</v>
      </c>
      <c r="C48" s="347">
        <v>35.6</v>
      </c>
      <c r="D48" s="343">
        <v>9.9</v>
      </c>
      <c r="E48" s="348">
        <v>169</v>
      </c>
      <c r="F48" s="356">
        <v>6</v>
      </c>
      <c r="G48" s="344">
        <v>197.3</v>
      </c>
      <c r="H48" s="344">
        <v>175.6</v>
      </c>
      <c r="I48" s="344">
        <v>545.6</v>
      </c>
      <c r="J48" s="349">
        <v>671</v>
      </c>
    </row>
    <row r="49" spans="2:10" s="325" customFormat="1" ht="15" customHeight="1">
      <c r="B49" s="346" t="s">
        <v>505</v>
      </c>
      <c r="C49" s="347">
        <v>39.9</v>
      </c>
      <c r="D49" s="343">
        <v>13</v>
      </c>
      <c r="E49" s="348">
        <v>174</v>
      </c>
      <c r="F49" s="356">
        <v>0</v>
      </c>
      <c r="G49" s="344">
        <v>210.1</v>
      </c>
      <c r="H49" s="344">
        <v>173.8</v>
      </c>
      <c r="I49" s="344">
        <v>829.6</v>
      </c>
      <c r="J49" s="349">
        <v>27</v>
      </c>
    </row>
    <row r="50" spans="2:10" s="325" customFormat="1" ht="15" customHeight="1">
      <c r="B50" s="346" t="s">
        <v>506</v>
      </c>
      <c r="C50" s="347">
        <v>32.1</v>
      </c>
      <c r="D50" s="343">
        <v>9.5</v>
      </c>
      <c r="E50" s="348">
        <v>167</v>
      </c>
      <c r="F50" s="356">
        <v>6</v>
      </c>
      <c r="G50" s="344">
        <v>194.9</v>
      </c>
      <c r="H50" s="344">
        <v>171.8</v>
      </c>
      <c r="I50" s="344">
        <v>448.3</v>
      </c>
      <c r="J50" s="349">
        <v>200</v>
      </c>
    </row>
    <row r="51" spans="2:10" s="325" customFormat="1" ht="15" customHeight="1">
      <c r="B51" s="116" t="s">
        <v>507</v>
      </c>
      <c r="C51" s="347">
        <v>36.9</v>
      </c>
      <c r="D51" s="343">
        <v>9.9</v>
      </c>
      <c r="E51" s="348">
        <v>171</v>
      </c>
      <c r="F51" s="356">
        <v>8</v>
      </c>
      <c r="G51" s="344">
        <v>197.5</v>
      </c>
      <c r="H51" s="344">
        <v>179.8</v>
      </c>
      <c r="I51" s="344">
        <v>572.4</v>
      </c>
      <c r="J51" s="349">
        <v>444</v>
      </c>
    </row>
    <row r="52" spans="2:10" s="325" customFormat="1" ht="15" customHeight="1">
      <c r="B52" s="302" t="s">
        <v>428</v>
      </c>
      <c r="C52" s="347"/>
      <c r="D52" s="343"/>
      <c r="E52" s="348"/>
      <c r="F52" s="348"/>
      <c r="G52" s="344"/>
      <c r="H52" s="344"/>
      <c r="I52" s="344"/>
      <c r="J52" s="349"/>
    </row>
    <row r="53" spans="2:10" s="325" customFormat="1" ht="15" customHeight="1">
      <c r="B53" s="305" t="s">
        <v>482</v>
      </c>
      <c r="C53" s="347"/>
      <c r="D53" s="343"/>
      <c r="E53" s="348"/>
      <c r="F53" s="348"/>
      <c r="G53" s="344"/>
      <c r="H53" s="344"/>
      <c r="I53" s="344"/>
      <c r="J53" s="349"/>
    </row>
    <row r="54" spans="2:10" s="325" customFormat="1" ht="15" customHeight="1">
      <c r="B54" s="346" t="s">
        <v>504</v>
      </c>
      <c r="C54" s="347">
        <v>44.2</v>
      </c>
      <c r="D54" s="344">
        <v>17.3</v>
      </c>
      <c r="E54" s="356">
        <v>153</v>
      </c>
      <c r="F54" s="356">
        <v>5</v>
      </c>
      <c r="G54" s="344">
        <v>412</v>
      </c>
      <c r="H54" s="344">
        <v>388.5</v>
      </c>
      <c r="I54" s="344">
        <v>1681.8</v>
      </c>
      <c r="J54" s="349">
        <v>327</v>
      </c>
    </row>
    <row r="55" spans="2:10" s="325" customFormat="1" ht="15" customHeight="1">
      <c r="B55" s="346" t="s">
        <v>505</v>
      </c>
      <c r="C55" s="347">
        <v>44.5</v>
      </c>
      <c r="D55" s="344">
        <v>15.8</v>
      </c>
      <c r="E55" s="356">
        <v>145</v>
      </c>
      <c r="F55" s="356">
        <v>6</v>
      </c>
      <c r="G55" s="344">
        <v>418.6</v>
      </c>
      <c r="H55" s="344">
        <v>414.2</v>
      </c>
      <c r="I55" s="344">
        <v>1654.7</v>
      </c>
      <c r="J55" s="349">
        <v>244</v>
      </c>
    </row>
    <row r="56" spans="2:10" s="325" customFormat="1" ht="15" customHeight="1">
      <c r="B56" s="346" t="s">
        <v>506</v>
      </c>
      <c r="C56" s="347">
        <v>43.5</v>
      </c>
      <c r="D56" s="344">
        <v>22.5</v>
      </c>
      <c r="E56" s="356">
        <v>167</v>
      </c>
      <c r="F56" s="356">
        <v>6</v>
      </c>
      <c r="G56" s="344">
        <v>396.5</v>
      </c>
      <c r="H56" s="344">
        <v>369</v>
      </c>
      <c r="I56" s="344">
        <v>1726.1</v>
      </c>
      <c r="J56" s="349">
        <v>65</v>
      </c>
    </row>
    <row r="57" spans="2:10" s="325" customFormat="1" ht="15" customHeight="1">
      <c r="B57" s="116" t="s">
        <v>507</v>
      </c>
      <c r="C57" s="347">
        <v>43.3</v>
      </c>
      <c r="D57" s="344">
        <v>19.6</v>
      </c>
      <c r="E57" s="356">
        <v>165</v>
      </c>
      <c r="F57" s="356">
        <v>3</v>
      </c>
      <c r="G57" s="344">
        <v>378.1</v>
      </c>
      <c r="H57" s="344">
        <v>326.4</v>
      </c>
      <c r="I57" s="344">
        <v>1894.7</v>
      </c>
      <c r="J57" s="349">
        <v>18</v>
      </c>
    </row>
    <row r="58" spans="2:10" s="325" customFormat="1" ht="15" customHeight="1">
      <c r="B58" s="305" t="s">
        <v>495</v>
      </c>
      <c r="C58" s="347"/>
      <c r="D58" s="343"/>
      <c r="E58" s="348"/>
      <c r="F58" s="348"/>
      <c r="G58" s="344"/>
      <c r="H58" s="344"/>
      <c r="I58" s="344"/>
      <c r="J58" s="349"/>
    </row>
    <row r="59" spans="2:10" s="325" customFormat="1" ht="15" customHeight="1">
      <c r="B59" s="346" t="s">
        <v>504</v>
      </c>
      <c r="C59" s="347">
        <v>39.8</v>
      </c>
      <c r="D59" s="343">
        <v>10.6</v>
      </c>
      <c r="E59" s="348">
        <v>143</v>
      </c>
      <c r="F59" s="356">
        <v>3</v>
      </c>
      <c r="G59" s="344">
        <v>235.6</v>
      </c>
      <c r="H59" s="344">
        <v>202.8</v>
      </c>
      <c r="I59" s="344">
        <v>814.5</v>
      </c>
      <c r="J59" s="349">
        <v>407</v>
      </c>
    </row>
    <row r="60" spans="2:10" s="325" customFormat="1" ht="15" customHeight="1">
      <c r="B60" s="346" t="s">
        <v>505</v>
      </c>
      <c r="C60" s="347">
        <v>40.9</v>
      </c>
      <c r="D60" s="343">
        <v>10.5</v>
      </c>
      <c r="E60" s="348">
        <v>139</v>
      </c>
      <c r="F60" s="356">
        <v>3</v>
      </c>
      <c r="G60" s="344">
        <v>240.1</v>
      </c>
      <c r="H60" s="344">
        <v>196.3</v>
      </c>
      <c r="I60" s="344">
        <v>815.9</v>
      </c>
      <c r="J60" s="349">
        <v>348</v>
      </c>
    </row>
    <row r="61" spans="2:10" s="325" customFormat="1" ht="15" customHeight="1">
      <c r="B61" s="346" t="s">
        <v>506</v>
      </c>
      <c r="C61" s="347">
        <v>27.3</v>
      </c>
      <c r="D61" s="343">
        <v>7.3</v>
      </c>
      <c r="E61" s="348">
        <v>164</v>
      </c>
      <c r="F61" s="356">
        <v>11</v>
      </c>
      <c r="G61" s="344">
        <v>206.4</v>
      </c>
      <c r="H61" s="344">
        <v>200.9</v>
      </c>
      <c r="I61" s="344">
        <v>799.7</v>
      </c>
      <c r="J61" s="349">
        <v>25</v>
      </c>
    </row>
    <row r="62" spans="2:10" s="325" customFormat="1" ht="15" customHeight="1">
      <c r="B62" s="116" t="s">
        <v>507</v>
      </c>
      <c r="C62" s="347">
        <v>37.3</v>
      </c>
      <c r="D62" s="343">
        <v>14.1</v>
      </c>
      <c r="E62" s="348">
        <v>166</v>
      </c>
      <c r="F62" s="356">
        <v>1</v>
      </c>
      <c r="G62" s="344">
        <v>211.5</v>
      </c>
      <c r="H62" s="344">
        <v>246</v>
      </c>
      <c r="I62" s="344">
        <v>811</v>
      </c>
      <c r="J62" s="349">
        <v>34</v>
      </c>
    </row>
    <row r="63" spans="2:10" s="325" customFormat="1" ht="15" customHeight="1">
      <c r="B63" s="302" t="s">
        <v>429</v>
      </c>
      <c r="C63" s="342"/>
      <c r="D63" s="343"/>
      <c r="E63" s="348"/>
      <c r="F63" s="348"/>
      <c r="G63" s="344"/>
      <c r="H63" s="344"/>
      <c r="I63" s="344"/>
      <c r="J63" s="349"/>
    </row>
    <row r="64" spans="2:10" s="325" customFormat="1" ht="15" customHeight="1">
      <c r="B64" s="305" t="s">
        <v>482</v>
      </c>
      <c r="C64" s="347"/>
      <c r="D64" s="343"/>
      <c r="E64" s="348"/>
      <c r="F64" s="348"/>
      <c r="G64" s="344"/>
      <c r="H64" s="344"/>
      <c r="I64" s="344"/>
      <c r="J64" s="349"/>
    </row>
    <row r="65" spans="2:10" s="325" customFormat="1" ht="15" customHeight="1">
      <c r="B65" s="346" t="s">
        <v>504</v>
      </c>
      <c r="C65" s="347">
        <v>40.7</v>
      </c>
      <c r="D65" s="344">
        <v>11</v>
      </c>
      <c r="E65" s="356">
        <v>169</v>
      </c>
      <c r="F65" s="356">
        <v>9</v>
      </c>
      <c r="G65" s="344">
        <v>305.4</v>
      </c>
      <c r="H65" s="344">
        <v>281.3</v>
      </c>
      <c r="I65" s="344">
        <v>851</v>
      </c>
      <c r="J65" s="349">
        <v>2266</v>
      </c>
    </row>
    <row r="66" spans="2:10" s="325" customFormat="1" ht="15" customHeight="1">
      <c r="B66" s="346" t="s">
        <v>505</v>
      </c>
      <c r="C66" s="347">
        <v>38</v>
      </c>
      <c r="D66" s="344">
        <v>10.8</v>
      </c>
      <c r="E66" s="356">
        <v>165</v>
      </c>
      <c r="F66" s="356">
        <v>21</v>
      </c>
      <c r="G66" s="344">
        <v>341.1</v>
      </c>
      <c r="H66" s="344">
        <v>286.5</v>
      </c>
      <c r="I66" s="344">
        <v>967.6</v>
      </c>
      <c r="J66" s="349">
        <v>295</v>
      </c>
    </row>
    <row r="67" spans="2:10" s="325" customFormat="1" ht="15" customHeight="1">
      <c r="B67" s="346" t="s">
        <v>506</v>
      </c>
      <c r="C67" s="347">
        <v>41.5</v>
      </c>
      <c r="D67" s="344">
        <v>12.7</v>
      </c>
      <c r="E67" s="356">
        <v>169</v>
      </c>
      <c r="F67" s="356">
        <v>8</v>
      </c>
      <c r="G67" s="344">
        <v>324.3</v>
      </c>
      <c r="H67" s="344">
        <v>303.3</v>
      </c>
      <c r="I67" s="344">
        <v>1082.6</v>
      </c>
      <c r="J67" s="349">
        <v>756</v>
      </c>
    </row>
    <row r="68" spans="2:10" s="325" customFormat="1" ht="15" customHeight="1">
      <c r="B68" s="116" t="s">
        <v>507</v>
      </c>
      <c r="C68" s="347">
        <v>40.9</v>
      </c>
      <c r="D68" s="344">
        <v>10</v>
      </c>
      <c r="E68" s="356">
        <v>170</v>
      </c>
      <c r="F68" s="356">
        <v>7</v>
      </c>
      <c r="G68" s="344">
        <v>285.1</v>
      </c>
      <c r="H68" s="344">
        <v>268.6</v>
      </c>
      <c r="I68" s="344">
        <v>678.6</v>
      </c>
      <c r="J68" s="349">
        <v>1215</v>
      </c>
    </row>
    <row r="69" spans="2:10" s="325" customFormat="1" ht="15" customHeight="1">
      <c r="B69" s="305" t="s">
        <v>495</v>
      </c>
      <c r="C69" s="347"/>
      <c r="D69" s="343"/>
      <c r="E69" s="348"/>
      <c r="F69" s="348"/>
      <c r="G69" s="344"/>
      <c r="H69" s="344"/>
      <c r="I69" s="344"/>
      <c r="J69" s="349"/>
    </row>
    <row r="70" spans="2:10" s="325" customFormat="1" ht="15" customHeight="1">
      <c r="B70" s="346" t="s">
        <v>504</v>
      </c>
      <c r="C70" s="347">
        <v>38.5</v>
      </c>
      <c r="D70" s="343">
        <v>9.2</v>
      </c>
      <c r="E70" s="348">
        <v>167</v>
      </c>
      <c r="F70" s="356">
        <v>5</v>
      </c>
      <c r="G70" s="344">
        <v>232.5</v>
      </c>
      <c r="H70" s="344">
        <v>215.1</v>
      </c>
      <c r="I70" s="344">
        <v>652.4</v>
      </c>
      <c r="J70" s="349">
        <v>2172</v>
      </c>
    </row>
    <row r="71" spans="2:10" s="325" customFormat="1" ht="15" customHeight="1">
      <c r="B71" s="346" t="s">
        <v>505</v>
      </c>
      <c r="C71" s="347">
        <v>33.9</v>
      </c>
      <c r="D71" s="343">
        <v>9</v>
      </c>
      <c r="E71" s="348">
        <v>160</v>
      </c>
      <c r="F71" s="356">
        <v>6</v>
      </c>
      <c r="G71" s="344">
        <v>304.4</v>
      </c>
      <c r="H71" s="344">
        <v>260.2</v>
      </c>
      <c r="I71" s="344">
        <v>936.9</v>
      </c>
      <c r="J71" s="349">
        <v>225</v>
      </c>
    </row>
    <row r="72" spans="2:10" s="325" customFormat="1" ht="15" customHeight="1">
      <c r="B72" s="346" t="s">
        <v>506</v>
      </c>
      <c r="C72" s="347">
        <v>40.7</v>
      </c>
      <c r="D72" s="343">
        <v>11</v>
      </c>
      <c r="E72" s="348">
        <v>168</v>
      </c>
      <c r="F72" s="356">
        <v>6</v>
      </c>
      <c r="G72" s="344">
        <v>255.2</v>
      </c>
      <c r="H72" s="344">
        <v>226.4</v>
      </c>
      <c r="I72" s="344">
        <v>771</v>
      </c>
      <c r="J72" s="349">
        <v>651</v>
      </c>
    </row>
    <row r="73" spans="2:10" s="325" customFormat="1" ht="15" customHeight="1">
      <c r="B73" s="358" t="s">
        <v>507</v>
      </c>
      <c r="C73" s="359">
        <v>38.2</v>
      </c>
      <c r="D73" s="360">
        <v>8.3</v>
      </c>
      <c r="E73" s="361">
        <v>167</v>
      </c>
      <c r="F73" s="362">
        <v>4</v>
      </c>
      <c r="G73" s="363">
        <v>208.6</v>
      </c>
      <c r="H73" s="363">
        <v>203.3</v>
      </c>
      <c r="I73" s="363">
        <v>543.5</v>
      </c>
      <c r="J73" s="364">
        <v>1297</v>
      </c>
    </row>
    <row r="74" spans="2:10" s="365" customFormat="1" ht="15" customHeight="1">
      <c r="B74" s="366" t="s">
        <v>1056</v>
      </c>
      <c r="C74" s="159"/>
      <c r="D74" s="159"/>
      <c r="E74" s="159"/>
      <c r="F74" s="159"/>
      <c r="G74" s="159"/>
      <c r="H74" s="159"/>
      <c r="I74" s="159"/>
      <c r="J74" s="159"/>
    </row>
    <row r="75" spans="2:10" s="365" customFormat="1" ht="15" customHeight="1">
      <c r="B75" s="366" t="s">
        <v>1057</v>
      </c>
      <c r="C75" s="159"/>
      <c r="D75" s="159"/>
      <c r="E75" s="159"/>
      <c r="F75" s="159"/>
      <c r="G75" s="159"/>
      <c r="H75" s="159"/>
      <c r="I75" s="159"/>
      <c r="J75" s="159"/>
    </row>
    <row r="76" spans="2:10" s="365" customFormat="1" ht="15" customHeight="1">
      <c r="B76" s="366" t="s">
        <v>1058</v>
      </c>
      <c r="C76" s="159"/>
      <c r="D76" s="159"/>
      <c r="E76" s="159"/>
      <c r="F76" s="159"/>
      <c r="G76" s="159"/>
      <c r="H76" s="159"/>
      <c r="I76" s="159"/>
      <c r="J76" s="159"/>
    </row>
    <row r="77" spans="2:10" s="365" customFormat="1" ht="15" customHeight="1">
      <c r="B77" s="366" t="s">
        <v>1059</v>
      </c>
      <c r="C77" s="159"/>
      <c r="D77" s="159"/>
      <c r="E77" s="159"/>
      <c r="F77" s="159"/>
      <c r="G77" s="159"/>
      <c r="H77" s="159"/>
      <c r="I77" s="159"/>
      <c r="J77" s="159"/>
    </row>
    <row r="78" spans="2:10" s="365" customFormat="1" ht="15" customHeight="1">
      <c r="B78" s="366" t="s">
        <v>1060</v>
      </c>
      <c r="C78" s="159"/>
      <c r="D78" s="159"/>
      <c r="E78" s="159"/>
      <c r="F78" s="159"/>
      <c r="G78" s="159"/>
      <c r="H78" s="159"/>
      <c r="I78" s="159"/>
      <c r="J78" s="159"/>
    </row>
    <row r="79" spans="2:10" s="365" customFormat="1" ht="15" customHeight="1">
      <c r="B79" s="366" t="s">
        <v>1061</v>
      </c>
      <c r="C79" s="159"/>
      <c r="D79" s="159"/>
      <c r="E79" s="159"/>
      <c r="F79" s="159"/>
      <c r="G79" s="159"/>
      <c r="H79" s="159"/>
      <c r="I79" s="159"/>
      <c r="J79" s="159"/>
    </row>
    <row r="80" ht="12">
      <c r="B80" s="368"/>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労働及び社会保障（H13年山形県統計年鑑）</dc:title>
  <dc:subject/>
  <dc:creator>山形県</dc:creator>
  <cp:keywords/>
  <dc:description/>
  <cp:lastModifiedBy>工藤　裕子</cp:lastModifiedBy>
  <dcterms:created xsi:type="dcterms:W3CDTF">2004-10-29T05:55:56Z</dcterms:created>
  <dcterms:modified xsi:type="dcterms:W3CDTF">2008-10-09T02:33:22Z</dcterms:modified>
  <cp:category/>
  <cp:version/>
  <cp:contentType/>
  <cp:contentStatus/>
</cp:coreProperties>
</file>