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450" tabRatio="685" activeTab="0"/>
  </bookViews>
  <sheets>
    <sheet name="目次"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 sheetId="17" r:id="rId17"/>
    <sheet name="1-17(1)" sheetId="18" r:id="rId18"/>
    <sheet name="1-17(2)" sheetId="19" r:id="rId19"/>
    <sheet name="1-17(3)" sheetId="20" r:id="rId20"/>
    <sheet name="1-18(1)" sheetId="21" r:id="rId21"/>
    <sheet name="1-18(2)" sheetId="22" r:id="rId22"/>
    <sheet name="1-18(3)" sheetId="23" r:id="rId23"/>
    <sheet name="1-18(4)" sheetId="24" r:id="rId24"/>
    <sheet name="1-18(5)" sheetId="25" r:id="rId25"/>
    <sheet name="1-18(6)" sheetId="26" r:id="rId26"/>
    <sheet name="1-18(7)" sheetId="27" r:id="rId27"/>
    <sheet name="1-18(8)" sheetId="28" r:id="rId28"/>
    <sheet name="1-19" sheetId="29" r:id="rId29"/>
  </sheets>
  <definedNames>
    <definedName name="_xlnm.Print_Area" localSheetId="15">'1-15'!$A$1:$I$36</definedName>
  </definedNames>
  <calcPr fullCalcOnLoad="1"/>
</workbook>
</file>

<file path=xl/sharedStrings.xml><?xml version="1.0" encoding="utf-8"?>
<sst xmlns="http://schemas.openxmlformats.org/spreadsheetml/2006/main" count="2882" uniqueCount="1471">
  <si>
    <t>-</t>
  </si>
  <si>
    <t>75)</t>
  </si>
  <si>
    <t>66)</t>
  </si>
  <si>
    <t>-</t>
  </si>
  <si>
    <t>１０月</t>
  </si>
  <si>
    <t>0)</t>
  </si>
  <si>
    <t>23]</t>
  </si>
  <si>
    <t>16)</t>
  </si>
  <si>
    <t>…</t>
  </si>
  <si>
    <t>…</t>
  </si>
  <si>
    <t>注：１）各気象官署の「平年」は、1９７１～２０００年の平年値である。</t>
  </si>
  <si>
    <t>本沢ダム</t>
  </si>
  <si>
    <t>上山市狸森</t>
  </si>
  <si>
    <t>最上川中流土地改良区</t>
  </si>
  <si>
    <t>県土木部</t>
  </si>
  <si>
    <t>赤芝ダム</t>
  </si>
  <si>
    <t>西置賜郡小国町大字玉川</t>
  </si>
  <si>
    <t>重力式コンクリート</t>
  </si>
  <si>
    <t>S29</t>
  </si>
  <si>
    <t>コバレントマテリアル㈱</t>
  </si>
  <si>
    <t>鶴岡市荒沢</t>
  </si>
  <si>
    <t>鶴岡市八久和山</t>
  </si>
  <si>
    <t>鶴岡市大針</t>
  </si>
  <si>
    <t>木川ダム</t>
  </si>
  <si>
    <t>西村山郡朝日町大字立木</t>
  </si>
  <si>
    <t>県企業局</t>
  </si>
  <si>
    <t>県農林水産部</t>
  </si>
  <si>
    <t>銀山川ダム</t>
  </si>
  <si>
    <t>尾花沢市</t>
  </si>
  <si>
    <t>上山市土地改良区</t>
  </si>
  <si>
    <t>鶴岡市羽黒町大字川代</t>
  </si>
  <si>
    <t>西置賜郡飯豊町高峰</t>
  </si>
  <si>
    <t>国土交通省</t>
  </si>
  <si>
    <t>鶴岡市一霞</t>
  </si>
  <si>
    <t>東根市泉郷</t>
  </si>
  <si>
    <t>田沢川ダム</t>
  </si>
  <si>
    <t>酒田市山元</t>
  </si>
  <si>
    <t>月山ダム</t>
  </si>
  <si>
    <t>鶴岡市上名川</t>
  </si>
  <si>
    <t>注：（ ）書きは改築年度。</t>
  </si>
  <si>
    <t>観測所名</t>
  </si>
  <si>
    <t>観　測　種　目</t>
  </si>
  <si>
    <t>風速計の　高さ　　　　　　　　　地上高</t>
  </si>
  <si>
    <t>降水量</t>
  </si>
  <si>
    <t>気温</t>
  </si>
  <si>
    <t>風向・風速</t>
  </si>
  <si>
    <t>日照時間</t>
  </si>
  <si>
    <t>積雪</t>
  </si>
  <si>
    <t>その他</t>
  </si>
  <si>
    <t>山形</t>
  </si>
  <si>
    <t>○</t>
  </si>
  <si>
    <t>山形市緑町一丁目5-77</t>
  </si>
  <si>
    <t>測候所</t>
  </si>
  <si>
    <t>酒田市亀ヶ崎一丁目4-14</t>
  </si>
  <si>
    <t>新庄市東谷地田町6-4</t>
  </si>
  <si>
    <t>空港出張所</t>
  </si>
  <si>
    <t>山形空港</t>
  </si>
  <si>
    <t>東根市羽入字柏原新林3008</t>
  </si>
  <si>
    <t>庄内空港</t>
  </si>
  <si>
    <t>酒田市浜中字村東30-3</t>
  </si>
  <si>
    <t>地域気象観測所</t>
  </si>
  <si>
    <t>飛島</t>
  </si>
  <si>
    <t>差首鍋</t>
  </si>
  <si>
    <t>38°55.1'</t>
  </si>
  <si>
    <t>狩川</t>
  </si>
  <si>
    <t>向町</t>
  </si>
  <si>
    <t>肘折</t>
  </si>
  <si>
    <t>鼠ヶ関</t>
  </si>
  <si>
    <t>大井沢</t>
  </si>
  <si>
    <t>38°23.4'</t>
  </si>
  <si>
    <t>左沢</t>
  </si>
  <si>
    <t>高峰</t>
  </si>
  <si>
    <t>地域雨量観測所</t>
  </si>
  <si>
    <t>上草津</t>
  </si>
  <si>
    <t>瀬見</t>
  </si>
  <si>
    <t>櫛引</t>
  </si>
  <si>
    <t>荒沢</t>
  </si>
  <si>
    <t>中津川</t>
  </si>
  <si>
    <t>無線ﾛﾎﾞｯﾄ雨量計</t>
  </si>
  <si>
    <t>△</t>
  </si>
  <si>
    <t>温海岳</t>
  </si>
  <si>
    <t>白鷹山</t>
  </si>
  <si>
    <t>蔵王山</t>
  </si>
  <si>
    <t>種    別</t>
  </si>
  <si>
    <t>所  在  地</t>
  </si>
  <si>
    <t>緯  度</t>
  </si>
  <si>
    <t>経  度</t>
  </si>
  <si>
    <t>海面上の高さ</t>
  </si>
  <si>
    <t>地方気象台</t>
  </si>
  <si>
    <t>特別地域         気象観測所</t>
  </si>
  <si>
    <t>東田川郡庄内町狩川字矢倉　</t>
  </si>
  <si>
    <t>尾花沢市新町</t>
  </si>
  <si>
    <t>鶴岡市鼠ヶ関字横路</t>
  </si>
  <si>
    <t>村山</t>
  </si>
  <si>
    <t>村山市大字大久保寄込</t>
  </si>
  <si>
    <t>長井市平山</t>
  </si>
  <si>
    <t>東置賜郡高畠町安久津字加茂河原</t>
  </si>
  <si>
    <t>酒田市上草津字芦巻</t>
  </si>
  <si>
    <t>鶴岡市桂荒俣字上桂</t>
  </si>
  <si>
    <t>鶴岡市荒沢字狩篭　　　　　　　　　　　　　　　　　　</t>
  </si>
  <si>
    <t>上山中山</t>
  </si>
  <si>
    <t>上山市中山字壁屋敷</t>
  </si>
  <si>
    <t>鶴岡市湯温海字嶽の腰</t>
  </si>
  <si>
    <t>山形市上宝沢外字葉の木沢外12、国有林</t>
  </si>
  <si>
    <t>　 ２）長井地域気象観測所は平成16年3月24日に現在地に移設。</t>
  </si>
  <si>
    <t>　 ３）米沢地域気象観測所は平成17年12月1日に現在地に移設。</t>
  </si>
  <si>
    <t>　 ４）上山中山地域雨量観測所は平成18年4月26日から観測開始。</t>
  </si>
  <si>
    <t xml:space="preserve">資料：山形地方気象台 </t>
  </si>
  <si>
    <t xml:space="preserve">（１）山形地方気象台 </t>
  </si>
  <si>
    <t>気象要素</t>
  </si>
  <si>
    <t>気                 温</t>
  </si>
  <si>
    <t>相  対  湿  度</t>
  </si>
  <si>
    <t>降   水   量</t>
  </si>
  <si>
    <t>積    雪</t>
  </si>
  <si>
    <t>風           速</t>
  </si>
  <si>
    <t>平  均</t>
  </si>
  <si>
    <t>最  高</t>
  </si>
  <si>
    <t>最  低</t>
  </si>
  <si>
    <t>最  小</t>
  </si>
  <si>
    <t>平均雲量</t>
  </si>
  <si>
    <t>月降水量</t>
  </si>
  <si>
    <t>日 降 水 量</t>
  </si>
  <si>
    <t>降水日数</t>
  </si>
  <si>
    <t>最深積雪</t>
  </si>
  <si>
    <t>日 最 大 風 速</t>
  </si>
  <si>
    <t>年  月</t>
  </si>
  <si>
    <t>最大日量</t>
  </si>
  <si>
    <t>≧１．０mm</t>
  </si>
  <si>
    <t>風 速</t>
  </si>
  <si>
    <t>風 向</t>
  </si>
  <si>
    <t>℃</t>
  </si>
  <si>
    <t>年月日</t>
  </si>
  <si>
    <t>％</t>
  </si>
  <si>
    <t>10分比</t>
  </si>
  <si>
    <t>ｈ</t>
  </si>
  <si>
    <t>㎜</t>
  </si>
  <si>
    <t>日</t>
  </si>
  <si>
    <t>㎝</t>
  </si>
  <si>
    <t>m/s</t>
  </si>
  <si>
    <t>16方位</t>
  </si>
  <si>
    <t>年</t>
  </si>
  <si>
    <t>M24.1.29</t>
  </si>
  <si>
    <t>南西</t>
  </si>
  <si>
    <t>１月</t>
  </si>
  <si>
    <t>２月</t>
  </si>
  <si>
    <t>M24.2.4</t>
  </si>
  <si>
    <t>M28.2.24</t>
  </si>
  <si>
    <t>３月</t>
  </si>
  <si>
    <t>M24.3.31</t>
  </si>
  <si>
    <t>M31.3.16</t>
  </si>
  <si>
    <t>４月</t>
  </si>
  <si>
    <t>５月</t>
  </si>
  <si>
    <t>西南西</t>
  </si>
  <si>
    <t>６月</t>
  </si>
  <si>
    <t>７月</t>
  </si>
  <si>
    <t>８月</t>
  </si>
  <si>
    <t>南南東</t>
  </si>
  <si>
    <t>９月</t>
  </si>
  <si>
    <t>M30.9.26</t>
  </si>
  <si>
    <t>南東</t>
  </si>
  <si>
    <t>１０月</t>
  </si>
  <si>
    <t>南南西</t>
  </si>
  <si>
    <t>１１月</t>
  </si>
  <si>
    <t>M25.11.27</t>
  </si>
  <si>
    <t>１２月</t>
  </si>
  <si>
    <t>M31.12.23</t>
  </si>
  <si>
    <t>M27.12.11</t>
  </si>
  <si>
    <t>　　３）気温（最高・最低）、風速（日最大）、降水量（日降水量）は1891年、積雪（最深）は1893年、相対湿度（最小）は1950年からの記録の値である。</t>
  </si>
  <si>
    <t>日照率</t>
  </si>
  <si>
    <t>観測日</t>
  </si>
  <si>
    <t>北西</t>
  </si>
  <si>
    <t>西北西</t>
  </si>
  <si>
    <t>北北西</t>
  </si>
  <si>
    <t>東南東</t>
  </si>
  <si>
    <t>・・・</t>
  </si>
  <si>
    <t>2.7]</t>
  </si>
  <si>
    <t>-</t>
  </si>
  <si>
    <t>観測日</t>
  </si>
  <si>
    <t>観測日</t>
  </si>
  <si>
    <t>注：１）平年値・極値：気温（最高・最低）、相対湿度（最小）、風速（日最大）、降水量（日降水量）、積雪（最深）は極値でそれ以外の項目は平年値である。平年値のうち平均風速は26年間（1975～2000）の値である。</t>
  </si>
  <si>
    <t>　　２）観測日：年号をＭ明治、Ｔ大正、Ｓ昭和、Ｈ平成と表示した。</t>
  </si>
  <si>
    <t>年・月
降水量</t>
  </si>
  <si>
    <t>（10分比）</t>
  </si>
  <si>
    <t>南西</t>
  </si>
  <si>
    <t>北西</t>
  </si>
  <si>
    <t>東南東</t>
  </si>
  <si>
    <t>西北西</t>
  </si>
  <si>
    <t>南南東</t>
  </si>
  <si>
    <t>南南西</t>
  </si>
  <si>
    <t>南</t>
  </si>
  <si>
    <t>注：１）数字の右の「 ） 」は、統計値を求める対象となる資料の一部が欠けているが、その数が許容する範囲内の値。（準完全値）</t>
  </si>
  <si>
    <t xml:space="preserve">    ３）最深積雪の年の値は寒候年で統計する。</t>
  </si>
  <si>
    <t>資料：山形地方気象台</t>
  </si>
  <si>
    <t>（２）酒田測候所</t>
  </si>
  <si>
    <t>ア  平年値（1971～2000）及び極値</t>
  </si>
  <si>
    <t>注：１）平年値・極値：気温（最高・最低）、相対湿度（最小）、風速（日最大）、降水量（日降水量）、積雪（最深）は極値でそれ以外の項目は平年値である。平年値のうち平均風速は17年間（1984～2000）の値である。</t>
  </si>
  <si>
    <t>南西</t>
  </si>
  <si>
    <t>平成18年</t>
  </si>
  <si>
    <t>西北西</t>
  </si>
  <si>
    <t>西</t>
  </si>
  <si>
    <t>西南西</t>
  </si>
  <si>
    <t>東南東</t>
  </si>
  <si>
    <t>南南西</t>
  </si>
  <si>
    <t>北北西</t>
  </si>
  <si>
    <t>（３）新庄特別地域気象観測所</t>
  </si>
  <si>
    <t>ア  平年値（1971～2000）及び極値</t>
  </si>
  <si>
    <t>　　３）極値は全て、1957年9月からの記録の値である。</t>
  </si>
  <si>
    <t>気                 温（℃）</t>
  </si>
  <si>
    <t>相  対  湿  度（％）</t>
  </si>
  <si>
    <t>降   水   量（mm）</t>
  </si>
  <si>
    <t>積    雪（cm）</t>
  </si>
  <si>
    <t>風           速（m/s）</t>
  </si>
  <si>
    <t>南東</t>
  </si>
  <si>
    <t>西</t>
  </si>
  <si>
    <t>東</t>
  </si>
  <si>
    <t xml:space="preserve">    ２）数字の右の「 ］ 」は、統計値を求める対象となる資料が許容する範囲を超えて欠けている値。（資料不足値）</t>
  </si>
  <si>
    <t xml:space="preserve">         資料不足値は、完全値及び準完全値よりも品質が低下するが、統計方法によっては、有効に活用することができる。利用上注意を要する。</t>
  </si>
  <si>
    <t>（１） 平均気温</t>
  </si>
  <si>
    <t>（２） 最高気温</t>
  </si>
  <si>
    <t>（３） 最低気温</t>
  </si>
  <si>
    <t>（４） 月降水量</t>
  </si>
  <si>
    <t>（５） 平均風速</t>
  </si>
  <si>
    <t>（６） 最大日降水量</t>
  </si>
  <si>
    <t>（７） 日照時間</t>
  </si>
  <si>
    <t>（８） 最深積雪</t>
  </si>
  <si>
    <t>単位：℃</t>
  </si>
  <si>
    <t>地点名</t>
  </si>
  <si>
    <t>1月</t>
  </si>
  <si>
    <t>2月</t>
  </si>
  <si>
    <t>3月</t>
  </si>
  <si>
    <t>4月</t>
  </si>
  <si>
    <t>5月</t>
  </si>
  <si>
    <t>6月</t>
  </si>
  <si>
    <t>7月</t>
  </si>
  <si>
    <t>8月</t>
  </si>
  <si>
    <t>9月</t>
  </si>
  <si>
    <t>10月</t>
  </si>
  <si>
    <t>11月</t>
  </si>
  <si>
    <t>12月</t>
  </si>
  <si>
    <t>単位：ｍｍ</t>
  </si>
  <si>
    <t>2.4]</t>
  </si>
  <si>
    <t xml:space="preserve">                         単位 ： ｍｍ</t>
  </si>
  <si>
    <t>単位：ｈ</t>
  </si>
  <si>
    <t xml:space="preserve"> （1） 平均気温</t>
  </si>
  <si>
    <t>村山</t>
  </si>
  <si>
    <t xml:space="preserve">        資料不足値は、完全値及び準完全値よりも品質が低下するが、統計方法によっては、有効に活用することができる。利用上注意を要する。</t>
  </si>
  <si>
    <t>資料 ： 気象庁　（２）～（８）についても同じ。</t>
  </si>
  <si>
    <t>村山</t>
  </si>
  <si>
    <t xml:space="preserve"> （４） 月降水量</t>
  </si>
  <si>
    <t>村山</t>
  </si>
  <si>
    <t xml:space="preserve"> （５） 平均風速</t>
  </si>
  <si>
    <t xml:space="preserve"> （６） 最大日降水量</t>
  </si>
  <si>
    <t>６～９月</t>
  </si>
  <si>
    <t>現  象</t>
  </si>
  <si>
    <t>桜</t>
  </si>
  <si>
    <t>（そめいよしの）</t>
  </si>
  <si>
    <t>終  雪</t>
  </si>
  <si>
    <t>初  霜</t>
  </si>
  <si>
    <t>初  氷</t>
  </si>
  <si>
    <t>初  雪</t>
  </si>
  <si>
    <t>気象官署</t>
  </si>
  <si>
    <t>開  花</t>
  </si>
  <si>
    <t>mm</t>
  </si>
  <si>
    <t>平  年</t>
  </si>
  <si>
    <t>6月15日頃</t>
  </si>
  <si>
    <t>8月4日頃</t>
  </si>
  <si>
    <t>酒  田</t>
  </si>
  <si>
    <t>梅雨の期間の
降水量</t>
  </si>
  <si>
    <t>梅雨入り</t>
  </si>
  <si>
    <t>梅雨明け</t>
  </si>
  <si>
    <t>山形</t>
  </si>
  <si>
    <t>6月10日頃</t>
  </si>
  <si>
    <t>7月23日頃</t>
  </si>
  <si>
    <t>6月9日頃</t>
  </si>
  <si>
    <t>8月2日頃</t>
  </si>
  <si>
    <t>（東北南部）</t>
  </si>
  <si>
    <t>平成18年</t>
  </si>
  <si>
    <t>　　２）「梅雨入り」、「梅雨明け」は東北南部における値である。</t>
  </si>
  <si>
    <t>　　３）「終雪」は寒候季ではなく暦年の日付である。</t>
  </si>
  <si>
    <t>資料 ： 山形地方気象台</t>
  </si>
  <si>
    <t>１－２．市町村別の面積（平成18年）</t>
  </si>
  <si>
    <t>１－６．市町村の廃置分合及び境界変更（平成10～18年度）</t>
  </si>
  <si>
    <t>１－８．市町村別利用区分別面積（平成１7、１8年）</t>
  </si>
  <si>
    <t>１－９． 市町村別民有地の面積、家屋の棟数及び床面積（平成17、18年）</t>
  </si>
  <si>
    <t>１－７．市町村の合併状況(明治22～平成18年）</t>
  </si>
  <si>
    <t>（35市町村）</t>
  </si>
  <si>
    <t>（19町、3村）</t>
  </si>
  <si>
    <t>注 ： ＊は境界未定のため、総務省自治行政局発行「全国市町村要覧」（平成18年版） の参考値を用いた。</t>
  </si>
  <si>
    <t>資料 ： 国土交通省国土地理院 「平成18年全国都道府県市区町村別面積調」</t>
  </si>
  <si>
    <t>平成19年3月31日現在</t>
  </si>
  <si>
    <t>平 10.8.18</t>
  </si>
  <si>
    <t>平17. 2.18</t>
  </si>
  <si>
    <t xml:space="preserve">  13.11. 6</t>
  </si>
  <si>
    <t>　14.11.11</t>
  </si>
  <si>
    <t>１－７．市町村の合併状況(明治22～平成18年）</t>
  </si>
  <si>
    <t>（市制施行）</t>
  </si>
  <si>
    <t>（金山村→金山町）</t>
  </si>
  <si>
    <t>滝山村、東沢村、南沼原村、高瀬村､楯山村、出羽村、明治村、大郷村、金井村（東村山郡）</t>
  </si>
  <si>
    <t>（境界変更）</t>
  </si>
  <si>
    <t>（大蔵村の一部）</t>
  </si>
  <si>
    <t>（境界変更）</t>
  </si>
  <si>
    <t>戸沢村、古口村、角川村（古口村設置）</t>
  </si>
  <si>
    <t>（古口村→戸沢村）</t>
  </si>
  <si>
    <t>（社郷町→高畠町）</t>
  </si>
  <si>
    <t>（境界変更）</t>
  </si>
  <si>
    <t>（長井市の一部）</t>
  </si>
  <si>
    <t>（朝日町の一部）</t>
  </si>
  <si>
    <t>（本沢村の一部）</t>
  </si>
  <si>
    <t>（飯豊村→飯豊町）</t>
  </si>
  <si>
    <t>（赤湯町の一部）</t>
  </si>
  <si>
    <t>（山形市の一部）</t>
  </si>
  <si>
    <t>（三川村→三川町）</t>
  </si>
  <si>
    <t>（大石田町の一部）</t>
  </si>
  <si>
    <t>（河北町の一部）</t>
  </si>
  <si>
    <t>昭２９．１１．１５</t>
  </si>
  <si>
    <t>栄村、京田村、大泉村、湯田川村、黄金村、斎村</t>
  </si>
  <si>
    <t>（境界変更）</t>
  </si>
  <si>
    <t>（和郷村の一部）</t>
  </si>
  <si>
    <t>（境界変更）</t>
  </si>
  <si>
    <t>（櫛引村の一部）</t>
  </si>
  <si>
    <t xml:space="preserve">   ３３．１０．  １</t>
  </si>
  <si>
    <t>（河北町の一部）</t>
  </si>
  <si>
    <t>（境界変更）</t>
  </si>
  <si>
    <t>（鶴岡市の一部）</t>
  </si>
  <si>
    <t>（村山市の一部）</t>
  </si>
  <si>
    <t>（櫛引村→櫛引町）</t>
  </si>
  <si>
    <t>（朝日村の一部）</t>
  </si>
  <si>
    <t>大泉村、本郷村、東村</t>
  </si>
  <si>
    <t>（櫛引町の一部）</t>
  </si>
  <si>
    <t>（高畠町の一部）</t>
  </si>
  <si>
    <t>《酒 田 市》</t>
  </si>
  <si>
    <t xml:space="preserve">   ２５．  ４．  １</t>
  </si>
  <si>
    <t>（山形市の一部）</t>
  </si>
  <si>
    <t>新堀村、広野村、袖浦村、東平田村、北平田村、中平田村、上田村、本楯村、南遊佐村</t>
  </si>
  <si>
    <t>（寒河江市の一部）</t>
  </si>
  <si>
    <t>（平田村→平田町）</t>
  </si>
  <si>
    <t>（村山市の一部）</t>
  </si>
  <si>
    <t>（東根市の一部）</t>
  </si>
  <si>
    <t>（余目町の一部）</t>
  </si>
  <si>
    <t>余目町、大和村、十六合村、八栄里村、常万村、栄村</t>
  </si>
  <si>
    <t>注：境界変更は、人口移動を伴うものについて掲げた。</t>
  </si>
  <si>
    <t>資料：県市町村課</t>
  </si>
  <si>
    <t>平成18年</t>
  </si>
  <si>
    <t>村山地域</t>
  </si>
  <si>
    <t>置賜地域</t>
  </si>
  <si>
    <t>庄内地域</t>
  </si>
  <si>
    <t>遊佐町</t>
  </si>
  <si>
    <t>都市計画区域名</t>
  </si>
  <si>
    <t>都市計画区域</t>
  </si>
  <si>
    <t>用途地域</t>
  </si>
  <si>
    <t>合計</t>
  </si>
  <si>
    <t>準住居地域</t>
  </si>
  <si>
    <t>山形広域</t>
  </si>
  <si>
    <t>山形市</t>
  </si>
  <si>
    <t>上山市</t>
  </si>
  <si>
    <t>天童市</t>
  </si>
  <si>
    <t>山辺町</t>
  </si>
  <si>
    <t>中山町</t>
  </si>
  <si>
    <t>遊佐</t>
  </si>
  <si>
    <t xml:space="preserve"> 〃    〃</t>
  </si>
  <si>
    <t xml:space="preserve">   〃     〃  （   〃   ）</t>
  </si>
  <si>
    <t xml:space="preserve">  〃  （    〃   ）</t>
  </si>
  <si>
    <t xml:space="preserve">  〃  （    〃   ）</t>
  </si>
  <si>
    <t>名称</t>
  </si>
  <si>
    <t>ｍ</t>
  </si>
  <si>
    <t>野々村ため池</t>
  </si>
  <si>
    <t>真室川町大字内町野々村</t>
  </si>
  <si>
    <t>天童市大字山口</t>
  </si>
  <si>
    <t>白竜湖</t>
  </si>
  <si>
    <t>引竜湖</t>
  </si>
  <si>
    <t>名称</t>
  </si>
  <si>
    <t>ｍ3</t>
  </si>
  <si>
    <t>千ｍ3</t>
  </si>
  <si>
    <t>S8</t>
  </si>
  <si>
    <t>S13</t>
  </si>
  <si>
    <t>アース</t>
  </si>
  <si>
    <t>S27(H15)</t>
  </si>
  <si>
    <t>S28</t>
  </si>
  <si>
    <t>S30</t>
  </si>
  <si>
    <t>S32</t>
  </si>
  <si>
    <t>S33</t>
  </si>
  <si>
    <t>S35</t>
  </si>
  <si>
    <t>桝沢ダム</t>
  </si>
  <si>
    <t>S41</t>
  </si>
  <si>
    <t>S36</t>
  </si>
  <si>
    <t>S38</t>
  </si>
  <si>
    <t>S41</t>
  </si>
  <si>
    <t>S44</t>
  </si>
  <si>
    <t>重力式コンクリート・ロックフィル</t>
  </si>
  <si>
    <t>S48</t>
  </si>
  <si>
    <t xml:space="preserve">  c    26,400
  R    16,290</t>
  </si>
  <si>
    <t>S57</t>
  </si>
  <si>
    <t>アース</t>
  </si>
  <si>
    <t>S52</t>
  </si>
  <si>
    <t>重力式コンクリート・ロックフィル</t>
  </si>
  <si>
    <t>S53</t>
  </si>
  <si>
    <t xml:space="preserve">  c   122,500
  R    50,000</t>
  </si>
  <si>
    <t>S56</t>
  </si>
  <si>
    <t>S57</t>
  </si>
  <si>
    <t>S61</t>
  </si>
  <si>
    <t>水ヶ瀞ダム</t>
  </si>
  <si>
    <t>H2</t>
  </si>
  <si>
    <t>H2</t>
  </si>
  <si>
    <t>H2</t>
  </si>
  <si>
    <t>H3</t>
  </si>
  <si>
    <t>H5</t>
  </si>
  <si>
    <t>H13</t>
  </si>
  <si>
    <t>H13</t>
  </si>
  <si>
    <t>資料：県河川砂防課、県農村計画課、県企業局電気課、東北電力㈱、コバレントマテリアル㈱</t>
  </si>
  <si>
    <t>○</t>
  </si>
  <si>
    <t>38°15.3'</t>
  </si>
  <si>
    <t>140°20.7'</t>
  </si>
  <si>
    <t>38°54.5'</t>
  </si>
  <si>
    <t>139°50.6'</t>
  </si>
  <si>
    <t>○</t>
  </si>
  <si>
    <t>38°45.4'</t>
  </si>
  <si>
    <t>140°18.7'</t>
  </si>
  <si>
    <t>38°24.7'</t>
  </si>
  <si>
    <t>140°22.2'</t>
  </si>
  <si>
    <t>38°48.7'</t>
  </si>
  <si>
    <t>139°47.2'</t>
  </si>
  <si>
    <t>酒田市飛島字勝浦乙</t>
  </si>
  <si>
    <t>39°11.0'</t>
  </si>
  <si>
    <t>139°32.6'</t>
  </si>
  <si>
    <t>最上郡真室川町差首鍋</t>
  </si>
  <si>
    <t>140°12.0'</t>
  </si>
  <si>
    <t>最上郡金山町金山字本町</t>
  </si>
  <si>
    <t>38°52.7'</t>
  </si>
  <si>
    <t>140°19.9'</t>
  </si>
  <si>
    <t>鶴岡市錦町</t>
  </si>
  <si>
    <t>38°44.1'</t>
  </si>
  <si>
    <t>139°49.7'</t>
  </si>
  <si>
    <t>38°48.0'</t>
  </si>
  <si>
    <t>139°58.4'</t>
  </si>
  <si>
    <t>○</t>
  </si>
  <si>
    <t>最上郡最上町向町</t>
  </si>
  <si>
    <t>38°45.5'</t>
  </si>
  <si>
    <t>140°31.0'</t>
  </si>
  <si>
    <t>最上郡大蔵村南山</t>
  </si>
  <si>
    <t>38°36.4'</t>
  </si>
  <si>
    <t>140°09.8'</t>
  </si>
  <si>
    <t>38°36.5'</t>
  </si>
  <si>
    <t>140°24.7'</t>
  </si>
  <si>
    <t>38°33.3'</t>
  </si>
  <si>
    <t>139°33.3'</t>
  </si>
  <si>
    <t>〃</t>
  </si>
  <si>
    <t>38°27.6'</t>
  </si>
  <si>
    <t>140°20.9'</t>
  </si>
  <si>
    <t>○</t>
  </si>
  <si>
    <t>西村山郡西川町大井沢字中村</t>
  </si>
  <si>
    <t>139°59.6'</t>
  </si>
  <si>
    <t>西村山郡大江町本郷字下タ原己</t>
  </si>
  <si>
    <t>38°22.2'</t>
  </si>
  <si>
    <t>140°11.5'</t>
  </si>
  <si>
    <t>38°06.3'</t>
  </si>
  <si>
    <t>140°00.9'</t>
  </si>
  <si>
    <t>○</t>
  </si>
  <si>
    <t>西置賜郡小国町増岡字下林</t>
  </si>
  <si>
    <t>38°04.7'</t>
  </si>
  <si>
    <t>139°44.1'</t>
  </si>
  <si>
    <t>38°00.2'</t>
  </si>
  <si>
    <t>140°12.4'</t>
  </si>
  <si>
    <t>西置賜郡飯豊町高峰</t>
  </si>
  <si>
    <t>37°59.9'</t>
  </si>
  <si>
    <t>139°57.4'</t>
  </si>
  <si>
    <t>○</t>
  </si>
  <si>
    <t>米沢市アルカディア</t>
  </si>
  <si>
    <t>37°54.7'</t>
  </si>
  <si>
    <t>140°08.6'</t>
  </si>
  <si>
    <t>38°59.7'</t>
  </si>
  <si>
    <t>140°01.7'</t>
  </si>
  <si>
    <t>最上郡最上町大堀</t>
  </si>
  <si>
    <t>38°45.2'</t>
  </si>
  <si>
    <t>140°24.7'</t>
  </si>
  <si>
    <t>○</t>
  </si>
  <si>
    <t>38°40.3'</t>
  </si>
  <si>
    <t>139°50.9'</t>
  </si>
  <si>
    <t>38°30.4'</t>
  </si>
  <si>
    <t>139°46.9'</t>
  </si>
  <si>
    <t>西置賜郡飯豊町岩倉</t>
  </si>
  <si>
    <t>37°54.5'</t>
  </si>
  <si>
    <t>139°50.5'</t>
  </si>
  <si>
    <t>38°07.4'</t>
  </si>
  <si>
    <t>140°12.8'</t>
  </si>
  <si>
    <t>飽海郡遊佐町杉沢字岳の腰、国有林</t>
  </si>
  <si>
    <t>39°04.0'</t>
  </si>
  <si>
    <t>140°02.2'</t>
  </si>
  <si>
    <t>38°37.7'</t>
  </si>
  <si>
    <t>139°37.8'</t>
  </si>
  <si>
    <t>西村山郡西川町綱取字長倉外、国有林</t>
  </si>
  <si>
    <t>38°29.8'</t>
  </si>
  <si>
    <t>140°06.4'</t>
  </si>
  <si>
    <t>山形市柏倉字焼山外13、国有林</t>
  </si>
  <si>
    <t>38°13.3'</t>
  </si>
  <si>
    <t>140°11.1'</t>
  </si>
  <si>
    <t>38°09.3'</t>
  </si>
  <si>
    <t>140°26.2'</t>
  </si>
  <si>
    <t>米沢市関字明道沢、国有林</t>
  </si>
  <si>
    <t>37°45.9'</t>
  </si>
  <si>
    <t>140°08.2'</t>
  </si>
  <si>
    <t>注:１）○印は通年観測。 △印は暖候期のみ観測。</t>
  </si>
  <si>
    <t>平 　均</t>
  </si>
  <si>
    <t>－</t>
  </si>
  <si>
    <t>イ  年・月別気象表  （平成17～18年）</t>
  </si>
  <si>
    <t>気                 温（℃）</t>
  </si>
  <si>
    <t>相  対  湿  度（％）</t>
  </si>
  <si>
    <t>降   水   量（mm）</t>
  </si>
  <si>
    <t>積    雪（cm）</t>
  </si>
  <si>
    <t>風           速（m/s）</t>
  </si>
  <si>
    <t>気象要素</t>
  </si>
  <si>
    <t>平 均</t>
  </si>
  <si>
    <t>（ｈｒ）</t>
  </si>
  <si>
    <t>（％）</t>
  </si>
  <si>
    <t>H17.12/31</t>
  </si>
  <si>
    <t>19ж</t>
  </si>
  <si>
    <t>-</t>
  </si>
  <si>
    <t>-</t>
  </si>
  <si>
    <t>８月</t>
  </si>
  <si>
    <t>24ж</t>
  </si>
  <si>
    <t>30ж</t>
  </si>
  <si>
    <t>-</t>
  </si>
  <si>
    <t>26ж</t>
  </si>
  <si>
    <t>30ж</t>
  </si>
  <si>
    <t xml:space="preserve">    ２）観測日の右の「＊」は同一極値が二つ以上ある場合の最新観測日。</t>
  </si>
  <si>
    <t>ア  平年値（1971～2000）及び極値</t>
  </si>
  <si>
    <t>南西</t>
  </si>
  <si>
    <t>　　３）気温（最高）、風速（日最大）、降水量（日降水量）は1937年、積雪（最深）は1938年、相対湿度（最小）は1950年、気温（最低）は1937年からの記録の値である。</t>
  </si>
  <si>
    <t>平成18年</t>
  </si>
  <si>
    <t>1/24ж</t>
  </si>
  <si>
    <t>102.5)</t>
  </si>
  <si>
    <t>9.5)</t>
  </si>
  <si>
    <t>24ж</t>
  </si>
  <si>
    <t>5.7）</t>
  </si>
  <si>
    <t>12ж</t>
  </si>
  <si>
    <t>-</t>
  </si>
  <si>
    <t>158.4)</t>
  </si>
  <si>
    <t>36)</t>
  </si>
  <si>
    <t>-</t>
  </si>
  <si>
    <t>-</t>
  </si>
  <si>
    <t>3.3)</t>
  </si>
  <si>
    <t>27ж</t>
  </si>
  <si>
    <t>-</t>
  </si>
  <si>
    <t>-</t>
  </si>
  <si>
    <t>4.9)</t>
  </si>
  <si>
    <t xml:space="preserve">     ２）観測日の右の「＊」は同一極値が二つ以上ある場合の最新観測日。</t>
  </si>
  <si>
    <t>…</t>
  </si>
  <si>
    <t>…</t>
  </si>
  <si>
    <t>注：１）平年値・極値：気温（最高・最低）、相対湿度（最小）、風速（日最大）、降水量（日降水量）、積雪（最深）は極値でそれ以外の項目は平年値である。平年値のうち平均風速は16年間（1985～2000）の値である。</t>
  </si>
  <si>
    <t>イ  年・月別気象表  （平成17～18年）</t>
  </si>
  <si>
    <t>平成18年</t>
  </si>
  <si>
    <t>24.9)</t>
  </si>
  <si>
    <t>8)</t>
  </si>
  <si>
    <t>3.4)</t>
  </si>
  <si>
    <t>3.1)</t>
  </si>
  <si>
    <t>13ж</t>
  </si>
  <si>
    <t>118.6)</t>
  </si>
  <si>
    <t>32)</t>
  </si>
  <si>
    <t>15ж</t>
  </si>
  <si>
    <t>25ж</t>
  </si>
  <si>
    <t>24ж</t>
  </si>
  <si>
    <t>89)</t>
  </si>
  <si>
    <t>52)</t>
  </si>
  <si>
    <t>14)</t>
  </si>
  <si>
    <t>西</t>
  </si>
  <si>
    <t xml:space="preserve">    ３）観測日の右の「＊」は同一極値が二つ以上ある場合の最新観測日。</t>
  </si>
  <si>
    <t>平成18年</t>
  </si>
  <si>
    <t>0.7)</t>
  </si>
  <si>
    <t>2.1)</t>
  </si>
  <si>
    <t>12.0)</t>
  </si>
  <si>
    <t>14.2)</t>
  </si>
  <si>
    <t>12.4)</t>
  </si>
  <si>
    <t>12.9)</t>
  </si>
  <si>
    <t>13.1)</t>
  </si>
  <si>
    <t>13.5)</t>
  </si>
  <si>
    <t xml:space="preserve"> （２） 最高気温</t>
  </si>
  <si>
    <t>8.0)</t>
  </si>
  <si>
    <t>14.8)</t>
  </si>
  <si>
    <t>29.4)</t>
  </si>
  <si>
    <t>32.9)</t>
  </si>
  <si>
    <t>23.4)</t>
  </si>
  <si>
    <t>24.5)</t>
  </si>
  <si>
    <t>23.9)</t>
  </si>
  <si>
    <t>24.1)</t>
  </si>
  <si>
    <t>23.6)</t>
  </si>
  <si>
    <t>24.0)</t>
  </si>
  <si>
    <t>20.0)</t>
  </si>
  <si>
    <t xml:space="preserve"> （３） 最低気温</t>
  </si>
  <si>
    <t>-5.1)</t>
  </si>
  <si>
    <t>-5.3)</t>
  </si>
  <si>
    <t>11.7)</t>
  </si>
  <si>
    <t>11.0)</t>
  </si>
  <si>
    <t>1.2)</t>
  </si>
  <si>
    <t>5.5)</t>
  </si>
  <si>
    <t>1.0)</t>
  </si>
  <si>
    <t>0.9)</t>
  </si>
  <si>
    <t>2.7)</t>
  </si>
  <si>
    <t>4.4)</t>
  </si>
  <si>
    <t>3.6)</t>
  </si>
  <si>
    <t>86)</t>
  </si>
  <si>
    <t>101)</t>
  </si>
  <si>
    <t>213)</t>
  </si>
  <si>
    <t>189)</t>
  </si>
  <si>
    <t>233)</t>
  </si>
  <si>
    <t>191)</t>
  </si>
  <si>
    <t>223)</t>
  </si>
  <si>
    <t>275)</t>
  </si>
  <si>
    <t>208)</t>
  </si>
  <si>
    <t>単位 ： m/s</t>
  </si>
  <si>
    <t>1.8)</t>
  </si>
  <si>
    <t>1.6)</t>
  </si>
  <si>
    <t>0.9)</t>
  </si>
  <si>
    <t>0.8)</t>
  </si>
  <si>
    <t>3.1)</t>
  </si>
  <si>
    <t>1.4)</t>
  </si>
  <si>
    <t>1.3)</t>
  </si>
  <si>
    <t>1.5)</t>
  </si>
  <si>
    <t>1.0)</t>
  </si>
  <si>
    <t>12)</t>
  </si>
  <si>
    <t>14)</t>
  </si>
  <si>
    <t>45)</t>
  </si>
  <si>
    <t>38)</t>
  </si>
  <si>
    <t>92)</t>
  </si>
  <si>
    <t>71)</t>
  </si>
  <si>
    <t>70)</t>
  </si>
  <si>
    <t>126)</t>
  </si>
  <si>
    <t>36)</t>
  </si>
  <si>
    <t xml:space="preserve"> （７） 日照時間</t>
  </si>
  <si>
    <t>21.9)</t>
  </si>
  <si>
    <t>48.3)</t>
  </si>
  <si>
    <t>157.9)</t>
  </si>
  <si>
    <t>96.5)</t>
  </si>
  <si>
    <t>118.6)</t>
  </si>
  <si>
    <t>105.2)</t>
  </si>
  <si>
    <t>112.2)</t>
  </si>
  <si>
    <t>113.1)</t>
  </si>
  <si>
    <t>104.8)</t>
  </si>
  <si>
    <t>76.1)</t>
  </si>
  <si>
    <t>19.1)</t>
  </si>
  <si>
    <t>単位：cm</t>
  </si>
  <si>
    <t>平成18年</t>
  </si>
  <si>
    <t>205]</t>
  </si>
  <si>
    <t>156)</t>
  </si>
  <si>
    <t>161]</t>
  </si>
  <si>
    <t>162)</t>
  </si>
  <si>
    <t>125)</t>
  </si>
  <si>
    <t>48)</t>
  </si>
  <si>
    <t>1)</t>
  </si>
  <si>
    <t>20)</t>
  </si>
  <si>
    <t>45）</t>
  </si>
  <si>
    <t>28)</t>
  </si>
  <si>
    <t>19)</t>
  </si>
  <si>
    <t>109）</t>
  </si>
  <si>
    <t>52)</t>
  </si>
  <si>
    <t>５月</t>
  </si>
  <si>
    <t>１－１．県の位置</t>
  </si>
  <si>
    <t>地名</t>
  </si>
  <si>
    <t>経緯度</t>
  </si>
  <si>
    <t>方位</t>
  </si>
  <si>
    <t>東経</t>
  </si>
  <si>
    <t>北緯</t>
  </si>
  <si>
    <t>東</t>
  </si>
  <si>
    <t>最上郡最上町大字堺田</t>
  </si>
  <si>
    <t>南</t>
  </si>
  <si>
    <t>米沢市大字関</t>
  </si>
  <si>
    <t>西</t>
  </si>
  <si>
    <t>酒田市飛島</t>
  </si>
  <si>
    <t>北</t>
  </si>
  <si>
    <t>県庁所在地</t>
  </si>
  <si>
    <t>極所の経緯度</t>
  </si>
  <si>
    <t>山形市松波二丁目
8番1号</t>
  </si>
  <si>
    <t>東経</t>
  </si>
  <si>
    <t>　140°21′50″</t>
  </si>
  <si>
    <t>140゜38′48″</t>
  </si>
  <si>
    <t>37゜44′02″</t>
  </si>
  <si>
    <t>北緯</t>
  </si>
  <si>
    <t>　 38゜14′27″</t>
  </si>
  <si>
    <t>139゜31′13″</t>
  </si>
  <si>
    <t>39゜12′31″</t>
  </si>
  <si>
    <t>注：経緯度は世界測地系による。</t>
  </si>
  <si>
    <t>資料：国土交通省国土地理院「日本の市区町村位置情報要覧」</t>
  </si>
  <si>
    <t>面    積</t>
  </si>
  <si>
    <t>市町村別</t>
  </si>
  <si>
    <t>総   数</t>
  </si>
  <si>
    <t>*</t>
  </si>
  <si>
    <t>山形市</t>
  </si>
  <si>
    <t>東村山郡</t>
  </si>
  <si>
    <t>東置賜郡</t>
  </si>
  <si>
    <t>米沢市</t>
  </si>
  <si>
    <t>山辺町</t>
  </si>
  <si>
    <t>高畠町</t>
  </si>
  <si>
    <t>市部</t>
  </si>
  <si>
    <t>鶴岡市</t>
  </si>
  <si>
    <t>中山町</t>
  </si>
  <si>
    <t>川西町</t>
  </si>
  <si>
    <t>（13市）</t>
  </si>
  <si>
    <t>酒田市</t>
  </si>
  <si>
    <t>西村山郡</t>
  </si>
  <si>
    <t>西置賜郡</t>
  </si>
  <si>
    <t>町村部</t>
  </si>
  <si>
    <t>新庄市</t>
  </si>
  <si>
    <t>河北町</t>
  </si>
  <si>
    <t>小国町</t>
  </si>
  <si>
    <t>寒河江市</t>
  </si>
  <si>
    <t>西川町</t>
  </si>
  <si>
    <t>白鷹町</t>
  </si>
  <si>
    <t>上山市</t>
  </si>
  <si>
    <t>朝日町</t>
  </si>
  <si>
    <t>飯豊町</t>
  </si>
  <si>
    <t>村山地域</t>
  </si>
  <si>
    <t>村山市</t>
  </si>
  <si>
    <t>大江町</t>
  </si>
  <si>
    <t>東田川郡</t>
  </si>
  <si>
    <t>最上地域</t>
  </si>
  <si>
    <t>長井市</t>
  </si>
  <si>
    <t>北村山郡</t>
  </si>
  <si>
    <t>置賜地域</t>
  </si>
  <si>
    <t>天童市</t>
  </si>
  <si>
    <t>大石田町</t>
  </si>
  <si>
    <t>庄内地域</t>
  </si>
  <si>
    <t>東根市</t>
  </si>
  <si>
    <t>最上郡</t>
  </si>
  <si>
    <t>飽海郡</t>
  </si>
  <si>
    <t>尾花沢市</t>
  </si>
  <si>
    <t>金山町</t>
  </si>
  <si>
    <t>遊佐町</t>
  </si>
  <si>
    <t>南陽市</t>
  </si>
  <si>
    <t>最上町</t>
  </si>
  <si>
    <t>舟形町</t>
  </si>
  <si>
    <t>真室川町</t>
  </si>
  <si>
    <t>大蔵村</t>
  </si>
  <si>
    <t>鮭川村</t>
  </si>
  <si>
    <t>戸沢村</t>
  </si>
  <si>
    <t>市・町村・地域別</t>
  </si>
  <si>
    <t>三川町</t>
  </si>
  <si>
    <t>庄内町</t>
  </si>
  <si>
    <t>１－３．地形別面積</t>
  </si>
  <si>
    <t>山地</t>
  </si>
  <si>
    <t>丘陵地</t>
  </si>
  <si>
    <t>台地</t>
  </si>
  <si>
    <t>低地</t>
  </si>
  <si>
    <t>内水域等</t>
  </si>
  <si>
    <t>単位：k㎡</t>
  </si>
  <si>
    <t>資料：国土交通省（旧国土庁「国土数値情報」（昭和57年度））</t>
  </si>
  <si>
    <t>１－４．高度別面積</t>
  </si>
  <si>
    <t>平均標高(m)</t>
  </si>
  <si>
    <t>注：内水面は除く</t>
  </si>
  <si>
    <t>単位：k㎡</t>
  </si>
  <si>
    <t>0m未満</t>
  </si>
  <si>
    <t>0m～100m未満</t>
  </si>
  <si>
    <t>100～300</t>
  </si>
  <si>
    <t>300～500</t>
  </si>
  <si>
    <t>500～1000</t>
  </si>
  <si>
    <t>1000m以上</t>
  </si>
  <si>
    <t>１－５．傾斜度別面積</t>
  </si>
  <si>
    <t>３°～ ８°</t>
  </si>
  <si>
    <t>８°～ １５°</t>
  </si>
  <si>
    <t>１５°～ ２０°</t>
  </si>
  <si>
    <t>２０°～ ３０°</t>
  </si>
  <si>
    <t>３０°以上</t>
  </si>
  <si>
    <t>単位：k㎡</t>
  </si>
  <si>
    <t>０°～ ３°</t>
  </si>
  <si>
    <t>平均傾斜度(度)</t>
  </si>
  <si>
    <t>注：湖沼、河川等の面積を除く</t>
  </si>
  <si>
    <t>施行年月日</t>
  </si>
  <si>
    <t>内               容</t>
  </si>
  <si>
    <t>酒田市の一部と飽海郡平田町の一部を交換</t>
  </si>
  <si>
    <t>東田川郡余目町と東田川郡藤島町の一部を交換</t>
  </si>
  <si>
    <t>〃</t>
  </si>
  <si>
    <t>東田川郡藤島町の一部と同郡羽黒町の一部を交換</t>
  </si>
  <si>
    <t>　17. 7. 1</t>
  </si>
  <si>
    <t>東田川郡立川町及び同郡余目町を廃し新たに庄内</t>
  </si>
  <si>
    <t>　11. 5.24</t>
  </si>
  <si>
    <t>鶴岡市の一部と東田川郡三川町の一部を交換</t>
  </si>
  <si>
    <t>町を設置</t>
  </si>
  <si>
    <t>東田川郡藤島町の一部と同郡三川町の一部を交換</t>
  </si>
  <si>
    <t>　17.10. 1</t>
  </si>
  <si>
    <t>鶴岡市、東田川郡藤島町、同郡羽黒町、同郡櫛引</t>
  </si>
  <si>
    <t>　13. 6. 4</t>
  </si>
  <si>
    <t>東田川郡立川町の一部と同郡余目町の一部を交換</t>
  </si>
  <si>
    <t>町、同郡朝日村及び西田川郡温海町を廃し新たに</t>
  </si>
  <si>
    <t>東田川郡余目町の一部と同郡藤島町の一部を交換</t>
  </si>
  <si>
    <t>鶴岡市を設置</t>
  </si>
  <si>
    <t>　13. 8. 8</t>
  </si>
  <si>
    <t>西村山郡朝日町の一部と同郡大江町の一部を交換</t>
  </si>
  <si>
    <t>　17.11. 1</t>
  </si>
  <si>
    <t>酒田市、飽海郡八幡町、同郡松山町及び同郡平田</t>
  </si>
  <si>
    <t>天童市の一部を東根市へ編入</t>
  </si>
  <si>
    <t>町を廃し新たに酒田市を設置</t>
  </si>
  <si>
    <t>新庄市の一部と最上郡大蔵村の一部を交換</t>
  </si>
  <si>
    <t>　19. 1.25</t>
  </si>
  <si>
    <t>米沢市の一部と東置賜郡高畠町の一部を交換</t>
  </si>
  <si>
    <t>　17. 2.18</t>
  </si>
  <si>
    <t>新庄市の一部と最上郡鮭川村の一部を交換</t>
  </si>
  <si>
    <t>資料：県市町村課</t>
  </si>
  <si>
    <t>合併の態様</t>
  </si>
  <si>
    <t>関係市町村名</t>
  </si>
  <si>
    <t xml:space="preserve">   山  形  市</t>
  </si>
  <si>
    <t>明２２．  ４．  １</t>
  </si>
  <si>
    <t xml:space="preserve"> 北 村 山 郡</t>
  </si>
  <si>
    <t>昭１８．  ４．  １</t>
  </si>
  <si>
    <t xml:space="preserve"> 編         入</t>
  </si>
  <si>
    <t>鈴川村、千歳村</t>
  </si>
  <si>
    <t xml:space="preserve">   大石田町</t>
  </si>
  <si>
    <t>昭３０．  １．  １</t>
  </si>
  <si>
    <t xml:space="preserve">   ２９．  ３．３１</t>
  </si>
  <si>
    <t>飯塚村</t>
  </si>
  <si>
    <t xml:space="preserve"> 最   上   郡</t>
  </si>
  <si>
    <t xml:space="preserve">   ２９．  ６．  １</t>
  </si>
  <si>
    <t>椹沢村</t>
  </si>
  <si>
    <t xml:space="preserve">   金  山  町</t>
  </si>
  <si>
    <t>大１４．  １．  １</t>
  </si>
  <si>
    <t xml:space="preserve">   ２９．１０．  １</t>
  </si>
  <si>
    <t xml:space="preserve">   最  上  町</t>
  </si>
  <si>
    <t>昭２９．  ９．  １</t>
  </si>
  <si>
    <t>西小国村、東小国村</t>
  </si>
  <si>
    <t xml:space="preserve">   ２９．１１．  １</t>
  </si>
  <si>
    <t>金井村（南村山郡）</t>
  </si>
  <si>
    <t xml:space="preserve">   舟  形  町</t>
  </si>
  <si>
    <t xml:space="preserve">   ２９．１２．  １</t>
  </si>
  <si>
    <t>舟形村、堀内村</t>
  </si>
  <si>
    <t xml:space="preserve">   ３１．  ４．  １</t>
  </si>
  <si>
    <t>大曾根村</t>
  </si>
  <si>
    <t xml:space="preserve">   ３１．  ６．  １</t>
  </si>
  <si>
    <t>山寺村の一部（大字山寺）</t>
  </si>
  <si>
    <t>平 元．  ４．  １</t>
  </si>
  <si>
    <t xml:space="preserve">   ３１．１２．２３</t>
  </si>
  <si>
    <t>蔵王村、村木沢村、柏倉門伝村、本沢村</t>
  </si>
  <si>
    <t xml:space="preserve">   真室川町</t>
  </si>
  <si>
    <t>昭３１．  ９．３０</t>
  </si>
  <si>
    <t>真室川町、安楽城村、及位村</t>
  </si>
  <si>
    <t xml:space="preserve">   ４１．  ３．２０</t>
  </si>
  <si>
    <t>天童市の一部</t>
  </si>
  <si>
    <t xml:space="preserve">   大  蔵  村</t>
  </si>
  <si>
    <t xml:space="preserve">   米  沢  市</t>
  </si>
  <si>
    <t>（市制施行）</t>
  </si>
  <si>
    <t xml:space="preserve">   鮭  川  村</t>
  </si>
  <si>
    <t>昭２９．１２．  １</t>
  </si>
  <si>
    <t>鮭川村、豊里村、豊田村</t>
  </si>
  <si>
    <t>昭２８．  ８．  １</t>
  </si>
  <si>
    <t>上長井村</t>
  </si>
  <si>
    <t xml:space="preserve">   戸  沢  村</t>
  </si>
  <si>
    <t xml:space="preserve">   ３０．  ４．  １</t>
  </si>
  <si>
    <t>万世村、広幡村、六郷村、塩井村</t>
  </si>
  <si>
    <t xml:space="preserve">   ３０．  ５．  １</t>
  </si>
  <si>
    <t>三沢村、窪田村</t>
  </si>
  <si>
    <t xml:space="preserve"> 東 置 賜 郡</t>
  </si>
  <si>
    <t xml:space="preserve">   ３０．  １．  １</t>
  </si>
  <si>
    <t>山上村</t>
  </si>
  <si>
    <t xml:space="preserve">   高  畠  町</t>
  </si>
  <si>
    <t>昭２９．１０．  １</t>
  </si>
  <si>
    <t>高畠町、二井宿村、屋代村、亀岡村、和田村（社郷町設置）</t>
  </si>
  <si>
    <t xml:space="preserve">   ３０．  ２．  １</t>
  </si>
  <si>
    <t>上郷村</t>
  </si>
  <si>
    <t>糠野目村</t>
  </si>
  <si>
    <t>南原村</t>
  </si>
  <si>
    <t xml:space="preserve">   鶴  岡  市</t>
  </si>
  <si>
    <t xml:space="preserve">   川  西  町</t>
  </si>
  <si>
    <t>小松町、大塚村、犬川村、中郡村、玉庭村</t>
  </si>
  <si>
    <t xml:space="preserve">   酒  田  市</t>
  </si>
  <si>
    <t>吉島村</t>
  </si>
  <si>
    <t xml:space="preserve">   新  庄  市</t>
  </si>
  <si>
    <t>昭２４．  ４．  １</t>
  </si>
  <si>
    <t xml:space="preserve">   ４６．１２．  １</t>
  </si>
  <si>
    <t>萩野村</t>
  </si>
  <si>
    <t xml:space="preserve"> 西 置 賜 郡</t>
  </si>
  <si>
    <t xml:space="preserve">   ３１．  ９．３０</t>
  </si>
  <si>
    <t>八向村</t>
  </si>
  <si>
    <t xml:space="preserve">   小  国  町</t>
  </si>
  <si>
    <t>昭２９．  ３．３１</t>
  </si>
  <si>
    <t>小国町、北小国村、南小国村</t>
  </si>
  <si>
    <t xml:space="preserve">   寒河江市</t>
  </si>
  <si>
    <t>昭２９．  ８．  １</t>
  </si>
  <si>
    <t>寒河江町、西根村、柴橋村、高松村、醍醐村</t>
  </si>
  <si>
    <t xml:space="preserve">   ３５．  ８．  １</t>
  </si>
  <si>
    <t>津川村</t>
  </si>
  <si>
    <t xml:space="preserve">   白  鷹  町</t>
  </si>
  <si>
    <t>荒砥町、蚕桑村、鮎貝村、東根村、十王村、白鷹村</t>
  </si>
  <si>
    <t>白岩町、三泉村</t>
  </si>
  <si>
    <t xml:space="preserve">   ３０．１０．１０</t>
  </si>
  <si>
    <t xml:space="preserve">   上  山  市</t>
  </si>
  <si>
    <t>上山町、西郷村、本庄村、東村、宮生村、中川村</t>
  </si>
  <si>
    <t xml:space="preserve">   飯  豊  町</t>
  </si>
  <si>
    <t>豊原村、添川村、豊川村（飯豊村設置）</t>
  </si>
  <si>
    <t xml:space="preserve">   ３３．  ４．  １</t>
  </si>
  <si>
    <t>中津川村</t>
  </si>
  <si>
    <t xml:space="preserve">   ３１．１１．１５</t>
  </si>
  <si>
    <t xml:space="preserve">   ３２．  １．  １</t>
  </si>
  <si>
    <t xml:space="preserve"> 東 田 川 郡</t>
  </si>
  <si>
    <t xml:space="preserve">   ３２．  ３．２１</t>
  </si>
  <si>
    <t xml:space="preserve">   三  川  町</t>
  </si>
  <si>
    <t>横山村、押切村、東郷村（三川村設置）</t>
  </si>
  <si>
    <t>山元村</t>
  </si>
  <si>
    <t xml:space="preserve">   ４３．  ６．  １</t>
  </si>
  <si>
    <t xml:space="preserve">   村  山  市</t>
  </si>
  <si>
    <t>昭２９．１１．  １</t>
  </si>
  <si>
    <t>楯岡町、西郷村、大倉村、大久保村、富本村、戸沢村</t>
  </si>
  <si>
    <t xml:space="preserve"> 飽   海   郡</t>
  </si>
  <si>
    <t>袖崎村</t>
  </si>
  <si>
    <t xml:space="preserve">   遊  佐  町</t>
  </si>
  <si>
    <t>遊佐町、稲川村、西遊佐村、高瀬村、吹浦村、蕨岡村</t>
  </si>
  <si>
    <t>大高根村</t>
  </si>
  <si>
    <t xml:space="preserve">   ３８．  ８．  １</t>
  </si>
  <si>
    <t xml:space="preserve">   長  井  市</t>
  </si>
  <si>
    <t>長井町、長井村、西根村、平野村、伊佐沢村、豊田村</t>
  </si>
  <si>
    <t>大１３．１０．  １</t>
  </si>
  <si>
    <t>昭３０．  ４．  １</t>
  </si>
  <si>
    <t xml:space="preserve">   ３１．１０．  １</t>
  </si>
  <si>
    <t xml:space="preserve">   ３０．  ７．２９</t>
  </si>
  <si>
    <t>加茂町、田川村、上郷村、豊浦村</t>
  </si>
  <si>
    <t xml:space="preserve">   天  童  市</t>
  </si>
  <si>
    <t xml:space="preserve">   ３１．  １．  １</t>
  </si>
  <si>
    <t xml:space="preserve">   ３８．  ９．  １</t>
  </si>
  <si>
    <t>大山町</t>
  </si>
  <si>
    <t xml:space="preserve">   ３７．１０．２０</t>
  </si>
  <si>
    <t>豊栄村（旧干布村、旧高擶村、旧山寺村大字荒谷）</t>
  </si>
  <si>
    <t>藤島町、長沼村、八栄島村、東栄村</t>
  </si>
  <si>
    <t xml:space="preserve">   東  根  市</t>
  </si>
  <si>
    <t xml:space="preserve">   ３０．  １．１０</t>
  </si>
  <si>
    <t>渡前村</t>
  </si>
  <si>
    <t xml:space="preserve">   ３３．１１．  ３</t>
  </si>
  <si>
    <t>広瀬村、泉村、手向村</t>
  </si>
  <si>
    <t xml:space="preserve">   ４４．  ５．  １</t>
  </si>
  <si>
    <t>山添村、黒川村（櫛引村設置）</t>
  </si>
  <si>
    <t xml:space="preserve">   尾花沢市</t>
  </si>
  <si>
    <t xml:space="preserve">   ４１．１２．  １</t>
  </si>
  <si>
    <t xml:space="preserve">   ３４．  ４．１０</t>
  </si>
  <si>
    <t xml:space="preserve">   ５５．  ３．  １</t>
  </si>
  <si>
    <t xml:space="preserve">   南  陽  市</t>
  </si>
  <si>
    <t>昭３０．  ２．  １</t>
  </si>
  <si>
    <t>宮内町、吉野村、金山村、漆山村（宮内町設置）</t>
  </si>
  <si>
    <t xml:space="preserve">   ２９．  ８．  １</t>
  </si>
  <si>
    <t>沖郷村、梨郷村（和郷村設置）</t>
  </si>
  <si>
    <t xml:space="preserve">   ５３．  ３．  １</t>
  </si>
  <si>
    <t>昭３０．  ６．１０</t>
  </si>
  <si>
    <t>赤湯町、中川村（赤湯町設置）</t>
  </si>
  <si>
    <t>温海町、念珠関村、福栄村、山戸村</t>
  </si>
  <si>
    <t>昭３２．  ４．  １</t>
  </si>
  <si>
    <t xml:space="preserve">   ４２．  ４．  １</t>
  </si>
  <si>
    <t>宮内町、赤湯町、和郷村</t>
  </si>
  <si>
    <t>昭  ８．  ４．  １</t>
  </si>
  <si>
    <t xml:space="preserve">   １６．  ４．  １</t>
  </si>
  <si>
    <t>西平田村</t>
  </si>
  <si>
    <t xml:space="preserve"> 東 村 山 郡</t>
  </si>
  <si>
    <t xml:space="preserve">   山  辺  町</t>
  </si>
  <si>
    <t>山辺町、大寺村、中村、作谷沢村、相模村</t>
  </si>
  <si>
    <t>西荒瀬村</t>
  </si>
  <si>
    <t xml:space="preserve">   ３６．  ８．  １</t>
  </si>
  <si>
    <t xml:space="preserve">   中  山  町</t>
  </si>
  <si>
    <t>長崎町、豊田村</t>
  </si>
  <si>
    <t>一条村、観音寺村、大沢村、日向村</t>
  </si>
  <si>
    <t xml:space="preserve"> 西 村 山 郡</t>
  </si>
  <si>
    <t>松嶺町、上郷村、内郷村</t>
  </si>
  <si>
    <t xml:space="preserve">   河  北  町</t>
  </si>
  <si>
    <t>田沢村、北俣村、南平田村（平田村設置）</t>
  </si>
  <si>
    <t xml:space="preserve">   ３０．１２．３１</t>
  </si>
  <si>
    <t xml:space="preserve">   ３９．  ８．  １</t>
  </si>
  <si>
    <t>酒田市の一部</t>
  </si>
  <si>
    <t xml:space="preserve">   西  川  町</t>
  </si>
  <si>
    <t>大井沢村、本道寺村、川土居村、西山村</t>
  </si>
  <si>
    <t xml:space="preserve">   朝  日  町</t>
  </si>
  <si>
    <t xml:space="preserve">   大  江  町</t>
  </si>
  <si>
    <t>本郷村、七軒村、（漆川村設置）</t>
  </si>
  <si>
    <t xml:space="preserve">   ３４．  ８．２０</t>
  </si>
  <si>
    <t>左沢町、漆川村</t>
  </si>
  <si>
    <t>施行年月日</t>
  </si>
  <si>
    <t xml:space="preserve"> 新         設</t>
  </si>
  <si>
    <t>大石田町、横山村、亀井田村</t>
  </si>
  <si>
    <t>（町制施行）</t>
  </si>
  <si>
    <t>（村制施行）</t>
  </si>
  <si>
    <t>（村名変更）</t>
  </si>
  <si>
    <t>（町名変更）</t>
  </si>
  <si>
    <t>平１７. １０．  １</t>
  </si>
  <si>
    <t>鶴岡市、藤島町、羽黒町、櫛引町、朝日村、温海町</t>
  </si>
  <si>
    <t>平１７. １１．  １</t>
  </si>
  <si>
    <t>酒田市、八幡町、松山町、平田町</t>
  </si>
  <si>
    <t xml:space="preserve">   庄  内  町</t>
  </si>
  <si>
    <t>平１７.   ７．  １</t>
  </si>
  <si>
    <t>立川町、余目町</t>
  </si>
  <si>
    <t>【参考】合併関係市町村（鶴岡市・酒田市・庄内町）</t>
  </si>
  <si>
    <t>《鶴 岡 市》</t>
  </si>
  <si>
    <t xml:space="preserve">   旧・鶴岡市</t>
  </si>
  <si>
    <t>天童町、成生村、蔵増村、津山村、寺津村、田麦野村、山口村　（天童町設置）</t>
  </si>
  <si>
    <t xml:space="preserve">   旧・藤島町</t>
  </si>
  <si>
    <t>東根町、東郷村、高崎村、大富村、小田島村、長瀞村　（東根町設置）</t>
  </si>
  <si>
    <t xml:space="preserve">   旧・羽黒町</t>
  </si>
  <si>
    <t xml:space="preserve">   旧・櫛引町</t>
  </si>
  <si>
    <t>尾花沢町、宮沢村、福原村、玉野村、常盤村　（尾花沢町設置）</t>
  </si>
  <si>
    <t xml:space="preserve">   旧・朝日村</t>
  </si>
  <si>
    <t xml:space="preserve">   旧・温海町</t>
  </si>
  <si>
    <t xml:space="preserve">   旧・酒田市</t>
  </si>
  <si>
    <t>飛島村</t>
  </si>
  <si>
    <t xml:space="preserve">   旧・八幡町</t>
  </si>
  <si>
    <t xml:space="preserve">   旧・松山町</t>
  </si>
  <si>
    <t>谷地町、西里村、溝延村、北谷地村</t>
  </si>
  <si>
    <t xml:space="preserve">   旧・平田町</t>
  </si>
  <si>
    <t>《庄 内 町》</t>
  </si>
  <si>
    <t xml:space="preserve">   旧・立川町</t>
  </si>
  <si>
    <t>狩川町、立谷沢村、清川村</t>
  </si>
  <si>
    <t>宮宿町、大谷村、西五百川村</t>
  </si>
  <si>
    <t xml:space="preserve">   旧・余目町</t>
  </si>
  <si>
    <t>平成17年</t>
  </si>
  <si>
    <t>　１０月１日現在　　　単位：ｈａ</t>
  </si>
  <si>
    <t>市町村名</t>
  </si>
  <si>
    <t>総数</t>
  </si>
  <si>
    <t>農用地</t>
  </si>
  <si>
    <t>森林</t>
  </si>
  <si>
    <t>原野</t>
  </si>
  <si>
    <t>水面・
河川・
水　路</t>
  </si>
  <si>
    <t>道路</t>
  </si>
  <si>
    <t>宅地</t>
  </si>
  <si>
    <t>その他</t>
  </si>
  <si>
    <t>農地</t>
  </si>
  <si>
    <t>採　草
放牧地</t>
  </si>
  <si>
    <t>国有林</t>
  </si>
  <si>
    <t>民有林</t>
  </si>
  <si>
    <t>水面</t>
  </si>
  <si>
    <t>河川</t>
  </si>
  <si>
    <t>水路</t>
  </si>
  <si>
    <t>一般道路</t>
  </si>
  <si>
    <t>農道</t>
  </si>
  <si>
    <t>林道</t>
  </si>
  <si>
    <t>住宅地</t>
  </si>
  <si>
    <t>工業用地</t>
  </si>
  <si>
    <t>その他
の宅地</t>
  </si>
  <si>
    <t>平成18年</t>
  </si>
  <si>
    <t>市部</t>
  </si>
  <si>
    <t>町村部</t>
  </si>
  <si>
    <t>村山地区</t>
  </si>
  <si>
    <t>最上地区</t>
  </si>
  <si>
    <t>置賜地区</t>
  </si>
  <si>
    <t>庄内地区</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</si>
  <si>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</si>
  <si>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</si>
  <si>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</si>
  <si>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</si>
  <si>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</si>
  <si>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</si>
  <si>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</si>
  <si>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</si>
  <si>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</si>
  <si>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</si>
  <si>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</si>
  <si>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</si>
  <si>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</si>
  <si>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</si>
  <si>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</si>
  <si>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</si>
  <si>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</si>
  <si>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</si>
  <si>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</si>
  <si>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</si>
  <si>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</si>
  <si>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</si>
  <si>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</si>
  <si>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</si>
  <si>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</si>
  <si>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</si>
  <si>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</si>
  <si>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</si>
  <si>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</si>
  <si>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</si>
  <si>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</si>
  <si>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</si>
  <si>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</si>
  <si>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</si>
  <si>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</si>
  <si>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資料：県都市計画課</t>
  </si>
  <si>
    <t>民                    有                    地</t>
  </si>
  <si>
    <t>家                    屋</t>
  </si>
  <si>
    <t>宅                                  地</t>
  </si>
  <si>
    <t>雑            種             地</t>
  </si>
  <si>
    <t>総           数</t>
  </si>
  <si>
    <t>う ち 木 造 家 屋</t>
  </si>
  <si>
    <t>総数</t>
  </si>
  <si>
    <t>田</t>
  </si>
  <si>
    <t>畑</t>
  </si>
  <si>
    <t>住  宅  用  地</t>
  </si>
  <si>
    <t>非住宅用地</t>
  </si>
  <si>
    <t>鉱泉地</t>
  </si>
  <si>
    <t>池沼</t>
  </si>
  <si>
    <t>山林</t>
  </si>
  <si>
    <t>牧場</t>
  </si>
  <si>
    <t>原野</t>
  </si>
  <si>
    <t>ゴルフ場</t>
  </si>
  <si>
    <t>遊園地</t>
  </si>
  <si>
    <t>鉄軌道の</t>
  </si>
  <si>
    <t>その他の</t>
  </si>
  <si>
    <t>総  数</t>
  </si>
  <si>
    <t>小規模</t>
  </si>
  <si>
    <t>一般住</t>
  </si>
  <si>
    <t>(商業地等)</t>
  </si>
  <si>
    <t>棟    数</t>
  </si>
  <si>
    <t>床 面 積</t>
  </si>
  <si>
    <t>住宅用地</t>
  </si>
  <si>
    <t>宅用地</t>
  </si>
  <si>
    <t>の用地</t>
  </si>
  <si>
    <t>等の用地</t>
  </si>
  <si>
    <t>雑種地</t>
  </si>
  <si>
    <t>平成18年</t>
  </si>
  <si>
    <t>市   部</t>
  </si>
  <si>
    <t>三川町</t>
  </si>
  <si>
    <t>注：民有地は評価総地積。</t>
  </si>
  <si>
    <t>資料：県市町村課</t>
  </si>
  <si>
    <t>市街化区域</t>
  </si>
  <si>
    <t>面積</t>
  </si>
  <si>
    <t>人口</t>
  </si>
  <si>
    <t>近隣商業地域</t>
  </si>
  <si>
    <t>商業地域</t>
  </si>
  <si>
    <t>準工業地域</t>
  </si>
  <si>
    <t>工業地域</t>
  </si>
  <si>
    <t>工業専用地域</t>
  </si>
  <si>
    <t>合計</t>
  </si>
  <si>
    <t>寒河江</t>
  </si>
  <si>
    <t>河北</t>
  </si>
  <si>
    <t>西川</t>
  </si>
  <si>
    <t>朝日</t>
  </si>
  <si>
    <t>大江</t>
  </si>
  <si>
    <t>村山</t>
  </si>
  <si>
    <t>東根</t>
  </si>
  <si>
    <t>尾花沢</t>
  </si>
  <si>
    <t>大石田</t>
  </si>
  <si>
    <t>新庄</t>
  </si>
  <si>
    <t>金山</t>
  </si>
  <si>
    <t>最上</t>
  </si>
  <si>
    <t>真室川</t>
  </si>
  <si>
    <t>米沢</t>
  </si>
  <si>
    <t>南陽</t>
  </si>
  <si>
    <t>高畠</t>
  </si>
  <si>
    <t>川西</t>
  </si>
  <si>
    <t>長井</t>
  </si>
  <si>
    <t>小国</t>
  </si>
  <si>
    <t>白鷹</t>
  </si>
  <si>
    <t>鶴岡</t>
  </si>
  <si>
    <t>酒田</t>
  </si>
  <si>
    <t>三川</t>
  </si>
  <si>
    <t>区域内市町名</t>
  </si>
  <si>
    <t>第１種低層
住居専用地域</t>
  </si>
  <si>
    <t>第２種低層
住居専用地域</t>
  </si>
  <si>
    <t>第１種中高層
住居専用地域</t>
  </si>
  <si>
    <t>第２種中高層
住居専用地域</t>
  </si>
  <si>
    <t>第１種
住居地域</t>
  </si>
  <si>
    <t>第２種
住居地域</t>
  </si>
  <si>
    <t>西川町</t>
  </si>
  <si>
    <t>大江町</t>
  </si>
  <si>
    <t>村山市</t>
  </si>
  <si>
    <t>東根市</t>
  </si>
  <si>
    <t>村山地域計
(山形広域含む)</t>
  </si>
  <si>
    <t>最上町</t>
  </si>
  <si>
    <t>最上地域計</t>
  </si>
  <si>
    <t>米沢市</t>
  </si>
  <si>
    <t>南陽市</t>
  </si>
  <si>
    <t>高畠町</t>
  </si>
  <si>
    <t>川西町</t>
  </si>
  <si>
    <t>長井市</t>
  </si>
  <si>
    <t>小国町</t>
  </si>
  <si>
    <t>白鷹町</t>
  </si>
  <si>
    <t>置賜地域計</t>
  </si>
  <si>
    <t>藤島</t>
  </si>
  <si>
    <t>櫛引</t>
  </si>
  <si>
    <t>温海</t>
  </si>
  <si>
    <t>酒田市</t>
  </si>
  <si>
    <t>遊佐町</t>
  </si>
  <si>
    <t>八幡</t>
  </si>
  <si>
    <t>余目</t>
  </si>
  <si>
    <t>三川町</t>
  </si>
  <si>
    <t>遊佐町</t>
  </si>
  <si>
    <t>庄内地域計</t>
  </si>
  <si>
    <t>注：東根都市計画区域面積には、村山市行政区域（59ha）と河北町行政区域（209ha）を含む。</t>
  </si>
  <si>
    <t>資料：山形県土木部都市計画課「山形県の都市計画【資料編】平成19年」</t>
  </si>
  <si>
    <t>単位：平均価格＝円/㎡、前年変動率＝％</t>
  </si>
  <si>
    <t>用　　途</t>
  </si>
  <si>
    <t>宅地見込地</t>
  </si>
  <si>
    <t>商業地</t>
  </si>
  <si>
    <t>準工業地</t>
  </si>
  <si>
    <t>工業地</t>
  </si>
  <si>
    <t>調整区域</t>
  </si>
  <si>
    <t>基準地数</t>
  </si>
  <si>
    <t>平均価格</t>
  </si>
  <si>
    <t>前年
変動率</t>
  </si>
  <si>
    <t>前年　　変動率</t>
  </si>
  <si>
    <t>市町村名</t>
  </si>
  <si>
    <t>線
引
都
市
計
画
区
域
(7)</t>
  </si>
  <si>
    <t>計(山形広域)</t>
  </si>
  <si>
    <t>小　　　計</t>
  </si>
  <si>
    <t>非
線
引
都
市
計
画
区
域　(27)</t>
  </si>
  <si>
    <t>都市計画区域計</t>
  </si>
  <si>
    <t>都
市
計
画
区
域
外
(9)</t>
  </si>
  <si>
    <t>合計</t>
  </si>
  <si>
    <t>注：1)調査地点の中で、尾花沢市(工業地)1地点は都市計画区域外に設定されているが、非線引都市計画区域に含めて集計した。</t>
  </si>
  <si>
    <t>　  2)櫛引町(住宅地)2地点は都市計画区域外に、遊佐町(工業地)1地点は市街化区域に設定されているが、非線引都市計画区域に</t>
  </si>
  <si>
    <t>　　　含めて集計した。</t>
  </si>
  <si>
    <t>山岳名</t>
  </si>
  <si>
    <t>標高</t>
  </si>
  <si>
    <t>所属地</t>
  </si>
  <si>
    <t>ｍ</t>
  </si>
  <si>
    <t>鳥海山</t>
  </si>
  <si>
    <t>飽海郡遊佐町</t>
  </si>
  <si>
    <t>梶川峰</t>
  </si>
  <si>
    <t>西置賜郡小国町</t>
  </si>
  <si>
    <t>七高山</t>
  </si>
  <si>
    <t>竜門山</t>
  </si>
  <si>
    <t>西村山郡西川町（新潟県境）</t>
  </si>
  <si>
    <t>飯豊山</t>
  </si>
  <si>
    <t>西置賜郡小国町（福島県境）</t>
  </si>
  <si>
    <t>姥ケ岳</t>
  </si>
  <si>
    <t>西村山郡西川町</t>
  </si>
  <si>
    <t>西吾妻山</t>
  </si>
  <si>
    <t>米沢市（福島県境）</t>
  </si>
  <si>
    <t>袖朝日岳</t>
  </si>
  <si>
    <t>西置賜郡小国町(新潟県境)</t>
  </si>
  <si>
    <t>北股岳</t>
  </si>
  <si>
    <t>西置賜郡小国町（新潟県境）</t>
  </si>
  <si>
    <t>小朝日岳</t>
  </si>
  <si>
    <t>西村山郡大江町</t>
  </si>
  <si>
    <t>烏帽子岳</t>
  </si>
  <si>
    <t>笙ケ岳</t>
  </si>
  <si>
    <t>御西岳</t>
  </si>
  <si>
    <t>大日岳</t>
  </si>
  <si>
    <t>月山</t>
  </si>
  <si>
    <t>平岩山</t>
  </si>
  <si>
    <t>西村山郡朝日町</t>
  </si>
  <si>
    <t>西大巓</t>
  </si>
  <si>
    <t>中丸山</t>
  </si>
  <si>
    <t>中大巓</t>
  </si>
  <si>
    <t>稲倉岳</t>
  </si>
  <si>
    <t>東大巓</t>
  </si>
  <si>
    <t>戸立山</t>
  </si>
  <si>
    <t>昭元山</t>
  </si>
  <si>
    <t>栂峰</t>
  </si>
  <si>
    <t>門内岳</t>
  </si>
  <si>
    <t>地蔵岳</t>
  </si>
  <si>
    <t>大朝日岳</t>
  </si>
  <si>
    <t>御影森山</t>
  </si>
  <si>
    <t>地神山</t>
  </si>
  <si>
    <t>東鉢山</t>
  </si>
  <si>
    <t>熊野岳</t>
  </si>
  <si>
    <t>化穴山</t>
  </si>
  <si>
    <t>西朝日岳</t>
  </si>
  <si>
    <t>大丸森山</t>
  </si>
  <si>
    <t>中岳</t>
  </si>
  <si>
    <t>御所山</t>
  </si>
  <si>
    <t>尾花沢市（宮城県境）</t>
  </si>
  <si>
    <t>以東岳</t>
  </si>
  <si>
    <t>湯殿山</t>
  </si>
  <si>
    <t>地蔵山</t>
  </si>
  <si>
    <t>寒江山</t>
  </si>
  <si>
    <t>東田川郡庄内町</t>
  </si>
  <si>
    <t>鶴岡市</t>
  </si>
  <si>
    <t>鶴岡市（新潟県境）</t>
  </si>
  <si>
    <t>資料：国土交通省国土地理院発行 1/50,000地形図</t>
  </si>
  <si>
    <t>水        系        名
河        川        名</t>
  </si>
  <si>
    <t>河川数</t>
  </si>
  <si>
    <t>流路延長</t>
  </si>
  <si>
    <t>一級河川（３水系）</t>
  </si>
  <si>
    <t>月布川</t>
  </si>
  <si>
    <t>二級河川（１７水系）</t>
  </si>
  <si>
    <t>温海川水系</t>
  </si>
  <si>
    <t>朝日川</t>
  </si>
  <si>
    <t>最上川水系</t>
  </si>
  <si>
    <t>置賜野川</t>
  </si>
  <si>
    <t>月光川水系</t>
  </si>
  <si>
    <t>庄内小国川水系</t>
  </si>
  <si>
    <t>最上川（松川を含む）</t>
  </si>
  <si>
    <t>置賜白川</t>
  </si>
  <si>
    <t>庄内小国川</t>
  </si>
  <si>
    <t>京田川</t>
  </si>
  <si>
    <t>犬川</t>
  </si>
  <si>
    <t>日向川水系</t>
  </si>
  <si>
    <t>藤島川</t>
  </si>
  <si>
    <t>吉野川</t>
  </si>
  <si>
    <t>日向川</t>
  </si>
  <si>
    <t>巌沢川水系</t>
  </si>
  <si>
    <t>立谷沢川</t>
  </si>
  <si>
    <t>鬼面川（小樽川を含む）</t>
  </si>
  <si>
    <t>鮭川</t>
  </si>
  <si>
    <t>出口沢水系</t>
  </si>
  <si>
    <t>泉田川</t>
  </si>
  <si>
    <t>赤川水系</t>
  </si>
  <si>
    <t>赤川</t>
  </si>
  <si>
    <t>岡町川水系</t>
  </si>
  <si>
    <t>早田川水系</t>
  </si>
  <si>
    <t>金山川</t>
  </si>
  <si>
    <t>大山川</t>
  </si>
  <si>
    <t>銅山川</t>
  </si>
  <si>
    <t>梵字川</t>
  </si>
  <si>
    <t>油戸川水系</t>
  </si>
  <si>
    <t>最上小国川</t>
  </si>
  <si>
    <t>丹生川</t>
  </si>
  <si>
    <t>荒川水系</t>
  </si>
  <si>
    <t>楯下川水系</t>
  </si>
  <si>
    <t>村上川水系</t>
  </si>
  <si>
    <t>乱川</t>
  </si>
  <si>
    <t xml:space="preserve"> </t>
  </si>
  <si>
    <t>荒川</t>
  </si>
  <si>
    <t>寒河江川</t>
  </si>
  <si>
    <t>玉川</t>
  </si>
  <si>
    <t>三瀬川水系</t>
  </si>
  <si>
    <t>長者川水系</t>
  </si>
  <si>
    <t>須川</t>
  </si>
  <si>
    <t>横川</t>
  </si>
  <si>
    <t>馬見ヶ崎川</t>
  </si>
  <si>
    <t>五十川水系</t>
  </si>
  <si>
    <t>天竜川水系</t>
  </si>
  <si>
    <t>新井田川水系</t>
  </si>
  <si>
    <t>鼠ヶ関川水系</t>
  </si>
  <si>
    <t>注：河川は流路延長20km以上を掲載</t>
  </si>
  <si>
    <t>資料：県河川砂防課「山形県河川調書」</t>
  </si>
  <si>
    <t>所在地</t>
  </si>
  <si>
    <t>満水面積</t>
  </si>
  <si>
    <t>最大水深</t>
  </si>
  <si>
    <t>湖面標高</t>
  </si>
  <si>
    <t>名称</t>
  </si>
  <si>
    <t>ha</t>
  </si>
  <si>
    <t>三本木沼</t>
  </si>
  <si>
    <t>伏熊沼</t>
  </si>
  <si>
    <t>大江町伏熊</t>
  </si>
  <si>
    <t>盃湖</t>
  </si>
  <si>
    <t>山形市蔵王</t>
  </si>
  <si>
    <t>田沢沼</t>
  </si>
  <si>
    <t>大石田町田沢</t>
  </si>
  <si>
    <t>大沢湖</t>
  </si>
  <si>
    <t>村山市東沢公園</t>
  </si>
  <si>
    <t>檜の沢沼</t>
  </si>
  <si>
    <t>東沢湖</t>
  </si>
  <si>
    <t>長塚沼</t>
  </si>
  <si>
    <t>最上町作造原</t>
  </si>
  <si>
    <t>湯沢沼</t>
  </si>
  <si>
    <t>村山市楯岡</t>
  </si>
  <si>
    <t>名勝沼</t>
  </si>
  <si>
    <t>真室川町甑山麓</t>
  </si>
  <si>
    <t>幕井貯水池</t>
  </si>
  <si>
    <t>愛宕沼</t>
  </si>
  <si>
    <t>天童市天童公園</t>
  </si>
  <si>
    <t>与蔵沼</t>
  </si>
  <si>
    <t>鮭川村羽根沢</t>
  </si>
  <si>
    <t>…</t>
  </si>
  <si>
    <t>原崎沼</t>
  </si>
  <si>
    <t>南陽市赤湯</t>
  </si>
  <si>
    <t>沼沢沼</t>
  </si>
  <si>
    <t>東根市沼沢</t>
  </si>
  <si>
    <t>蛭沢湖</t>
  </si>
  <si>
    <t>高畠町蛭沢</t>
  </si>
  <si>
    <t>徳良湖</t>
  </si>
  <si>
    <t>尾花沢市二藤袋長根山</t>
  </si>
  <si>
    <t>鈴沼</t>
  </si>
  <si>
    <t>高畠町高安</t>
  </si>
  <si>
    <t>大谷地沼</t>
  </si>
  <si>
    <t>尾花沢市鶴子</t>
  </si>
  <si>
    <t>大山上池</t>
  </si>
  <si>
    <t>鶴岡市大山</t>
  </si>
  <si>
    <t>鍋越沼</t>
  </si>
  <si>
    <t>尾花沢市母袋</t>
  </si>
  <si>
    <t>大山下池</t>
  </si>
  <si>
    <t>大沼</t>
  </si>
  <si>
    <t>山辺町大字畑谷</t>
  </si>
  <si>
    <t>二夜の池</t>
  </si>
  <si>
    <t>鶴岡市羽黒町羽黒山</t>
  </si>
  <si>
    <t>荒沼</t>
  </si>
  <si>
    <t>大鳥池</t>
  </si>
  <si>
    <t>鶴岡市朝日山系</t>
  </si>
  <si>
    <t>苔沼</t>
  </si>
  <si>
    <t>池の平</t>
  </si>
  <si>
    <t>鶴岡市荒沢地内</t>
  </si>
  <si>
    <t>曲沼</t>
  </si>
  <si>
    <t>鳥海湖</t>
  </si>
  <si>
    <t>遊佐町鳥海山</t>
  </si>
  <si>
    <t>玉虫沼</t>
  </si>
  <si>
    <t>山辺町大字大蕨</t>
  </si>
  <si>
    <t>鶴間池</t>
  </si>
  <si>
    <t>酒田市升田</t>
  </si>
  <si>
    <t>河北町大字岩木字坪毛森</t>
  </si>
  <si>
    <t>五台沼</t>
  </si>
  <si>
    <t>酒田市君畑</t>
  </si>
  <si>
    <t>五色沼</t>
  </si>
  <si>
    <t>西川町志津</t>
  </si>
  <si>
    <t>堂見池</t>
  </si>
  <si>
    <t>地蔵沼</t>
  </si>
  <si>
    <t>臼台沼</t>
  </si>
  <si>
    <t>酒田市泥沢</t>
  </si>
  <si>
    <t>長沼</t>
  </si>
  <si>
    <t>西川町沼山</t>
  </si>
  <si>
    <t>数河の池</t>
  </si>
  <si>
    <t>新溜</t>
  </si>
  <si>
    <t>酒田市山谷地区</t>
  </si>
  <si>
    <t>大沼の浮島</t>
  </si>
  <si>
    <t>朝日町大沼</t>
  </si>
  <si>
    <t>山谷堤</t>
  </si>
  <si>
    <t>春日沼</t>
  </si>
  <si>
    <t>朝日町八ツ沼</t>
  </si>
  <si>
    <t>山形市西蔵王</t>
  </si>
  <si>
    <t>粽田池</t>
  </si>
  <si>
    <t>酒田市山寺</t>
  </si>
  <si>
    <t>資料：社団法人　山形県観光物産協会ホームページ、南陽市教育委員会</t>
  </si>
  <si>
    <t>型式</t>
  </si>
  <si>
    <t>堤高</t>
  </si>
  <si>
    <t>堤長</t>
  </si>
  <si>
    <t>m</t>
  </si>
  <si>
    <t>梵字川ダム</t>
  </si>
  <si>
    <t>重力式コンクリート</t>
  </si>
  <si>
    <t>管野ダム</t>
  </si>
  <si>
    <t>長井市寺泉</t>
  </si>
  <si>
    <t>荒沢ダム</t>
  </si>
  <si>
    <t>八久和ダム</t>
  </si>
  <si>
    <t>新落合ダム</t>
  </si>
  <si>
    <t>木地山ダム</t>
  </si>
  <si>
    <t>中空重力式コンクリート</t>
  </si>
  <si>
    <t>最上郡金山町大字下野明</t>
  </si>
  <si>
    <t>上郷ダム</t>
  </si>
  <si>
    <t>西村山郡朝日町常盤</t>
  </si>
  <si>
    <t>尾花沢市大字銀山</t>
  </si>
  <si>
    <t>高坂ダム</t>
  </si>
  <si>
    <t>最上郡真室川町差首鍋</t>
  </si>
  <si>
    <t>蔵王ダム</t>
  </si>
  <si>
    <t>山形市上宝沢</t>
  </si>
  <si>
    <t>菖蒲川ダム</t>
  </si>
  <si>
    <t>上山市菖蒲</t>
  </si>
  <si>
    <t>水窪ダム</t>
  </si>
  <si>
    <t>米沢市大字三沢</t>
  </si>
  <si>
    <t>ロックフィル</t>
  </si>
  <si>
    <t>三又ダム</t>
  </si>
  <si>
    <t>月光川ダム</t>
  </si>
  <si>
    <t>飽海郡遊佐町吉出</t>
  </si>
  <si>
    <t>白川ダム</t>
  </si>
  <si>
    <t>前川ダム</t>
  </si>
  <si>
    <t>上山市川口</t>
  </si>
  <si>
    <t>温海川ダム</t>
  </si>
  <si>
    <t>西村山郡西川町水沢</t>
  </si>
  <si>
    <t>新鶴子ダム</t>
  </si>
  <si>
    <t>尾花沢市大字鶴子</t>
  </si>
  <si>
    <t>寒河江ダム</t>
  </si>
  <si>
    <t>西村山郡西川町砂子関</t>
  </si>
  <si>
    <t>白水川ダム</t>
  </si>
  <si>
    <t>生居川ダム</t>
  </si>
  <si>
    <t>上山市上生居</t>
  </si>
  <si>
    <t>神室ダム</t>
  </si>
  <si>
    <t>最上郡金山町有屋</t>
  </si>
  <si>
    <t>完成年度</t>
  </si>
  <si>
    <t>堤体積</t>
  </si>
  <si>
    <t>有効容量</t>
  </si>
  <si>
    <t>管理者</t>
  </si>
  <si>
    <t>鶴岡市上名川</t>
  </si>
  <si>
    <t>東北電力㈱</t>
  </si>
  <si>
    <t>立谷沢川
第一ダム</t>
  </si>
  <si>
    <t>東田川郡庄内町肝煎</t>
  </si>
  <si>
    <t>１－10．都市計画区域、市街化区域及び用途地域</t>
  </si>
  <si>
    <t>１－11．市町村別用途別平均価格</t>
  </si>
  <si>
    <t>１－12．主要山岳（海抜1,500ｍ以上）</t>
  </si>
  <si>
    <t>１－13．主要河川</t>
  </si>
  <si>
    <t>１－14．主な湖沼</t>
  </si>
  <si>
    <t>１－15．主なダム</t>
  </si>
  <si>
    <t>１－16．気象観測所一覧表</t>
  </si>
  <si>
    <t>１－17. 気象官署気象表</t>
  </si>
  <si>
    <t>１－17. 気象官署気象表</t>
  </si>
  <si>
    <t>１－17．気象官署気象表</t>
  </si>
  <si>
    <t>１－18．地域気象観測所気象表</t>
  </si>
  <si>
    <t>1－19．季節現象</t>
  </si>
  <si>
    <t>計（20水系）</t>
  </si>
  <si>
    <t xml:space="preserve">   10月１日現在　単位 ： 面積＝ｋ㎡</t>
  </si>
  <si>
    <t>平成18年11月１日現在</t>
  </si>
  <si>
    <t>１月１日現在、単位：100㎡、100棟</t>
  </si>
  <si>
    <t>平成19年３月31日現在　単位：ha、千人</t>
  </si>
  <si>
    <t>平成18年７月１日現在</t>
  </si>
  <si>
    <t>平成18年６月１日現在</t>
  </si>
  <si>
    <t>平成19年３月31日現在</t>
  </si>
  <si>
    <t>平成19年１月１日現在</t>
  </si>
  <si>
    <t>第１章　土地・気象</t>
  </si>
  <si>
    <t>１－11. 市町村別用途別平均価格</t>
  </si>
  <si>
    <t>１－12．主要山岳（海抜１,５００ｍ以上）</t>
  </si>
  <si>
    <t>１－16．気象観測所一覧表</t>
  </si>
  <si>
    <t xml:space="preserve">１－18．地域気象観測所気象表 </t>
  </si>
  <si>
    <t>1－19．季節現象</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</si>
</sst>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 "/>
    <numFmt numFmtId="178" formatCode="0.0"/>
    <numFmt numFmtId="179" formatCode="#,##0.0;[Red]\-#,##0.0"/>
    <numFmt numFmtId="180" formatCode="0_);[Red]\(0\)"/>
    <numFmt numFmtId="181" formatCode="#,##0_);[Red]\(#,##0\)"/>
    <numFmt numFmtId="182" formatCode="_ * #,##0.000_ ;_ * \-#,##0.000_ ;_ * &quot;-&quot;_ ;_ @_ "/>
    <numFmt numFmtId="183" formatCode="_ * #,##0.0_ ;_ * \-#,##0.0_ ;_ * &quot;-&quot;_ ;_ @_ "/>
    <numFmt numFmtId="184" formatCode="#,##0.0_);[Red]\(#,##0.0\)"/>
    <numFmt numFmtId="185" formatCode="#,##0_ ;[Red]\-#,##0\ "/>
    <numFmt numFmtId="186" formatCode="#,##0.0_ ;[Red]\-#,##0.0\ "/>
    <numFmt numFmtId="187" formatCode="_ * #,##0.0_ ;_ * \-#,##0.0_ ;_ * &quot;-&quot;?_ ;_ @_ "/>
    <numFmt numFmtId="188" formatCode="#,##0.0;&quot;▲ &quot;#,##0.0"/>
    <numFmt numFmtId="189" formatCode="_ * #,##0_ ;_ * &quot;△&quot;#,##0_ ;_ * &quot;-&quot;_ ;_ @_ "/>
    <numFmt numFmtId="190" formatCode="_ * #,##0.0_ ;_ * &quot;△&quot;#,##0.0_ ;_ * &quot;-&quot;_ ;_ @_ "/>
    <numFmt numFmtId="191" formatCode="0.0;&quot;△ &quot;0.0"/>
    <numFmt numFmtId="192" formatCode="#,##0;&quot;△ &quot;#,##0"/>
    <numFmt numFmtId="193" formatCode="0.0_ "/>
    <numFmt numFmtId="194" formatCode="m/d"/>
    <numFmt numFmtId="195" formatCode="0.0_);[Red]\(0.0\)"/>
    <numFmt numFmtId="196" formatCode="#,##0.0"/>
    <numFmt numFmtId="197" formatCode="#,##0.0_ "/>
    <numFmt numFmtId="198" formatCode="\(#,##0\);\(\-#,##0\)"/>
    <numFmt numFmtId="199" formatCode="m/d;@"/>
    <numFmt numFmtId="200" formatCode="0_ "/>
    <numFmt numFmtId="201" formatCode="#,##0_ "/>
  </numFmts>
  <fonts count="35">
    <font>
      <sz val="11"/>
      <name val="ＭＳ Ｐゴシック"/>
      <family val="3"/>
    </font>
    <font>
      <sz val="10"/>
      <name val="ＭＳ Ｐ明朝"/>
      <family val="1"/>
    </font>
    <font>
      <sz val="6"/>
      <name val="ＭＳ Ｐ明朝"/>
      <family val="1"/>
    </font>
    <font>
      <sz val="12"/>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6"/>
      <name val="ＭＳ Ｐゴシック"/>
      <family val="3"/>
    </font>
    <font>
      <b/>
      <sz val="10"/>
      <name val="ＭＳ Ｐゴシック"/>
      <family val="3"/>
    </font>
    <font>
      <sz val="12"/>
      <name val="ＭＳ Ｐ明朝"/>
      <family val="1"/>
    </font>
    <font>
      <sz val="10"/>
      <name val="ＭＳ ゴシック"/>
      <family val="3"/>
    </font>
    <font>
      <b/>
      <sz val="10"/>
      <name val="ＭＳ ゴシック"/>
      <family val="3"/>
    </font>
    <font>
      <sz val="10"/>
      <color indexed="10"/>
      <name val="ＭＳ Ｐ明朝"/>
      <family val="1"/>
    </font>
    <font>
      <b/>
      <sz val="10"/>
      <name val="ＭＳ Ｐ明朝"/>
      <family val="1"/>
    </font>
    <font>
      <sz val="9"/>
      <name val="ＭＳ Ｐ明朝"/>
      <family val="1"/>
    </font>
    <font>
      <sz val="11"/>
      <name val="ＭＳ 明朝"/>
      <family val="1"/>
    </font>
    <font>
      <sz val="11"/>
      <name val="ＭＳ Ｐ明朝"/>
      <family val="1"/>
    </font>
    <font>
      <sz val="14"/>
      <name val="ＭＳ Ｐゴシック"/>
      <family val="3"/>
    </font>
    <font>
      <sz val="11"/>
      <name val="ＭＳ ゴシック"/>
      <family val="3"/>
    </font>
    <font>
      <b/>
      <sz val="12"/>
      <name val="ＭＳ 明朝"/>
      <family val="1"/>
    </font>
    <font>
      <sz val="7.5"/>
      <name val="ＭＳ 明朝"/>
      <family val="1"/>
    </font>
    <font>
      <sz val="8"/>
      <name val="ＭＳ 明朝"/>
      <family val="1"/>
    </font>
    <font>
      <b/>
      <sz val="14"/>
      <name val="ＭＳ Ｐ明朝"/>
      <family val="1"/>
    </font>
    <font>
      <strike/>
      <sz val="10"/>
      <name val="ＭＳ 明朝"/>
      <family val="1"/>
    </font>
    <font>
      <sz val="10"/>
      <name val="ＭＳ Ｐゴシック"/>
      <family val="3"/>
    </font>
    <font>
      <sz val="10"/>
      <name val="ＭＳP 明朝"/>
      <family val="3"/>
    </font>
    <font>
      <sz val="11"/>
      <color indexed="8"/>
      <name val="ＭＳ Ｐ明朝"/>
      <family val="1"/>
    </font>
    <font>
      <sz val="10"/>
      <color indexed="8"/>
      <name val="ＭＳ Ｐ明朝"/>
      <family val="1"/>
    </font>
    <font>
      <sz val="14"/>
      <name val="ＭＳ Ｐ明朝"/>
      <family val="1"/>
    </font>
    <font>
      <sz val="9"/>
      <name val="ＭＳ ゴシック"/>
      <family val="3"/>
    </font>
    <font>
      <b/>
      <sz val="9"/>
      <name val="ＭＳ Ｐ明朝"/>
      <family val="1"/>
    </font>
    <font>
      <b/>
      <sz val="9"/>
      <name val="ＭＳ Ｐゴシック"/>
      <family val="3"/>
    </font>
    <font>
      <sz val="9"/>
      <name val="ＭＳ Ｐゴシック"/>
      <family val="3"/>
    </font>
    <font>
      <strike/>
      <sz val="10"/>
      <name val="ＭＳ Ｐ明朝"/>
      <family val="1"/>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73">
    <border>
      <left/>
      <right/>
      <top/>
      <bottom/>
      <diagonal/>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double"/>
      <bottom style="thin"/>
    </border>
    <border>
      <left style="double"/>
      <right>
        <color indexed="63"/>
      </right>
      <top style="double"/>
      <bottom style="thin"/>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double"/>
      <top>
        <color indexed="63"/>
      </top>
      <bottom>
        <color indexed="63"/>
      </bottom>
    </border>
    <border>
      <left>
        <color indexed="63"/>
      </left>
      <right>
        <color indexed="63"/>
      </right>
      <top style="medium"/>
      <bottom>
        <color indexed="63"/>
      </bottom>
    </border>
    <border>
      <left>
        <color indexed="63"/>
      </left>
      <right style="thin"/>
      <top style="double"/>
      <bottom style="thin"/>
    </border>
    <border>
      <left style="thin"/>
      <right style="thin"/>
      <top style="double"/>
      <bottom style="thin"/>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style="double"/>
      <bottom style="thin"/>
    </border>
    <border>
      <left style="thin"/>
      <right style="thin"/>
      <top>
        <color indexed="63"/>
      </top>
      <bottom style="medium"/>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double"/>
      <top style="double"/>
      <bottom style="thin"/>
    </border>
    <border>
      <left>
        <color indexed="63"/>
      </left>
      <right style="double"/>
      <top>
        <color indexed="63"/>
      </top>
      <bottom style="medium"/>
    </border>
    <border>
      <left style="thin"/>
      <right style="double"/>
      <top style="double"/>
      <bottom style="thin"/>
    </border>
    <border>
      <left style="thin"/>
      <right style="double"/>
      <top>
        <color indexed="63"/>
      </top>
      <bottom style="medium"/>
    </border>
    <border>
      <left style="double"/>
      <right>
        <color indexed="63"/>
      </right>
      <top>
        <color indexed="63"/>
      </top>
      <bottom style="medium"/>
    </border>
    <border>
      <left style="double"/>
      <right style="thin"/>
      <top>
        <color indexed="63"/>
      </top>
      <bottom style="mediu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hair"/>
      <top style="thin"/>
      <bottom>
        <color indexed="63"/>
      </bottom>
    </border>
    <border>
      <left style="thin"/>
      <right style="hair"/>
      <top style="thin"/>
      <bottom>
        <color indexed="63"/>
      </bottom>
    </border>
    <border>
      <left style="thin"/>
      <right>
        <color indexed="63"/>
      </right>
      <top style="thin"/>
      <bottom style="thin"/>
    </border>
    <border>
      <left style="thin"/>
      <right style="hair"/>
      <top style="thin"/>
      <bottom style="thin"/>
    </border>
    <border>
      <left>
        <color indexed="63"/>
      </left>
      <right style="thin"/>
      <top style="thin"/>
      <bottom style="thin"/>
    </border>
    <border>
      <left>
        <color indexed="63"/>
      </left>
      <right style="hair"/>
      <top style="thin"/>
      <bottom style="thin"/>
    </border>
    <border>
      <left>
        <color indexed="63"/>
      </left>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double">
        <color indexed="8"/>
      </right>
      <top>
        <color indexed="63"/>
      </top>
      <bottom>
        <color indexed="63"/>
      </bottom>
    </border>
    <border>
      <left style="hair"/>
      <right>
        <color indexed="63"/>
      </right>
      <top style="double"/>
      <bottom style="thin"/>
    </border>
    <border>
      <left>
        <color indexed="63"/>
      </left>
      <right style="double"/>
      <top style="thin"/>
      <bottom style="thin"/>
    </border>
    <border>
      <left style="double"/>
      <right style="hair"/>
      <top style="thin"/>
      <bottom style="thin"/>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thin"/>
    </border>
    <border>
      <left>
        <color indexed="63"/>
      </left>
      <right style="thin">
        <color indexed="8"/>
      </right>
      <top style="double"/>
      <bottom>
        <color indexed="63"/>
      </bottom>
    </border>
    <border>
      <left style="thin">
        <color indexed="8"/>
      </left>
      <right>
        <color indexed="63"/>
      </right>
      <top style="double"/>
      <bottom>
        <color indexed="63"/>
      </bottom>
    </border>
    <border>
      <left style="hair"/>
      <right>
        <color indexed="63"/>
      </right>
      <top>
        <color indexed="63"/>
      </top>
      <bottom>
        <color indexed="63"/>
      </bottom>
    </border>
    <border>
      <left style="thin"/>
      <right style="thin"/>
      <top style="thin"/>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color indexed="63"/>
      </left>
      <right style="hair"/>
      <top>
        <color indexed="63"/>
      </top>
      <bottom style="thin"/>
    </border>
    <border>
      <left style="hair"/>
      <right>
        <color indexed="63"/>
      </right>
      <top>
        <color indexed="63"/>
      </top>
      <bottom style="thin"/>
    </border>
    <border>
      <left>
        <color indexed="63"/>
      </left>
      <right style="hair"/>
      <top style="double"/>
      <bottom style="hair"/>
    </border>
    <border>
      <left style="hair"/>
      <right>
        <color indexed="63"/>
      </right>
      <top style="double"/>
      <bottom style="hair"/>
    </border>
    <border>
      <left>
        <color indexed="63"/>
      </left>
      <right style="hair"/>
      <top style="hair"/>
      <bottom>
        <color indexed="63"/>
      </bottom>
    </border>
    <border>
      <left style="hair"/>
      <right>
        <color indexed="63"/>
      </right>
      <top style="hair"/>
      <bottom>
        <color indexed="63"/>
      </bottom>
    </border>
  </borders>
  <cellStyleXfs count="3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cellStyleXfs>
  <cellXfs count="1241">
    <xf numFmtId="0" fontId="0" fillId="0" borderId="0" xfId="0" applyAlignment="1">
      <alignment vertical="center"/>
    </xf>
    <xf numFmtId="0" fontId="3" fillId="0" borderId="0" xfId="22" applyFont="1" applyFill="1" applyAlignment="1">
      <alignment/>
      <protection/>
    </xf>
    <xf numFmtId="0" fontId="3" fillId="0" borderId="0" xfId="22" applyFont="1" applyFill="1" applyAlignment="1">
      <alignment horizontal="center"/>
      <protection/>
    </xf>
    <xf numFmtId="0" fontId="4" fillId="0" borderId="0" xfId="22" applyFont="1" applyFill="1" applyAlignment="1">
      <alignment horizontal="center"/>
      <protection/>
    </xf>
    <xf numFmtId="0" fontId="4" fillId="0" borderId="0" xfId="22" applyFont="1" applyAlignment="1">
      <alignment horizontal="center"/>
      <protection/>
    </xf>
    <xf numFmtId="0" fontId="4" fillId="0" borderId="0" xfId="22" applyFont="1">
      <alignment/>
      <protection/>
    </xf>
    <xf numFmtId="0" fontId="4" fillId="0" borderId="0" xfId="22" applyFont="1" applyBorder="1">
      <alignment/>
      <protection/>
    </xf>
    <xf numFmtId="0" fontId="5" fillId="0" borderId="1" xfId="22" applyNumberFormat="1" applyFont="1" applyFill="1" applyBorder="1" applyAlignment="1">
      <alignment vertical="center"/>
      <protection/>
    </xf>
    <xf numFmtId="0" fontId="5" fillId="0" borderId="0" xfId="22" applyNumberFormat="1" applyFont="1" applyFill="1" applyBorder="1" applyAlignment="1">
      <alignment horizontal="center" vertical="center"/>
      <protection/>
    </xf>
    <xf numFmtId="0" fontId="5" fillId="0" borderId="2" xfId="22" applyNumberFormat="1" applyFont="1" applyFill="1" applyBorder="1" applyAlignment="1">
      <alignment vertical="center"/>
      <protection/>
    </xf>
    <xf numFmtId="0" fontId="5" fillId="0" borderId="3" xfId="22" applyNumberFormat="1" applyFont="1" applyFill="1" applyBorder="1" applyAlignment="1">
      <alignment horizontal="center" vertical="center"/>
      <protection/>
    </xf>
    <xf numFmtId="0" fontId="4" fillId="0" borderId="0" xfId="22" applyFont="1" applyFill="1">
      <alignment/>
      <protection/>
    </xf>
    <xf numFmtId="40" fontId="3" fillId="0" borderId="0" xfId="17" applyNumberFormat="1" applyFont="1" applyFill="1" applyAlignment="1">
      <alignment/>
    </xf>
    <xf numFmtId="40" fontId="10" fillId="0" borderId="0" xfId="17" applyNumberFormat="1" applyFont="1" applyFill="1" applyAlignment="1">
      <alignment horizontal="center"/>
    </xf>
    <xf numFmtId="43" fontId="1" fillId="0" borderId="0" xfId="17" applyNumberFormat="1" applyFont="1" applyFill="1" applyAlignment="1">
      <alignment/>
    </xf>
    <xf numFmtId="40" fontId="1" fillId="0" borderId="0" xfId="17" applyNumberFormat="1" applyFont="1" applyFill="1" applyAlignment="1">
      <alignment/>
    </xf>
    <xf numFmtId="40" fontId="1" fillId="0" borderId="0" xfId="17" applyNumberFormat="1" applyFont="1" applyFill="1" applyAlignment="1">
      <alignment horizontal="center"/>
    </xf>
    <xf numFmtId="40" fontId="1" fillId="0" borderId="0" xfId="17" applyNumberFormat="1" applyFont="1" applyFill="1" applyBorder="1" applyAlignment="1">
      <alignment/>
    </xf>
    <xf numFmtId="40" fontId="1" fillId="0" borderId="0" xfId="17" applyNumberFormat="1" applyFont="1" applyFill="1" applyBorder="1" applyAlignment="1">
      <alignment horizontal="center"/>
    </xf>
    <xf numFmtId="43" fontId="1" fillId="0" borderId="0" xfId="17" applyNumberFormat="1" applyFont="1" applyFill="1" applyAlignment="1">
      <alignment horizontal="right"/>
    </xf>
    <xf numFmtId="40" fontId="1" fillId="0" borderId="4" xfId="17" applyNumberFormat="1" applyFont="1" applyFill="1" applyBorder="1" applyAlignment="1">
      <alignment horizontal="center" vertical="center"/>
    </xf>
    <xf numFmtId="40" fontId="1" fillId="0" borderId="5" xfId="17" applyNumberFormat="1" applyFont="1" applyFill="1" applyBorder="1" applyAlignment="1">
      <alignment horizontal="center" vertical="center"/>
    </xf>
    <xf numFmtId="40" fontId="11" fillId="0" borderId="0" xfId="17" applyNumberFormat="1" applyFont="1" applyFill="1" applyBorder="1" applyAlignment="1">
      <alignment horizontal="center" vertical="center"/>
    </xf>
    <xf numFmtId="40" fontId="11" fillId="0" borderId="6" xfId="17" applyNumberFormat="1" applyFont="1" applyFill="1" applyBorder="1" applyAlignment="1">
      <alignment horizontal="center" vertical="center"/>
    </xf>
    <xf numFmtId="177" fontId="4" fillId="0" borderId="7" xfId="17" applyNumberFormat="1" applyFont="1" applyFill="1" applyBorder="1" applyAlignment="1">
      <alignment horizontal="right" vertical="center"/>
    </xf>
    <xf numFmtId="40" fontId="1" fillId="0" borderId="6" xfId="17" applyNumberFormat="1" applyFont="1" applyFill="1" applyBorder="1" applyAlignment="1">
      <alignment horizontal="center" vertical="center"/>
    </xf>
    <xf numFmtId="40" fontId="11" fillId="0" borderId="7" xfId="17" applyNumberFormat="1" applyFont="1" applyFill="1" applyBorder="1" applyAlignment="1">
      <alignment horizontal="distributed" vertical="center"/>
    </xf>
    <xf numFmtId="40" fontId="12" fillId="0" borderId="6" xfId="17" applyNumberFormat="1" applyFont="1" applyFill="1" applyBorder="1" applyAlignment="1">
      <alignment horizontal="center" vertical="center"/>
    </xf>
    <xf numFmtId="40" fontId="11" fillId="0" borderId="8" xfId="17" applyNumberFormat="1" applyFont="1" applyFill="1" applyBorder="1" applyAlignment="1">
      <alignment horizontal="distributed" vertical="center"/>
    </xf>
    <xf numFmtId="40" fontId="12" fillId="0" borderId="9" xfId="17" applyNumberFormat="1" applyFont="1" applyFill="1" applyBorder="1" applyAlignment="1">
      <alignment horizontal="center" vertical="center"/>
    </xf>
    <xf numFmtId="40" fontId="1" fillId="0" borderId="0" xfId="17" applyNumberFormat="1" applyFont="1" applyFill="1" applyBorder="1" applyAlignment="1">
      <alignment horizontal="center" vertical="center"/>
    </xf>
    <xf numFmtId="40" fontId="14" fillId="0" borderId="6" xfId="17" applyNumberFormat="1" applyFont="1" applyFill="1" applyBorder="1" applyAlignment="1">
      <alignment horizontal="center" vertical="center"/>
    </xf>
    <xf numFmtId="177" fontId="4" fillId="0" borderId="0" xfId="17" applyNumberFormat="1" applyFont="1" applyFill="1" applyBorder="1" applyAlignment="1">
      <alignment horizontal="right" vertical="center"/>
    </xf>
    <xf numFmtId="40" fontId="11" fillId="0" borderId="0" xfId="17" applyNumberFormat="1" applyFont="1" applyFill="1" applyBorder="1" applyAlignment="1">
      <alignment horizontal="distributed" vertical="center"/>
    </xf>
    <xf numFmtId="40" fontId="9" fillId="0" borderId="6" xfId="17" applyNumberFormat="1" applyFont="1" applyFill="1" applyBorder="1" applyAlignment="1">
      <alignment horizontal="center" vertical="center"/>
    </xf>
    <xf numFmtId="40" fontId="14" fillId="0" borderId="6" xfId="17" applyNumberFormat="1" applyFont="1" applyFill="1" applyBorder="1" applyAlignment="1">
      <alignment horizontal="center"/>
    </xf>
    <xf numFmtId="40" fontId="1" fillId="0" borderId="6" xfId="17" applyNumberFormat="1" applyFont="1" applyFill="1" applyBorder="1" applyAlignment="1">
      <alignment horizontal="center"/>
    </xf>
    <xf numFmtId="43" fontId="1" fillId="0" borderId="0" xfId="17" applyNumberFormat="1" applyFont="1" applyFill="1" applyBorder="1" applyAlignment="1">
      <alignment/>
    </xf>
    <xf numFmtId="40" fontId="1" fillId="0" borderId="3" xfId="17" applyNumberFormat="1" applyFont="1" applyFill="1" applyBorder="1" applyAlignment="1">
      <alignment vertical="center"/>
    </xf>
    <xf numFmtId="40" fontId="1" fillId="0" borderId="10" xfId="17" applyNumberFormat="1" applyFont="1" applyFill="1" applyBorder="1" applyAlignment="1">
      <alignment horizontal="center" vertical="center"/>
    </xf>
    <xf numFmtId="40" fontId="15" fillId="0" borderId="7" xfId="17" applyNumberFormat="1" applyFont="1" applyFill="1" applyBorder="1" applyAlignment="1">
      <alignment vertical="center"/>
    </xf>
    <xf numFmtId="40" fontId="15" fillId="0" borderId="6" xfId="17" applyNumberFormat="1" applyFont="1" applyFill="1" applyBorder="1" applyAlignment="1">
      <alignment horizontal="center" vertical="center"/>
    </xf>
    <xf numFmtId="43" fontId="15" fillId="0" borderId="11" xfId="17" applyNumberFormat="1" applyFont="1" applyFill="1" applyBorder="1" applyAlignment="1">
      <alignment vertical="center"/>
    </xf>
    <xf numFmtId="40" fontId="1" fillId="0" borderId="12" xfId="17" applyNumberFormat="1" applyFont="1" applyFill="1" applyBorder="1" applyAlignment="1">
      <alignment horizontal="left" vertical="center" shrinkToFit="1"/>
    </xf>
    <xf numFmtId="40" fontId="1" fillId="0" borderId="0" xfId="17" applyNumberFormat="1" applyFont="1" applyFill="1" applyAlignment="1">
      <alignment horizontal="left" shrinkToFit="1"/>
    </xf>
    <xf numFmtId="40" fontId="1" fillId="0" borderId="12" xfId="17" applyNumberFormat="1" applyFont="1" applyFill="1" applyBorder="1" applyAlignment="1">
      <alignment horizontal="left" vertical="center"/>
    </xf>
    <xf numFmtId="40" fontId="1" fillId="0" borderId="0" xfId="17" applyNumberFormat="1" applyFont="1" applyFill="1" applyAlignment="1">
      <alignment horizontal="left"/>
    </xf>
    <xf numFmtId="40" fontId="1" fillId="0" borderId="0" xfId="17" applyNumberFormat="1" applyFont="1" applyFill="1" applyBorder="1" applyAlignment="1">
      <alignment vertical="center"/>
    </xf>
    <xf numFmtId="0" fontId="3" fillId="0" borderId="0" xfId="32" applyFont="1" applyFill="1" applyAlignment="1">
      <alignment vertical="center"/>
      <protection/>
    </xf>
    <xf numFmtId="0" fontId="4" fillId="0" borderId="0" xfId="32" applyFont="1" applyFill="1" applyAlignment="1">
      <alignment vertical="center"/>
      <protection/>
    </xf>
    <xf numFmtId="0" fontId="16" fillId="0" borderId="0" xfId="32" applyFont="1" applyAlignment="1">
      <alignment vertical="center"/>
      <protection/>
    </xf>
    <xf numFmtId="0" fontId="16" fillId="0" borderId="0" xfId="0" applyFont="1" applyAlignment="1">
      <alignment vertical="center"/>
    </xf>
    <xf numFmtId="0" fontId="4" fillId="0" borderId="0" xfId="32" applyFont="1" applyFill="1" applyAlignment="1">
      <alignment horizontal="right" vertical="center"/>
      <protection/>
    </xf>
    <xf numFmtId="0" fontId="4" fillId="0" borderId="13" xfId="32" applyFont="1" applyFill="1" applyBorder="1" applyAlignment="1">
      <alignment horizontal="distributed" vertical="center"/>
      <protection/>
    </xf>
    <xf numFmtId="0" fontId="4" fillId="0" borderId="14" xfId="32" applyFont="1" applyFill="1" applyBorder="1" applyAlignment="1">
      <alignment horizontal="distributed" vertical="center"/>
      <protection/>
    </xf>
    <xf numFmtId="0" fontId="4" fillId="0" borderId="4" xfId="32" applyFont="1" applyFill="1" applyBorder="1" applyAlignment="1">
      <alignment horizontal="distributed" vertical="center"/>
      <protection/>
    </xf>
    <xf numFmtId="0" fontId="16" fillId="0" borderId="0" xfId="32" applyFont="1" applyBorder="1" applyAlignment="1">
      <alignment vertical="center"/>
      <protection/>
    </xf>
    <xf numFmtId="41" fontId="4" fillId="0" borderId="15" xfId="17" applyNumberFormat="1" applyFont="1" applyFill="1" applyBorder="1" applyAlignment="1">
      <alignment vertical="center"/>
    </xf>
    <xf numFmtId="41" fontId="4" fillId="0" borderId="16" xfId="17" applyNumberFormat="1" applyFont="1" applyFill="1" applyBorder="1" applyAlignment="1">
      <alignment vertical="center"/>
    </xf>
    <xf numFmtId="41" fontId="4" fillId="0" borderId="17" xfId="17" applyNumberFormat="1" applyFont="1" applyFill="1" applyBorder="1" applyAlignment="1">
      <alignment vertical="center"/>
    </xf>
    <xf numFmtId="0" fontId="3" fillId="0" borderId="0" xfId="32" applyFont="1" applyFill="1">
      <alignment/>
      <protection/>
    </xf>
    <xf numFmtId="0" fontId="4" fillId="0" borderId="0" xfId="32" applyFont="1" applyFill="1">
      <alignment/>
      <protection/>
    </xf>
    <xf numFmtId="0" fontId="4" fillId="0" borderId="0" xfId="32" applyFont="1" applyFill="1" applyBorder="1">
      <alignment/>
      <protection/>
    </xf>
    <xf numFmtId="0" fontId="16" fillId="0" borderId="0" xfId="0" applyFont="1" applyAlignment="1">
      <alignment vertical="center"/>
    </xf>
    <xf numFmtId="0" fontId="4" fillId="0" borderId="0" xfId="32" applyFont="1" applyFill="1" applyAlignment="1">
      <alignment horizontal="right"/>
      <protection/>
    </xf>
    <xf numFmtId="0" fontId="4" fillId="0" borderId="18" xfId="32" applyFont="1" applyFill="1" applyBorder="1" applyAlignment="1">
      <alignment horizontal="distributed" vertical="center"/>
      <protection/>
    </xf>
    <xf numFmtId="178" fontId="4" fillId="0" borderId="2" xfId="32" applyNumberFormat="1" applyFont="1" applyFill="1" applyBorder="1" applyAlignment="1">
      <alignment vertical="center"/>
      <protection/>
    </xf>
    <xf numFmtId="179" fontId="4" fillId="0" borderId="19" xfId="17" applyNumberFormat="1" applyFont="1" applyFill="1" applyBorder="1" applyAlignment="1">
      <alignment vertical="center"/>
    </xf>
    <xf numFmtId="179" fontId="4" fillId="0" borderId="10" xfId="17" applyNumberFormat="1" applyFont="1" applyFill="1" applyBorder="1" applyAlignment="1">
      <alignment vertical="center"/>
    </xf>
    <xf numFmtId="0" fontId="16" fillId="0" borderId="0" xfId="32" applyFont="1" applyFill="1">
      <alignment/>
      <protection/>
    </xf>
    <xf numFmtId="0" fontId="1" fillId="0" borderId="0" xfId="32" applyFont="1" applyFill="1">
      <alignment/>
      <protection/>
    </xf>
    <xf numFmtId="0" fontId="5" fillId="0" borderId="0" xfId="32" applyFont="1" applyFill="1" applyAlignment="1">
      <alignment horizontal="right"/>
      <protection/>
    </xf>
    <xf numFmtId="0" fontId="5" fillId="0" borderId="13" xfId="32" applyFont="1" applyFill="1" applyBorder="1" applyAlignment="1">
      <alignment horizontal="center" vertical="center"/>
      <protection/>
    </xf>
    <xf numFmtId="0" fontId="5" fillId="0" borderId="14" xfId="32" applyFont="1" applyFill="1" applyBorder="1" applyAlignment="1">
      <alignment horizontal="center" vertical="center"/>
      <protection/>
    </xf>
    <xf numFmtId="0" fontId="5" fillId="0" borderId="18" xfId="32" applyFont="1" applyFill="1" applyBorder="1" applyAlignment="1">
      <alignment horizontal="center" vertical="center"/>
      <protection/>
    </xf>
    <xf numFmtId="0" fontId="1" fillId="0" borderId="0" xfId="32" applyFont="1" applyFill="1" applyBorder="1">
      <alignment/>
      <protection/>
    </xf>
    <xf numFmtId="38" fontId="4" fillId="0" borderId="2" xfId="17" applyFont="1" applyFill="1" applyBorder="1" applyAlignment="1">
      <alignment vertical="center"/>
    </xf>
    <xf numFmtId="38" fontId="4" fillId="0" borderId="19" xfId="17" applyFont="1" applyFill="1" applyBorder="1" applyAlignment="1">
      <alignment vertical="center"/>
    </xf>
    <xf numFmtId="0" fontId="5" fillId="0" borderId="0" xfId="32" applyFont="1" applyFill="1">
      <alignment/>
      <protection/>
    </xf>
    <xf numFmtId="0" fontId="3" fillId="0" borderId="0" xfId="33" applyFont="1" applyAlignment="1">
      <alignment vertical="center"/>
      <protection/>
    </xf>
    <xf numFmtId="0" fontId="17" fillId="0" borderId="0" xfId="33" applyFont="1" applyAlignment="1">
      <alignment vertical="center"/>
      <protection/>
    </xf>
    <xf numFmtId="0" fontId="17" fillId="0" borderId="0" xfId="33" applyFont="1" applyAlignment="1">
      <alignment horizontal="center" vertical="center"/>
      <protection/>
    </xf>
    <xf numFmtId="0" fontId="5" fillId="0" borderId="0" xfId="33" applyFont="1" applyAlignment="1">
      <alignment horizontal="right" vertical="center"/>
      <protection/>
    </xf>
    <xf numFmtId="0" fontId="5" fillId="0" borderId="4" xfId="33" applyFont="1" applyBorder="1" applyAlignment="1">
      <alignment horizontal="center" vertical="center"/>
      <protection/>
    </xf>
    <xf numFmtId="0" fontId="5" fillId="0" borderId="18" xfId="33" applyFont="1" applyBorder="1" applyAlignment="1">
      <alignment horizontal="center" vertical="center"/>
      <protection/>
    </xf>
    <xf numFmtId="0" fontId="5" fillId="0" borderId="20" xfId="33" applyFont="1" applyBorder="1" applyAlignment="1">
      <alignment horizontal="center" vertical="center"/>
      <protection/>
    </xf>
    <xf numFmtId="0" fontId="5" fillId="0" borderId="1" xfId="33" applyFont="1" applyBorder="1" applyAlignment="1" quotePrefix="1">
      <alignment horizontal="center" vertical="center"/>
      <protection/>
    </xf>
    <xf numFmtId="0" fontId="5" fillId="0" borderId="6" xfId="33" applyFont="1" applyBorder="1" applyAlignment="1">
      <alignment vertical="center"/>
      <protection/>
    </xf>
    <xf numFmtId="0" fontId="5" fillId="0" borderId="21" xfId="33" applyFont="1" applyFill="1" applyBorder="1" applyAlignment="1" quotePrefix="1">
      <alignment horizontal="center" vertical="center"/>
      <protection/>
    </xf>
    <xf numFmtId="0" fontId="5" fillId="0" borderId="6" xfId="33" applyFont="1" applyFill="1" applyBorder="1" applyAlignment="1">
      <alignment vertical="center"/>
      <protection/>
    </xf>
    <xf numFmtId="0" fontId="5" fillId="0" borderId="0" xfId="33" applyFont="1" applyBorder="1" applyAlignment="1">
      <alignment vertical="center"/>
      <protection/>
    </xf>
    <xf numFmtId="0" fontId="5" fillId="0" borderId="22" xfId="33" applyFont="1" applyFill="1" applyBorder="1" applyAlignment="1">
      <alignment horizontal="center" vertical="center"/>
      <protection/>
    </xf>
    <xf numFmtId="0" fontId="5" fillId="0" borderId="23" xfId="33" applyFont="1" applyBorder="1" applyAlignment="1">
      <alignment vertical="center"/>
      <protection/>
    </xf>
    <xf numFmtId="0" fontId="5" fillId="0" borderId="7" xfId="33" applyFont="1" applyFill="1" applyBorder="1" applyAlignment="1">
      <alignment horizontal="center" vertical="center"/>
      <protection/>
    </xf>
    <xf numFmtId="0" fontId="5" fillId="0" borderId="1" xfId="33" applyFont="1" applyBorder="1" applyAlignment="1">
      <alignment horizontal="center" vertical="center"/>
      <protection/>
    </xf>
    <xf numFmtId="0" fontId="5" fillId="0" borderId="24" xfId="33" applyFont="1" applyBorder="1" applyAlignment="1">
      <alignment vertical="center"/>
      <protection/>
    </xf>
    <xf numFmtId="0" fontId="5" fillId="0" borderId="1" xfId="33" applyFont="1" applyFill="1" applyBorder="1" applyAlignment="1">
      <alignment horizontal="center" vertical="center"/>
      <protection/>
    </xf>
    <xf numFmtId="0" fontId="5" fillId="0" borderId="2" xfId="33" applyFont="1" applyFill="1" applyBorder="1" applyAlignment="1">
      <alignment horizontal="center" vertical="center"/>
      <protection/>
    </xf>
    <xf numFmtId="0" fontId="5" fillId="0" borderId="12" xfId="33" applyFont="1" applyBorder="1" applyAlignment="1">
      <alignment vertical="center"/>
      <protection/>
    </xf>
    <xf numFmtId="0" fontId="15" fillId="0" borderId="12" xfId="33" applyFont="1" applyBorder="1" applyAlignment="1">
      <alignment vertical="center"/>
      <protection/>
    </xf>
    <xf numFmtId="0" fontId="3" fillId="0" borderId="0" xfId="31" applyFont="1" applyFill="1" applyBorder="1">
      <alignment/>
      <protection/>
    </xf>
    <xf numFmtId="0" fontId="18" fillId="0" borderId="0" xfId="31" applyFont="1" applyBorder="1">
      <alignment/>
      <protection/>
    </xf>
    <xf numFmtId="0" fontId="1" fillId="0" borderId="4" xfId="31" applyFont="1" applyBorder="1" applyAlignment="1">
      <alignment horizontal="distributed" vertical="center"/>
      <protection/>
    </xf>
    <xf numFmtId="0" fontId="1" fillId="0" borderId="14" xfId="31" applyFont="1" applyBorder="1" applyAlignment="1">
      <alignment horizontal="distributed" vertical="center"/>
      <protection/>
    </xf>
    <xf numFmtId="0" fontId="1" fillId="0" borderId="13" xfId="31" applyFont="1" applyBorder="1" applyAlignment="1">
      <alignment horizontal="distributed" vertical="center"/>
      <protection/>
    </xf>
    <xf numFmtId="0" fontId="15" fillId="0" borderId="0" xfId="31" applyFont="1" applyFill="1" applyBorder="1">
      <alignment/>
      <protection/>
    </xf>
    <xf numFmtId="0" fontId="15" fillId="0" borderId="0" xfId="31" applyFont="1" applyBorder="1">
      <alignment/>
      <protection/>
    </xf>
    <xf numFmtId="0" fontId="15" fillId="0" borderId="23" xfId="31" applyFont="1" applyBorder="1">
      <alignment/>
      <protection/>
    </xf>
    <xf numFmtId="0" fontId="15" fillId="0" borderId="23" xfId="31" applyFont="1" applyBorder="1" applyAlignment="1">
      <alignment horizontal="center"/>
      <protection/>
    </xf>
    <xf numFmtId="0" fontId="15" fillId="0" borderId="1" xfId="31" applyFont="1" applyBorder="1">
      <alignment/>
      <protection/>
    </xf>
    <xf numFmtId="0" fontId="15" fillId="0" borderId="0" xfId="31" applyFont="1">
      <alignment/>
      <protection/>
    </xf>
    <xf numFmtId="49" fontId="15" fillId="0" borderId="23" xfId="31" applyNumberFormat="1" applyFont="1" applyBorder="1">
      <alignment/>
      <protection/>
    </xf>
    <xf numFmtId="0" fontId="15" fillId="0" borderId="0" xfId="31" applyFont="1" applyBorder="1" applyAlignment="1">
      <alignment shrinkToFit="1"/>
      <protection/>
    </xf>
    <xf numFmtId="57" fontId="15" fillId="0" borderId="23" xfId="31" applyNumberFormat="1" applyFont="1" applyBorder="1" quotePrefix="1">
      <alignment/>
      <protection/>
    </xf>
    <xf numFmtId="0" fontId="15" fillId="0" borderId="1" xfId="31" applyFont="1" applyBorder="1" applyAlignment="1">
      <alignment shrinkToFit="1"/>
      <protection/>
    </xf>
    <xf numFmtId="0" fontId="15" fillId="0" borderId="3" xfId="31" applyFont="1" applyBorder="1">
      <alignment/>
      <protection/>
    </xf>
    <xf numFmtId="0" fontId="15" fillId="0" borderId="19" xfId="31" applyFont="1" applyBorder="1">
      <alignment/>
      <protection/>
    </xf>
    <xf numFmtId="0" fontId="15" fillId="0" borderId="19" xfId="31" applyFont="1" applyBorder="1" applyAlignment="1">
      <alignment horizontal="center"/>
      <protection/>
    </xf>
    <xf numFmtId="0" fontId="15" fillId="0" borderId="2" xfId="31" applyFont="1" applyBorder="1">
      <alignment/>
      <protection/>
    </xf>
    <xf numFmtId="38" fontId="10" fillId="0" borderId="0" xfId="17" applyFont="1" applyFill="1" applyAlignment="1">
      <alignment/>
    </xf>
    <xf numFmtId="38" fontId="1" fillId="0" borderId="0" xfId="17" applyFont="1" applyFill="1" applyAlignment="1">
      <alignment horizontal="right"/>
    </xf>
    <xf numFmtId="38" fontId="1" fillId="0" borderId="0" xfId="17" applyFont="1" applyFill="1" applyAlignment="1">
      <alignment/>
    </xf>
    <xf numFmtId="38" fontId="1" fillId="0" borderId="0" xfId="17" applyFont="1" applyAlignment="1">
      <alignment/>
    </xf>
    <xf numFmtId="38" fontId="10" fillId="0" borderId="0" xfId="17" applyFont="1" applyAlignment="1">
      <alignment/>
    </xf>
    <xf numFmtId="0" fontId="1" fillId="0" borderId="0" xfId="36" applyFont="1">
      <alignment/>
      <protection/>
    </xf>
    <xf numFmtId="38" fontId="1" fillId="0" borderId="0" xfId="17" applyFont="1" applyAlignment="1" quotePrefix="1">
      <alignment horizontal="center"/>
    </xf>
    <xf numFmtId="38" fontId="1" fillId="0" borderId="0" xfId="17" applyFont="1" applyAlignment="1" quotePrefix="1">
      <alignment horizontal="right"/>
    </xf>
    <xf numFmtId="38" fontId="1" fillId="0" borderId="0" xfId="17" applyFont="1" applyAlignment="1">
      <alignment horizontal="right"/>
    </xf>
    <xf numFmtId="0" fontId="4" fillId="0" borderId="25" xfId="36" applyFont="1" applyFill="1" applyBorder="1" applyAlignment="1">
      <alignment horizontal="distributed" vertical="center"/>
      <protection/>
    </xf>
    <xf numFmtId="0" fontId="4" fillId="0" borderId="13" xfId="36" applyFont="1" applyFill="1" applyBorder="1" applyAlignment="1">
      <alignment horizontal="distributed" vertical="center"/>
      <protection/>
    </xf>
    <xf numFmtId="0" fontId="1" fillId="0" borderId="0" xfId="36" applyFont="1" applyFill="1" applyBorder="1" applyAlignment="1">
      <alignment vertical="center"/>
      <protection/>
    </xf>
    <xf numFmtId="0" fontId="1" fillId="0" borderId="0" xfId="36" applyFont="1" applyFill="1" applyAlignment="1">
      <alignment vertical="center"/>
      <protection/>
    </xf>
    <xf numFmtId="38" fontId="4" fillId="0" borderId="1" xfId="17" applyFont="1" applyFill="1" applyBorder="1" applyAlignment="1">
      <alignment horizontal="distributed"/>
    </xf>
    <xf numFmtId="41" fontId="4" fillId="0" borderId="23" xfId="17" applyNumberFormat="1" applyFont="1" applyFill="1" applyBorder="1" applyAlignment="1">
      <alignment/>
    </xf>
    <xf numFmtId="41" fontId="4" fillId="0" borderId="0" xfId="17" applyNumberFormat="1" applyFont="1" applyFill="1" applyBorder="1" applyAlignment="1">
      <alignment/>
    </xf>
    <xf numFmtId="41" fontId="4" fillId="0" borderId="6" xfId="17" applyNumberFormat="1" applyFont="1" applyFill="1" applyBorder="1" applyAlignment="1">
      <alignment/>
    </xf>
    <xf numFmtId="0" fontId="1" fillId="0" borderId="0" xfId="36" applyFont="1" applyFill="1" applyBorder="1" applyAlignment="1">
      <alignment horizontal="center"/>
      <protection/>
    </xf>
    <xf numFmtId="0" fontId="1" fillId="0" borderId="0" xfId="36" applyFont="1" applyFill="1" applyAlignment="1">
      <alignment horizontal="center"/>
      <protection/>
    </xf>
    <xf numFmtId="41" fontId="11" fillId="0" borderId="23" xfId="17" applyNumberFormat="1" applyFont="1" applyFill="1" applyBorder="1" applyAlignment="1">
      <alignment horizontal="right"/>
    </xf>
    <xf numFmtId="41" fontId="11" fillId="0" borderId="6" xfId="17" applyNumberFormat="1" applyFont="1" applyFill="1" applyBorder="1" applyAlignment="1">
      <alignment horizontal="right"/>
    </xf>
    <xf numFmtId="0" fontId="11" fillId="0" borderId="0" xfId="36" applyFont="1" applyFill="1" applyBorder="1" applyAlignment="1">
      <alignment/>
      <protection/>
    </xf>
    <xf numFmtId="0" fontId="11" fillId="0" borderId="0" xfId="36" applyFont="1" applyFill="1" applyAlignment="1">
      <alignment/>
      <protection/>
    </xf>
    <xf numFmtId="0" fontId="11" fillId="0" borderId="1" xfId="0" applyFont="1" applyFill="1" applyBorder="1" applyAlignment="1">
      <alignment horizontal="distributed"/>
    </xf>
    <xf numFmtId="0" fontId="1" fillId="0" borderId="1" xfId="0" applyFont="1" applyFill="1" applyBorder="1" applyAlignment="1">
      <alignment horizontal="distributed"/>
    </xf>
    <xf numFmtId="41" fontId="1" fillId="0" borderId="23" xfId="17" applyNumberFormat="1" applyFont="1" applyFill="1" applyBorder="1" applyAlignment="1">
      <alignment horizontal="right"/>
    </xf>
    <xf numFmtId="41" fontId="1" fillId="0" borderId="0" xfId="0" applyNumberFormat="1" applyFont="1" applyFill="1" applyBorder="1" applyAlignment="1">
      <alignment horizontal="center"/>
    </xf>
    <xf numFmtId="41" fontId="1" fillId="0" borderId="23" xfId="0" applyNumberFormat="1" applyFont="1" applyFill="1" applyBorder="1" applyAlignment="1">
      <alignment horizontal="center"/>
    </xf>
    <xf numFmtId="41" fontId="1" fillId="0" borderId="6" xfId="0" applyNumberFormat="1" applyFont="1" applyFill="1" applyBorder="1" applyAlignment="1">
      <alignment horizontal="center"/>
    </xf>
    <xf numFmtId="0" fontId="1" fillId="0" borderId="0" xfId="36" applyFont="1" applyFill="1" applyBorder="1" applyAlignment="1">
      <alignment/>
      <protection/>
    </xf>
    <xf numFmtId="0" fontId="1" fillId="0" borderId="0" xfId="36" applyFont="1" applyFill="1" applyAlignment="1">
      <alignment/>
      <protection/>
    </xf>
    <xf numFmtId="0" fontId="4" fillId="0" borderId="1" xfId="0" applyFont="1" applyBorder="1" applyAlignment="1">
      <alignment horizontal="distributed"/>
    </xf>
    <xf numFmtId="41" fontId="4" fillId="0" borderId="1" xfId="17" applyNumberFormat="1" applyFont="1" applyBorder="1" applyAlignment="1">
      <alignment horizontal="right"/>
    </xf>
    <xf numFmtId="41" fontId="4" fillId="0" borderId="23" xfId="0" applyNumberFormat="1" applyFont="1" applyBorder="1" applyAlignment="1" applyProtection="1">
      <alignment/>
      <protection/>
    </xf>
    <xf numFmtId="0" fontId="1" fillId="0" borderId="0" xfId="36" applyFont="1" applyBorder="1" applyAlignment="1">
      <alignment/>
      <protection/>
    </xf>
    <xf numFmtId="0" fontId="1" fillId="0" borderId="0" xfId="36" applyFont="1" applyAlignment="1">
      <alignment/>
      <protection/>
    </xf>
    <xf numFmtId="0" fontId="4" fillId="0" borderId="2" xfId="0" applyFont="1" applyBorder="1" applyAlignment="1">
      <alignment horizontal="distributed"/>
    </xf>
    <xf numFmtId="41" fontId="4" fillId="0" borderId="19" xfId="17" applyNumberFormat="1" applyFont="1" applyBorder="1" applyAlignment="1">
      <alignment horizontal="right"/>
    </xf>
    <xf numFmtId="41" fontId="4" fillId="0" borderId="19" xfId="0" applyNumberFormat="1" applyFont="1" applyBorder="1" applyAlignment="1" applyProtection="1">
      <alignment/>
      <protection/>
    </xf>
    <xf numFmtId="38" fontId="4" fillId="0" borderId="0" xfId="17" applyFont="1" applyAlignment="1">
      <alignment horizontal="right"/>
    </xf>
    <xf numFmtId="41" fontId="4" fillId="0" borderId="0" xfId="36" applyNumberFormat="1" applyFont="1" applyAlignment="1">
      <alignment/>
      <protection/>
    </xf>
    <xf numFmtId="0" fontId="1" fillId="0" borderId="0" xfId="36" applyFont="1" applyAlignment="1">
      <alignment horizontal="center"/>
      <protection/>
    </xf>
    <xf numFmtId="41" fontId="1" fillId="0" borderId="0" xfId="36" applyNumberFormat="1" applyFont="1">
      <alignment/>
      <protection/>
    </xf>
    <xf numFmtId="38" fontId="15" fillId="0" borderId="0" xfId="17" applyFont="1" applyFill="1" applyAlignment="1">
      <alignment horizontal="right"/>
    </xf>
    <xf numFmtId="0" fontId="16" fillId="0" borderId="0" xfId="0" applyFont="1" applyFill="1" applyAlignment="1">
      <alignment vertical="center"/>
    </xf>
    <xf numFmtId="0" fontId="19" fillId="0" borderId="0" xfId="0" applyFont="1" applyFill="1" applyAlignment="1">
      <alignment vertical="center"/>
    </xf>
    <xf numFmtId="0" fontId="17"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184"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4"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11" fillId="0" borderId="26" xfId="0" applyFont="1" applyFill="1" applyBorder="1" applyAlignment="1">
      <alignment horizontal="distributed"/>
    </xf>
    <xf numFmtId="0" fontId="11" fillId="0" borderId="27" xfId="0" applyFont="1" applyFill="1" applyBorder="1" applyAlignment="1">
      <alignment horizontal="distributed"/>
    </xf>
    <xf numFmtId="0" fontId="11" fillId="0" borderId="0" xfId="0" applyFont="1" applyFill="1" applyAlignment="1">
      <alignment/>
    </xf>
    <xf numFmtId="0" fontId="4" fillId="0" borderId="28" xfId="0" applyFont="1" applyFill="1" applyBorder="1" applyAlignment="1">
      <alignment horizontal="distributed"/>
    </xf>
    <xf numFmtId="0" fontId="4" fillId="0" borderId="0" xfId="0" applyFont="1" applyFill="1" applyAlignment="1">
      <alignment/>
    </xf>
    <xf numFmtId="0" fontId="4" fillId="0" borderId="23" xfId="0" applyFont="1" applyFill="1" applyBorder="1" applyAlignment="1">
      <alignment horizontal="distributed"/>
    </xf>
    <xf numFmtId="186" fontId="4" fillId="0" borderId="0" xfId="0" applyNumberFormat="1" applyFont="1" applyFill="1" applyBorder="1" applyAlignment="1">
      <alignment/>
    </xf>
    <xf numFmtId="0" fontId="4" fillId="0" borderId="29" xfId="0" applyFont="1" applyFill="1" applyBorder="1" applyAlignment="1">
      <alignment horizontal="distributed"/>
    </xf>
    <xf numFmtId="0" fontId="11" fillId="0" borderId="30" xfId="0" applyFont="1" applyFill="1" applyBorder="1" applyAlignment="1">
      <alignment horizontal="distributed"/>
    </xf>
    <xf numFmtId="0" fontId="4" fillId="0" borderId="0" xfId="0" applyFont="1" applyFill="1" applyBorder="1" applyAlignment="1">
      <alignment horizontal="distributed"/>
    </xf>
    <xf numFmtId="181" fontId="4" fillId="0" borderId="28" xfId="0" applyNumberFormat="1" applyFont="1" applyFill="1" applyBorder="1" applyAlignment="1">
      <alignment horizontal="distributed"/>
    </xf>
    <xf numFmtId="181" fontId="4" fillId="0" borderId="23" xfId="0" applyNumberFormat="1" applyFont="1" applyFill="1" applyBorder="1" applyAlignment="1">
      <alignment horizontal="distributed"/>
    </xf>
    <xf numFmtId="0" fontId="11" fillId="0" borderId="0" xfId="0" applyFont="1" applyFill="1" applyBorder="1" applyAlignment="1">
      <alignment horizontal="distributed" wrapText="1"/>
    </xf>
    <xf numFmtId="0" fontId="11" fillId="0" borderId="29" xfId="0" applyFont="1" applyFill="1" applyBorder="1" applyAlignment="1">
      <alignment horizontal="center"/>
    </xf>
    <xf numFmtId="0" fontId="4" fillId="0" borderId="31" xfId="0" applyFont="1" applyFill="1" applyBorder="1" applyAlignment="1">
      <alignment horizontal="distributed"/>
    </xf>
    <xf numFmtId="0" fontId="11" fillId="0" borderId="0" xfId="0" applyFont="1" applyFill="1" applyBorder="1" applyAlignment="1">
      <alignment horizontal="distributed"/>
    </xf>
    <xf numFmtId="0" fontId="4" fillId="0" borderId="32" xfId="0" applyFont="1" applyFill="1" applyBorder="1" applyAlignment="1">
      <alignment horizontal="distributed"/>
    </xf>
    <xf numFmtId="0" fontId="4" fillId="0" borderId="1" xfId="0" applyFont="1" applyFill="1" applyBorder="1" applyAlignment="1">
      <alignment horizontal="distributed"/>
    </xf>
    <xf numFmtId="0" fontId="4" fillId="0" borderId="30" xfId="0" applyFont="1" applyFill="1" applyBorder="1" applyAlignment="1">
      <alignment horizontal="distributed"/>
    </xf>
    <xf numFmtId="0" fontId="11" fillId="0" borderId="2" xfId="0" applyFont="1" applyFill="1" applyBorder="1" applyAlignment="1">
      <alignment horizontal="distributed"/>
    </xf>
    <xf numFmtId="0" fontId="11" fillId="0" borderId="19" xfId="0" applyFont="1" applyFill="1" applyBorder="1" applyAlignment="1">
      <alignment horizontal="distributed"/>
    </xf>
    <xf numFmtId="184" fontId="4" fillId="0" borderId="0" xfId="0" applyNumberFormat="1" applyFont="1" applyFill="1" applyAlignment="1">
      <alignment/>
    </xf>
    <xf numFmtId="184" fontId="4" fillId="0" borderId="0" xfId="0" applyNumberFormat="1" applyFont="1" applyFill="1" applyAlignment="1">
      <alignment vertical="center"/>
    </xf>
    <xf numFmtId="38" fontId="3" fillId="0" borderId="0" xfId="17" applyFont="1" applyFill="1" applyAlignment="1">
      <alignment/>
    </xf>
    <xf numFmtId="38" fontId="20" fillId="0" borderId="0" xfId="17" applyFont="1" applyFill="1" applyAlignment="1">
      <alignment/>
    </xf>
    <xf numFmtId="0" fontId="21" fillId="0" borderId="0" xfId="0" applyFont="1" applyAlignment="1">
      <alignment vertical="center"/>
    </xf>
    <xf numFmtId="0" fontId="21" fillId="0" borderId="0" xfId="0" applyFont="1" applyAlignment="1">
      <alignment horizontal="center" vertical="center"/>
    </xf>
    <xf numFmtId="181" fontId="21" fillId="0" borderId="0" xfId="0" applyNumberFormat="1" applyFont="1" applyAlignment="1">
      <alignment vertical="center"/>
    </xf>
    <xf numFmtId="188" fontId="21" fillId="0" borderId="0" xfId="0" applyNumberFormat="1" applyFont="1" applyAlignment="1">
      <alignment vertical="center"/>
    </xf>
    <xf numFmtId="38" fontId="21" fillId="0" borderId="0" xfId="17" applyFont="1" applyAlignment="1">
      <alignment vertical="center"/>
    </xf>
    <xf numFmtId="38" fontId="4" fillId="0" borderId="0" xfId="17" applyFont="1" applyFill="1" applyAlignment="1">
      <alignment horizontal="center"/>
    </xf>
    <xf numFmtId="38" fontId="4" fillId="0" borderId="0" xfId="17" applyFont="1" applyAlignment="1">
      <alignment horizontal="right" vertical="center"/>
    </xf>
    <xf numFmtId="38" fontId="4" fillId="0" borderId="0" xfId="17" applyFont="1" applyFill="1" applyAlignment="1">
      <alignment horizontal="right"/>
    </xf>
    <xf numFmtId="0" fontId="21" fillId="0" borderId="0" xfId="0" applyFont="1" applyBorder="1" applyAlignment="1">
      <alignment vertical="center"/>
    </xf>
    <xf numFmtId="38" fontId="4" fillId="0" borderId="9" xfId="17" applyFont="1" applyFill="1" applyBorder="1" applyAlignment="1">
      <alignment horizontal="distributed"/>
    </xf>
    <xf numFmtId="38" fontId="4" fillId="0" borderId="6" xfId="17" applyFont="1" applyFill="1" applyBorder="1" applyAlignment="1">
      <alignment horizontal="distributed"/>
    </xf>
    <xf numFmtId="38" fontId="4" fillId="0" borderId="33" xfId="17" applyFont="1" applyFill="1" applyBorder="1" applyAlignment="1">
      <alignment horizontal="distributed"/>
    </xf>
    <xf numFmtId="38" fontId="4" fillId="0" borderId="28" xfId="17" applyFont="1" applyFill="1" applyBorder="1" applyAlignment="1">
      <alignment horizontal="center"/>
    </xf>
    <xf numFmtId="38" fontId="4" fillId="0" borderId="28" xfId="17" applyFont="1" applyFill="1" applyBorder="1" applyAlignment="1">
      <alignment horizontal="distributed"/>
    </xf>
    <xf numFmtId="38" fontId="4" fillId="0" borderId="23" xfId="17" applyFont="1" applyFill="1" applyBorder="1" applyAlignment="1">
      <alignment horizontal="distributed"/>
    </xf>
    <xf numFmtId="38" fontId="4" fillId="0" borderId="27" xfId="17" applyFont="1" applyFill="1" applyBorder="1" applyAlignment="1">
      <alignment horizontal="center"/>
    </xf>
    <xf numFmtId="38" fontId="4" fillId="0" borderId="28" xfId="17" applyFont="1" applyFill="1" applyBorder="1" applyAlignment="1">
      <alignment horizontal="distributed" vertical="center"/>
    </xf>
    <xf numFmtId="38" fontId="4" fillId="0" borderId="23" xfId="17" applyFont="1" applyFill="1" applyBorder="1" applyAlignment="1">
      <alignment horizontal="distributed" vertical="center"/>
    </xf>
    <xf numFmtId="38" fontId="4" fillId="0" borderId="27" xfId="17" applyFont="1" applyFill="1" applyBorder="1" applyAlignment="1">
      <alignment horizontal="center" vertical="center"/>
    </xf>
    <xf numFmtId="0" fontId="4" fillId="0" borderId="0" xfId="0" applyFont="1" applyBorder="1" applyAlignment="1">
      <alignment/>
    </xf>
    <xf numFmtId="0" fontId="4" fillId="0" borderId="0" xfId="0" applyFont="1" applyBorder="1" applyAlignment="1">
      <alignment vertical="center" wrapText="1"/>
    </xf>
    <xf numFmtId="0" fontId="4" fillId="0" borderId="0" xfId="0" applyFont="1" applyBorder="1" applyAlignment="1">
      <alignment wrapText="1"/>
    </xf>
    <xf numFmtId="0" fontId="4" fillId="0" borderId="0" xfId="0" applyFont="1" applyAlignment="1">
      <alignment/>
    </xf>
    <xf numFmtId="38" fontId="21" fillId="0" borderId="0" xfId="17" applyFont="1" applyFill="1" applyAlignment="1">
      <alignment/>
    </xf>
    <xf numFmtId="181" fontId="21" fillId="0" borderId="0" xfId="0" applyNumberFormat="1" applyFont="1" applyAlignment="1">
      <alignment/>
    </xf>
    <xf numFmtId="188" fontId="21" fillId="0" borderId="0" xfId="0" applyNumberFormat="1" applyFont="1" applyAlignment="1">
      <alignment/>
    </xf>
    <xf numFmtId="0" fontId="21" fillId="0" borderId="0" xfId="0" applyFont="1" applyAlignment="1">
      <alignment/>
    </xf>
    <xf numFmtId="38" fontId="21" fillId="0" borderId="0" xfId="17" applyFont="1" applyAlignment="1">
      <alignment/>
    </xf>
    <xf numFmtId="38" fontId="21" fillId="0" borderId="0" xfId="17" applyFont="1" applyFill="1" applyAlignment="1">
      <alignment/>
    </xf>
    <xf numFmtId="0" fontId="3" fillId="0" borderId="0" xfId="32" applyFont="1">
      <alignment/>
      <protection/>
    </xf>
    <xf numFmtId="0" fontId="4" fillId="0" borderId="0" xfId="32" applyFont="1">
      <alignment/>
      <protection/>
    </xf>
    <xf numFmtId="0" fontId="4" fillId="0" borderId="4" xfId="32" applyFont="1" applyBorder="1" applyAlignment="1">
      <alignment horizontal="distributed" vertical="center"/>
      <protection/>
    </xf>
    <xf numFmtId="0" fontId="4" fillId="0" borderId="14" xfId="32" applyFont="1" applyBorder="1" applyAlignment="1">
      <alignment horizontal="distributed" vertical="center"/>
      <protection/>
    </xf>
    <xf numFmtId="0" fontId="4" fillId="0" borderId="34" xfId="32" applyFont="1" applyBorder="1" applyAlignment="1">
      <alignment horizontal="distributed" vertical="center"/>
      <protection/>
    </xf>
    <xf numFmtId="0" fontId="4" fillId="0" borderId="0" xfId="32" applyFont="1" applyBorder="1">
      <alignment/>
      <protection/>
    </xf>
    <xf numFmtId="0" fontId="4" fillId="0" borderId="23" xfId="32" applyFont="1" applyBorder="1" applyAlignment="1">
      <alignment horizontal="right"/>
      <protection/>
    </xf>
    <xf numFmtId="0" fontId="4" fillId="0" borderId="11" xfId="32" applyFont="1" applyBorder="1">
      <alignment/>
      <protection/>
    </xf>
    <xf numFmtId="0" fontId="4" fillId="0" borderId="0" xfId="32" applyFont="1" applyBorder="1" applyAlignment="1">
      <alignment horizontal="distributed"/>
      <protection/>
    </xf>
    <xf numFmtId="38" fontId="4" fillId="0" borderId="23" xfId="17" applyFont="1" applyBorder="1" applyAlignment="1">
      <alignment/>
    </xf>
    <xf numFmtId="0" fontId="5" fillId="0" borderId="11" xfId="32" applyFont="1" applyBorder="1" applyAlignment="1">
      <alignment/>
      <protection/>
    </xf>
    <xf numFmtId="0" fontId="5" fillId="0" borderId="0" xfId="32" applyFont="1" applyBorder="1" applyAlignment="1">
      <alignment/>
      <protection/>
    </xf>
    <xf numFmtId="0" fontId="4" fillId="0" borderId="0" xfId="32" applyFont="1" applyBorder="1" applyAlignment="1">
      <alignment/>
      <protection/>
    </xf>
    <xf numFmtId="0" fontId="4" fillId="0" borderId="23" xfId="32" applyFont="1" applyBorder="1" applyAlignment="1">
      <alignment/>
      <protection/>
    </xf>
    <xf numFmtId="0" fontId="4" fillId="0" borderId="3" xfId="32" applyFont="1" applyBorder="1" applyAlignment="1">
      <alignment horizontal="distributed"/>
      <protection/>
    </xf>
    <xf numFmtId="38" fontId="4" fillId="0" borderId="19" xfId="17" applyFont="1" applyBorder="1" applyAlignment="1">
      <alignment/>
    </xf>
    <xf numFmtId="0" fontId="5" fillId="0" borderId="35" xfId="32" applyFont="1" applyBorder="1" applyAlignment="1">
      <alignment/>
      <protection/>
    </xf>
    <xf numFmtId="0" fontId="4" fillId="0" borderId="3" xfId="32" applyFont="1" applyBorder="1" applyAlignment="1">
      <alignment/>
      <protection/>
    </xf>
    <xf numFmtId="0" fontId="4" fillId="0" borderId="19" xfId="32" applyFont="1" applyBorder="1" applyAlignment="1">
      <alignment/>
      <protection/>
    </xf>
    <xf numFmtId="0" fontId="4" fillId="0" borderId="0" xfId="32" applyFont="1" applyAlignment="1">
      <alignment/>
      <protection/>
    </xf>
    <xf numFmtId="0" fontId="4" fillId="0" borderId="0" xfId="25" applyFont="1" applyFill="1">
      <alignment/>
      <protection/>
    </xf>
    <xf numFmtId="38" fontId="4" fillId="0" borderId="0" xfId="17" applyFont="1" applyFill="1" applyAlignment="1">
      <alignment/>
    </xf>
    <xf numFmtId="0" fontId="4" fillId="0" borderId="4" xfId="25" applyFont="1" applyFill="1" applyBorder="1" applyAlignment="1">
      <alignment horizontal="centerContinuous" vertical="center" wrapText="1"/>
      <protection/>
    </xf>
    <xf numFmtId="0" fontId="4" fillId="0" borderId="4" xfId="25" applyFont="1" applyFill="1" applyBorder="1" applyAlignment="1">
      <alignment horizontal="centerContinuous" vertical="center"/>
      <protection/>
    </xf>
    <xf numFmtId="0" fontId="4" fillId="0" borderId="14" xfId="25" applyFont="1" applyFill="1" applyBorder="1" applyAlignment="1">
      <alignment horizontal="distributed" vertical="center"/>
      <protection/>
    </xf>
    <xf numFmtId="38" fontId="4" fillId="0" borderId="36" xfId="17" applyFont="1" applyFill="1" applyBorder="1" applyAlignment="1">
      <alignment horizontal="distributed" vertical="center"/>
    </xf>
    <xf numFmtId="38" fontId="4" fillId="0" borderId="18" xfId="17" applyFont="1" applyFill="1" applyBorder="1" applyAlignment="1">
      <alignment horizontal="distributed" vertical="center"/>
    </xf>
    <xf numFmtId="0" fontId="4" fillId="0" borderId="5" xfId="25" applyFont="1" applyFill="1" applyBorder="1" applyAlignment="1">
      <alignment horizontal="centerContinuous" vertical="center" wrapText="1"/>
      <protection/>
    </xf>
    <xf numFmtId="38" fontId="4" fillId="0" borderId="4" xfId="17" applyFont="1" applyFill="1" applyBorder="1" applyAlignment="1">
      <alignment horizontal="distributed" vertical="center"/>
    </xf>
    <xf numFmtId="0" fontId="4" fillId="0" borderId="0" xfId="25" applyFont="1" applyFill="1" applyBorder="1" applyAlignment="1">
      <alignment vertical="center"/>
      <protection/>
    </xf>
    <xf numFmtId="0" fontId="4" fillId="0" borderId="23" xfId="25" applyFont="1" applyFill="1" applyBorder="1" applyAlignment="1">
      <alignment vertical="center"/>
      <protection/>
    </xf>
    <xf numFmtId="38" fontId="4" fillId="0" borderId="24" xfId="17" applyFont="1" applyFill="1" applyBorder="1" applyAlignment="1">
      <alignment horizontal="right" vertical="center"/>
    </xf>
    <xf numFmtId="38" fontId="4" fillId="0" borderId="6" xfId="17" applyFont="1" applyFill="1" applyBorder="1" applyAlignment="1">
      <alignment horizontal="right" vertical="center"/>
    </xf>
    <xf numFmtId="0" fontId="4" fillId="0" borderId="7" xfId="25" applyFont="1" applyFill="1" applyBorder="1" applyAlignment="1">
      <alignment vertical="center"/>
      <protection/>
    </xf>
    <xf numFmtId="38" fontId="4" fillId="0" borderId="0" xfId="17" applyFont="1" applyFill="1" applyBorder="1" applyAlignment="1">
      <alignment horizontal="right" vertical="center"/>
    </xf>
    <xf numFmtId="0" fontId="4" fillId="0" borderId="0" xfId="25" applyFont="1" applyFill="1" applyBorder="1" applyAlignment="1">
      <alignment horizontal="distributed" vertical="center"/>
      <protection/>
    </xf>
    <xf numFmtId="38" fontId="4" fillId="0" borderId="6" xfId="17" applyFont="1" applyFill="1" applyBorder="1" applyAlignment="1">
      <alignment vertical="center"/>
    </xf>
    <xf numFmtId="38" fontId="4" fillId="0" borderId="24" xfId="17" applyFont="1" applyFill="1" applyBorder="1" applyAlignment="1">
      <alignment vertical="center"/>
    </xf>
    <xf numFmtId="38" fontId="4" fillId="0" borderId="0" xfId="17" applyFont="1" applyFill="1" applyBorder="1" applyAlignment="1">
      <alignment vertical="center"/>
    </xf>
    <xf numFmtId="0" fontId="16" fillId="0" borderId="0" xfId="25" applyFont="1" applyFill="1" applyBorder="1" applyAlignment="1">
      <alignment vertical="center"/>
      <protection/>
    </xf>
    <xf numFmtId="0" fontId="16" fillId="0" borderId="0" xfId="25" applyFont="1" applyFill="1" applyBorder="1" applyAlignment="1">
      <alignment horizontal="distributed" vertical="center"/>
      <protection/>
    </xf>
    <xf numFmtId="0" fontId="4" fillId="0" borderId="3" xfId="25" applyFont="1" applyFill="1" applyBorder="1" applyAlignment="1">
      <alignment vertical="center"/>
      <protection/>
    </xf>
    <xf numFmtId="0" fontId="4" fillId="0" borderId="19" xfId="25" applyFont="1" applyFill="1" applyBorder="1" applyAlignment="1">
      <alignment vertical="center"/>
      <protection/>
    </xf>
    <xf numFmtId="38" fontId="4" fillId="0" borderId="37" xfId="17" applyFont="1" applyFill="1" applyBorder="1" applyAlignment="1">
      <alignment vertical="center"/>
    </xf>
    <xf numFmtId="38" fontId="4" fillId="0" borderId="10" xfId="17" applyFont="1" applyFill="1" applyBorder="1" applyAlignment="1">
      <alignment vertical="center"/>
    </xf>
    <xf numFmtId="0" fontId="4" fillId="0" borderId="38" xfId="25" applyFont="1" applyFill="1" applyBorder="1" applyAlignment="1">
      <alignment vertical="center"/>
      <protection/>
    </xf>
    <xf numFmtId="0" fontId="3" fillId="0" borderId="0" xfId="0" applyFont="1" applyAlignment="1">
      <alignment vertical="center"/>
    </xf>
    <xf numFmtId="0" fontId="4" fillId="0" borderId="0" xfId="0" applyFont="1" applyAlignment="1">
      <alignment vertical="center"/>
    </xf>
    <xf numFmtId="191" fontId="4" fillId="0" borderId="0" xfId="0" applyNumberFormat="1" applyFont="1" applyAlignment="1">
      <alignment vertical="center"/>
    </xf>
    <xf numFmtId="191" fontId="4" fillId="0" borderId="0" xfId="0" applyNumberFormat="1" applyFont="1" applyFill="1" applyAlignment="1">
      <alignment vertical="center"/>
    </xf>
    <xf numFmtId="0" fontId="4" fillId="0" borderId="0" xfId="0" applyFont="1" applyFill="1" applyAlignment="1">
      <alignment horizontal="right" vertical="center"/>
    </xf>
    <xf numFmtId="0" fontId="4" fillId="2" borderId="13" xfId="0" applyFont="1" applyFill="1" applyBorder="1" applyAlignment="1">
      <alignment horizontal="distributed" vertical="center"/>
    </xf>
    <xf numFmtId="0" fontId="4" fillId="2" borderId="14" xfId="0" applyFont="1" applyFill="1" applyBorder="1" applyAlignment="1">
      <alignment horizontal="distributed" vertical="center"/>
    </xf>
    <xf numFmtId="191" fontId="22" fillId="2" borderId="14" xfId="0" applyNumberFormat="1" applyFont="1" applyFill="1" applyBorder="1" applyAlignment="1">
      <alignment horizontal="distributed" vertical="center"/>
    </xf>
    <xf numFmtId="0" fontId="22" fillId="2" borderId="14" xfId="0" applyFont="1" applyFill="1" applyBorder="1" applyAlignment="1">
      <alignment horizontal="distributed" vertical="center"/>
    </xf>
    <xf numFmtId="0" fontId="22" fillId="2" borderId="36" xfId="0" applyFont="1" applyFill="1" applyBorder="1" applyAlignment="1">
      <alignment horizontal="distributed" vertical="center"/>
    </xf>
    <xf numFmtId="0" fontId="4" fillId="2" borderId="20" xfId="0" applyFont="1" applyFill="1" applyBorder="1" applyAlignment="1">
      <alignment horizontal="distributed" vertical="center"/>
    </xf>
    <xf numFmtId="0" fontId="22" fillId="2" borderId="18" xfId="0" applyFont="1" applyFill="1" applyBorder="1" applyAlignment="1">
      <alignment horizontal="distributed" vertical="center"/>
    </xf>
    <xf numFmtId="0" fontId="4" fillId="0" borderId="0" xfId="0" applyFont="1" applyBorder="1" applyAlignment="1">
      <alignment vertical="center"/>
    </xf>
    <xf numFmtId="0" fontId="4" fillId="2" borderId="1" xfId="0" applyFont="1" applyFill="1" applyBorder="1" applyAlignment="1">
      <alignment horizontal="distributed" vertical="top"/>
    </xf>
    <xf numFmtId="0" fontId="4" fillId="2" borderId="23" xfId="0" applyFont="1" applyFill="1" applyBorder="1" applyAlignment="1">
      <alignment horizontal="distributed" vertical="top"/>
    </xf>
    <xf numFmtId="191" fontId="4" fillId="2" borderId="23" xfId="0" applyNumberFormat="1" applyFont="1" applyFill="1" applyBorder="1" applyAlignment="1">
      <alignment horizontal="right" vertical="top"/>
    </xf>
    <xf numFmtId="0" fontId="4" fillId="2" borderId="23" xfId="0" applyFont="1" applyFill="1" applyBorder="1" applyAlignment="1">
      <alignment horizontal="right" vertical="top"/>
    </xf>
    <xf numFmtId="0" fontId="4" fillId="2" borderId="24" xfId="0" applyFont="1" applyFill="1" applyBorder="1" applyAlignment="1">
      <alignment horizontal="right" vertical="top"/>
    </xf>
    <xf numFmtId="0" fontId="4" fillId="2" borderId="22" xfId="0" applyFont="1" applyFill="1" applyBorder="1" applyAlignment="1">
      <alignment horizontal="distributed" vertical="top"/>
    </xf>
    <xf numFmtId="0" fontId="4" fillId="2" borderId="6" xfId="0" applyFont="1" applyFill="1" applyBorder="1" applyAlignment="1">
      <alignment horizontal="right" vertical="top"/>
    </xf>
    <xf numFmtId="0" fontId="4" fillId="0" borderId="0" xfId="0" applyFont="1" applyBorder="1" applyAlignment="1">
      <alignment vertical="top"/>
    </xf>
    <xf numFmtId="0" fontId="4" fillId="0" borderId="0" xfId="0" applyFont="1" applyAlignment="1">
      <alignment vertical="top"/>
    </xf>
    <xf numFmtId="0" fontId="4" fillId="0" borderId="23" xfId="0" applyFont="1" applyBorder="1" applyAlignment="1">
      <alignment/>
    </xf>
    <xf numFmtId="191" fontId="4" fillId="0" borderId="23" xfId="0" applyNumberFormat="1" applyFont="1" applyBorder="1" applyAlignment="1">
      <alignment/>
    </xf>
    <xf numFmtId="0" fontId="4" fillId="0" borderId="24" xfId="0" applyFont="1" applyBorder="1" applyAlignment="1">
      <alignment/>
    </xf>
    <xf numFmtId="0" fontId="4" fillId="0" borderId="22" xfId="0" applyFont="1" applyBorder="1" applyAlignment="1">
      <alignment horizontal="distributed"/>
    </xf>
    <xf numFmtId="0" fontId="4" fillId="0" borderId="6" xfId="0" applyFont="1" applyBorder="1" applyAlignment="1">
      <alignment/>
    </xf>
    <xf numFmtId="0" fontId="22" fillId="0" borderId="22" xfId="0" applyFont="1" applyBorder="1" applyAlignment="1">
      <alignment horizontal="distributed"/>
    </xf>
    <xf numFmtId="0" fontId="4" fillId="0" borderId="23" xfId="0" applyFont="1" applyBorder="1" applyAlignment="1">
      <alignment shrinkToFit="1"/>
    </xf>
    <xf numFmtId="0" fontId="4" fillId="0" borderId="23" xfId="0" applyFont="1" applyBorder="1" applyAlignment="1">
      <alignment horizontal="right"/>
    </xf>
    <xf numFmtId="192" fontId="4" fillId="0" borderId="6" xfId="0" applyNumberFormat="1" applyFont="1" applyBorder="1" applyAlignment="1">
      <alignment/>
    </xf>
    <xf numFmtId="38" fontId="4" fillId="0" borderId="24" xfId="17" applyFont="1" applyBorder="1" applyAlignment="1">
      <alignment/>
    </xf>
    <xf numFmtId="38" fontId="4" fillId="0" borderId="6" xfId="17" applyFont="1" applyBorder="1" applyAlignment="1">
      <alignment/>
    </xf>
    <xf numFmtId="0" fontId="4" fillId="0" borderId="19" xfId="0" applyFont="1" applyBorder="1" applyAlignment="1">
      <alignment/>
    </xf>
    <xf numFmtId="191" fontId="4" fillId="0" borderId="19" xfId="0" applyNumberFormat="1" applyFont="1" applyBorder="1" applyAlignment="1">
      <alignment/>
    </xf>
    <xf numFmtId="38" fontId="4" fillId="0" borderId="37" xfId="17" applyFont="1" applyBorder="1" applyAlignment="1">
      <alignment/>
    </xf>
    <xf numFmtId="0" fontId="4" fillId="0" borderId="39" xfId="0" applyFont="1" applyBorder="1" applyAlignment="1">
      <alignment horizontal="distributed"/>
    </xf>
    <xf numFmtId="38" fontId="4" fillId="0" borderId="10" xfId="17" applyFont="1" applyBorder="1" applyAlignment="1">
      <alignment/>
    </xf>
    <xf numFmtId="191" fontId="4" fillId="0" borderId="0" xfId="0" applyNumberFormat="1" applyFont="1" applyAlignment="1">
      <alignment/>
    </xf>
    <xf numFmtId="0" fontId="1" fillId="0" borderId="0" xfId="0" applyFont="1" applyFill="1" applyAlignment="1">
      <alignment vertical="center"/>
    </xf>
    <xf numFmtId="0" fontId="23" fillId="0" borderId="0" xfId="0" applyFont="1" applyFill="1" applyAlignment="1">
      <alignment vertical="center"/>
    </xf>
    <xf numFmtId="0" fontId="14" fillId="0" borderId="0" xfId="0" applyFont="1" applyFill="1" applyAlignment="1">
      <alignment vertical="center"/>
    </xf>
    <xf numFmtId="0" fontId="1" fillId="0" borderId="0" xfId="0" applyFont="1" applyFill="1" applyBorder="1" applyAlignment="1">
      <alignment vertical="center"/>
    </xf>
    <xf numFmtId="0" fontId="4" fillId="0" borderId="4" xfId="0" applyFont="1" applyFill="1" applyBorder="1" applyAlignment="1">
      <alignment horizontal="distributed" vertical="center"/>
    </xf>
    <xf numFmtId="0" fontId="4" fillId="0" borderId="14" xfId="0" applyFont="1" applyFill="1" applyBorder="1" applyAlignment="1">
      <alignment horizontal="distributed" vertical="center"/>
    </xf>
    <xf numFmtId="0" fontId="1" fillId="0" borderId="31" xfId="0" applyFont="1" applyFill="1" applyBorder="1" applyAlignment="1">
      <alignment horizontal="distributed" vertical="top"/>
    </xf>
    <xf numFmtId="0" fontId="1" fillId="0" borderId="28" xfId="0" applyFont="1" applyFill="1" applyBorder="1" applyAlignment="1">
      <alignment horizontal="distributed" vertical="top"/>
    </xf>
    <xf numFmtId="0" fontId="1" fillId="0" borderId="28" xfId="0" applyFont="1" applyFill="1" applyBorder="1" applyAlignment="1">
      <alignment horizontal="right" vertical="top"/>
    </xf>
    <xf numFmtId="0" fontId="1" fillId="0" borderId="0" xfId="0" applyFont="1" applyFill="1" applyBorder="1" applyAlignment="1">
      <alignment vertical="top"/>
    </xf>
    <xf numFmtId="0" fontId="1" fillId="0" borderId="0" xfId="0" applyFont="1" applyFill="1" applyAlignment="1">
      <alignment vertical="top"/>
    </xf>
    <xf numFmtId="0" fontId="4" fillId="0" borderId="23" xfId="0" applyFont="1" applyFill="1" applyBorder="1" applyAlignment="1">
      <alignment/>
    </xf>
    <xf numFmtId="178" fontId="4" fillId="0" borderId="23" xfId="0" applyNumberFormat="1" applyFont="1" applyFill="1" applyBorder="1" applyAlignment="1">
      <alignment/>
    </xf>
    <xf numFmtId="38" fontId="4" fillId="0" borderId="23" xfId="17"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4" fillId="0" borderId="0" xfId="0" applyFont="1" applyFill="1" applyBorder="1" applyAlignment="1">
      <alignment horizontal="distributed" wrapText="1"/>
    </xf>
    <xf numFmtId="0" fontId="4" fillId="0" borderId="23" xfId="0" applyFont="1" applyFill="1" applyBorder="1" applyAlignment="1">
      <alignment wrapText="1"/>
    </xf>
    <xf numFmtId="38" fontId="4" fillId="0" borderId="23" xfId="17" applyFont="1" applyFill="1" applyBorder="1" applyAlignment="1">
      <alignment horizontal="right"/>
    </xf>
    <xf numFmtId="0" fontId="5" fillId="0" borderId="23" xfId="0" applyFont="1" applyFill="1" applyBorder="1" applyAlignment="1">
      <alignment/>
    </xf>
    <xf numFmtId="38" fontId="4" fillId="0" borderId="23" xfId="17" applyFont="1" applyFill="1" applyBorder="1" applyAlignment="1">
      <alignment horizontal="right" wrapText="1"/>
    </xf>
    <xf numFmtId="0" fontId="5" fillId="0" borderId="23" xfId="0" applyFont="1" applyFill="1" applyBorder="1" applyAlignment="1">
      <alignment wrapText="1"/>
    </xf>
    <xf numFmtId="0" fontId="4" fillId="0" borderId="3" xfId="0" applyFont="1" applyFill="1" applyBorder="1" applyAlignment="1">
      <alignment horizontal="distributed"/>
    </xf>
    <xf numFmtId="0" fontId="4" fillId="0" borderId="19" xfId="0" applyFont="1" applyFill="1" applyBorder="1" applyAlignment="1">
      <alignment/>
    </xf>
    <xf numFmtId="178" fontId="4" fillId="0" borderId="19" xfId="0" applyNumberFormat="1" applyFont="1" applyFill="1" applyBorder="1" applyAlignment="1">
      <alignment/>
    </xf>
    <xf numFmtId="38" fontId="4" fillId="0" borderId="19" xfId="17" applyFont="1" applyFill="1" applyBorder="1" applyAlignment="1">
      <alignment/>
    </xf>
    <xf numFmtId="0" fontId="4" fillId="0" borderId="3" xfId="0" applyFont="1" applyFill="1" applyBorder="1" applyAlignment="1">
      <alignment/>
    </xf>
    <xf numFmtId="56" fontId="3" fillId="0" borderId="0" xfId="27" applyNumberFormat="1" applyFont="1" applyFill="1" applyAlignment="1">
      <alignment vertical="center"/>
      <protection/>
    </xf>
    <xf numFmtId="0" fontId="1" fillId="0" borderId="0" xfId="27" applyFont="1" applyFill="1" applyAlignment="1">
      <alignment vertical="center"/>
      <protection/>
    </xf>
    <xf numFmtId="0" fontId="1" fillId="0" borderId="0" xfId="27" applyFont="1" applyAlignment="1">
      <alignment vertical="center"/>
      <protection/>
    </xf>
    <xf numFmtId="0" fontId="4" fillId="0" borderId="40" xfId="27" applyFont="1" applyBorder="1" applyAlignment="1">
      <alignment horizontal="centerContinuous" vertical="center"/>
      <protection/>
    </xf>
    <xf numFmtId="0" fontId="4" fillId="0" borderId="25" xfId="27" applyFont="1" applyBorder="1" applyAlignment="1">
      <alignment horizontal="centerContinuous" vertical="center"/>
      <protection/>
    </xf>
    <xf numFmtId="0" fontId="4" fillId="0" borderId="41" xfId="27" applyFont="1" applyBorder="1" applyAlignment="1">
      <alignment horizontal="centerContinuous" vertical="center"/>
      <protection/>
    </xf>
    <xf numFmtId="0" fontId="5" fillId="0" borderId="27" xfId="27" applyFont="1" applyBorder="1" applyAlignment="1">
      <alignment vertical="distributed" textRotation="255"/>
      <protection/>
    </xf>
    <xf numFmtId="0" fontId="1" fillId="0" borderId="1" xfId="27" applyFont="1" applyBorder="1" applyAlignment="1">
      <alignment vertical="center"/>
      <protection/>
    </xf>
    <xf numFmtId="0" fontId="1" fillId="0" borderId="23" xfId="27" applyFont="1" applyBorder="1" applyAlignment="1">
      <alignment vertical="center"/>
      <protection/>
    </xf>
    <xf numFmtId="0" fontId="15" fillId="0" borderId="23" xfId="27" applyFont="1" applyFill="1" applyBorder="1" applyAlignment="1">
      <alignment horizontal="right" vertical="center"/>
      <protection/>
    </xf>
    <xf numFmtId="0" fontId="15" fillId="0" borderId="23" xfId="27" applyFont="1" applyBorder="1" applyAlignment="1">
      <alignment horizontal="right" vertical="center"/>
      <protection/>
    </xf>
    <xf numFmtId="0" fontId="15" fillId="0" borderId="0" xfId="27" applyFont="1" applyBorder="1" applyAlignment="1">
      <alignment horizontal="right" vertical="center"/>
      <protection/>
    </xf>
    <xf numFmtId="0" fontId="4" fillId="0" borderId="1" xfId="27" applyFont="1" applyBorder="1" applyAlignment="1">
      <alignment horizontal="distributed" vertical="center"/>
      <protection/>
    </xf>
    <xf numFmtId="0" fontId="5" fillId="0" borderId="23" xfId="27" applyFont="1" applyBorder="1" applyAlignment="1">
      <alignment horizontal="distributed" vertical="center"/>
      <protection/>
    </xf>
    <xf numFmtId="0" fontId="4" fillId="0" borderId="23" xfId="27" applyFont="1" applyBorder="1" applyAlignment="1">
      <alignment horizontal="center" vertical="center"/>
      <protection/>
    </xf>
    <xf numFmtId="0" fontId="5" fillId="0" borderId="23" xfId="27" applyFont="1" applyBorder="1" applyAlignment="1">
      <alignment vertical="center" wrapText="1"/>
      <protection/>
    </xf>
    <xf numFmtId="0" fontId="5" fillId="0" borderId="23" xfId="27" applyFont="1" applyFill="1" applyBorder="1" applyAlignment="1">
      <alignment horizontal="right" vertical="center"/>
      <protection/>
    </xf>
    <xf numFmtId="38" fontId="5" fillId="0" borderId="23" xfId="17" applyFont="1" applyBorder="1" applyAlignment="1">
      <alignment vertical="center"/>
    </xf>
    <xf numFmtId="0" fontId="5" fillId="0" borderId="0" xfId="27" applyFont="1" applyBorder="1" applyAlignment="1">
      <alignment vertical="center"/>
      <protection/>
    </xf>
    <xf numFmtId="0" fontId="4" fillId="0" borderId="1" xfId="27" applyFont="1" applyBorder="1" applyAlignment="1">
      <alignment horizontal="distributed" vertical="center" wrapText="1"/>
      <protection/>
    </xf>
    <xf numFmtId="0" fontId="4" fillId="0" borderId="23" xfId="27" applyFont="1" applyBorder="1" applyAlignment="1">
      <alignment vertical="center"/>
      <protection/>
    </xf>
    <xf numFmtId="178" fontId="5" fillId="0" borderId="0" xfId="27" applyNumberFormat="1" applyFont="1" applyBorder="1" applyAlignment="1">
      <alignment vertical="center"/>
      <protection/>
    </xf>
    <xf numFmtId="0" fontId="4" fillId="0" borderId="1" xfId="27" applyFont="1" applyFill="1" applyBorder="1" applyAlignment="1">
      <alignment horizontal="distributed" vertical="center"/>
      <protection/>
    </xf>
    <xf numFmtId="0" fontId="5" fillId="0" borderId="23" xfId="27" applyFont="1" applyFill="1" applyBorder="1" applyAlignment="1">
      <alignment horizontal="distributed" vertical="center"/>
      <protection/>
    </xf>
    <xf numFmtId="0" fontId="4" fillId="0" borderId="23" xfId="27" applyFont="1" applyFill="1" applyBorder="1" applyAlignment="1">
      <alignment horizontal="center" vertical="center"/>
      <protection/>
    </xf>
    <xf numFmtId="0" fontId="24" fillId="0" borderId="23" xfId="27" applyFont="1" applyFill="1" applyBorder="1" applyAlignment="1">
      <alignment horizontal="center" vertical="center"/>
      <protection/>
    </xf>
    <xf numFmtId="0" fontId="5" fillId="0" borderId="23" xfId="27" applyFont="1" applyFill="1" applyBorder="1" applyAlignment="1">
      <alignment vertical="center" wrapText="1"/>
      <protection/>
    </xf>
    <xf numFmtId="0" fontId="5" fillId="0" borderId="23" xfId="27" applyFont="1" applyFill="1" applyBorder="1" applyAlignment="1">
      <alignment horizontal="right" vertical="center" wrapText="1"/>
      <protection/>
    </xf>
    <xf numFmtId="38" fontId="5" fillId="0" borderId="23" xfId="17" applyFont="1" applyFill="1" applyBorder="1" applyAlignment="1">
      <alignment horizontal="right" vertical="center" wrapText="1"/>
    </xf>
    <xf numFmtId="0" fontId="4" fillId="0" borderId="23" xfId="27" applyFont="1" applyFill="1" applyBorder="1" applyAlignment="1">
      <alignment vertical="center"/>
      <protection/>
    </xf>
    <xf numFmtId="38" fontId="5" fillId="0" borderId="23" xfId="17" applyFont="1" applyFill="1" applyBorder="1" applyAlignment="1">
      <alignment vertical="center"/>
    </xf>
    <xf numFmtId="0" fontId="5" fillId="0" borderId="0" xfId="27" applyFont="1" applyFill="1" applyBorder="1" applyAlignment="1">
      <alignment vertical="center"/>
      <protection/>
    </xf>
    <xf numFmtId="0" fontId="4" fillId="0" borderId="1" xfId="27" applyFont="1" applyBorder="1" applyAlignment="1">
      <alignment horizontal="distributed"/>
      <protection/>
    </xf>
    <xf numFmtId="0" fontId="5" fillId="0" borderId="23" xfId="27" applyFont="1" applyBorder="1" applyAlignment="1">
      <alignment horizontal="distributed"/>
      <protection/>
    </xf>
    <xf numFmtId="0" fontId="4" fillId="0" borderId="23" xfId="27" applyFont="1" applyBorder="1" applyAlignment="1">
      <alignment horizontal="center"/>
      <protection/>
    </xf>
    <xf numFmtId="0" fontId="4" fillId="0" borderId="23" xfId="27" applyFont="1" applyBorder="1" applyAlignment="1">
      <alignment/>
      <protection/>
    </xf>
    <xf numFmtId="0" fontId="24" fillId="0" borderId="23" xfId="27" applyFont="1" applyBorder="1" applyAlignment="1">
      <alignment horizontal="center" vertical="center"/>
      <protection/>
    </xf>
    <xf numFmtId="0" fontId="5" fillId="0" borderId="23" xfId="27" applyFont="1" applyFill="1" applyBorder="1" applyAlignment="1">
      <alignment horizontal="right"/>
      <protection/>
    </xf>
    <xf numFmtId="38" fontId="5" fillId="0" borderId="23" xfId="17" applyFont="1" applyBorder="1" applyAlignment="1">
      <alignment/>
    </xf>
    <xf numFmtId="0" fontId="5" fillId="0" borderId="0" xfId="27" applyFont="1" applyBorder="1" applyAlignment="1">
      <alignment/>
      <protection/>
    </xf>
    <xf numFmtId="0" fontId="5" fillId="0" borderId="1" xfId="27" applyFont="1" applyBorder="1" applyAlignment="1">
      <alignment horizontal="distributed" vertical="center"/>
      <protection/>
    </xf>
    <xf numFmtId="0" fontId="4" fillId="0" borderId="2" xfId="27" applyFont="1" applyBorder="1" applyAlignment="1">
      <alignment vertical="center"/>
      <protection/>
    </xf>
    <xf numFmtId="0" fontId="5" fillId="0" borderId="19" xfId="27" applyFont="1" applyBorder="1" applyAlignment="1">
      <alignment vertical="center"/>
      <protection/>
    </xf>
    <xf numFmtId="0" fontId="4" fillId="0" borderId="19" xfId="27" applyFont="1" applyBorder="1" applyAlignment="1">
      <alignment vertical="center"/>
      <protection/>
    </xf>
    <xf numFmtId="0" fontId="1" fillId="0" borderId="19" xfId="27" applyFont="1" applyBorder="1" applyAlignment="1">
      <alignment vertical="center"/>
      <protection/>
    </xf>
    <xf numFmtId="0" fontId="15" fillId="0" borderId="10" xfId="27" applyFont="1" applyFill="1" applyBorder="1" applyAlignment="1">
      <alignment horizontal="right" vertical="center"/>
      <protection/>
    </xf>
    <xf numFmtId="0" fontId="15" fillId="0" borderId="19" xfId="27" applyFont="1" applyFill="1" applyBorder="1" applyAlignment="1">
      <alignment horizontal="right" vertical="center"/>
      <protection/>
    </xf>
    <xf numFmtId="0" fontId="15" fillId="0" borderId="19" xfId="27" applyFont="1" applyBorder="1" applyAlignment="1">
      <alignment vertical="center"/>
      <protection/>
    </xf>
    <xf numFmtId="0" fontId="15" fillId="0" borderId="3" xfId="27" applyFont="1" applyBorder="1" applyAlignment="1">
      <alignment vertical="center"/>
      <protection/>
    </xf>
    <xf numFmtId="0" fontId="4" fillId="0" borderId="0" xfId="27" applyFont="1" applyAlignment="1">
      <alignment vertical="center"/>
      <protection/>
    </xf>
    <xf numFmtId="0" fontId="4" fillId="0" borderId="0" xfId="27" applyFont="1" applyFill="1" applyAlignment="1">
      <alignment vertical="center"/>
      <protection/>
    </xf>
    <xf numFmtId="0" fontId="1" fillId="0" borderId="0" xfId="32" applyNumberFormat="1" applyFont="1" applyFill="1" applyAlignment="1">
      <alignment vertical="center"/>
      <protection/>
    </xf>
    <xf numFmtId="0" fontId="10" fillId="0" borderId="0" xfId="32" applyNumberFormat="1" applyFont="1" applyFill="1" applyAlignment="1">
      <alignment vertical="center"/>
      <protection/>
    </xf>
    <xf numFmtId="0" fontId="25" fillId="0" borderId="0" xfId="32" applyFont="1" applyFill="1">
      <alignment/>
      <protection/>
    </xf>
    <xf numFmtId="0" fontId="1" fillId="0" borderId="0" xfId="32" applyNumberFormat="1" applyFont="1" applyFill="1" applyBorder="1" applyAlignment="1">
      <alignment vertical="center"/>
      <protection/>
    </xf>
    <xf numFmtId="0" fontId="1" fillId="0" borderId="41" xfId="32" applyNumberFormat="1" applyFont="1" applyBorder="1" applyAlignment="1">
      <alignment horizontal="right" vertical="center"/>
      <protection/>
    </xf>
    <xf numFmtId="0" fontId="1" fillId="0" borderId="25" xfId="32" applyNumberFormat="1" applyFont="1" applyBorder="1" applyAlignment="1">
      <alignment horizontal="centerContinuous" vertical="center"/>
      <protection/>
    </xf>
    <xf numFmtId="0" fontId="1" fillId="0" borderId="18" xfId="32" applyNumberFormat="1" applyFont="1" applyBorder="1" applyAlignment="1">
      <alignment horizontal="centerContinuous" vertical="center"/>
      <protection/>
    </xf>
    <xf numFmtId="0" fontId="1" fillId="0" borderId="4" xfId="32" applyNumberFormat="1" applyFont="1" applyBorder="1" applyAlignment="1">
      <alignment horizontal="centerContinuous" vertical="center"/>
      <protection/>
    </xf>
    <xf numFmtId="0" fontId="1" fillId="0" borderId="13" xfId="32" applyNumberFormat="1" applyFont="1" applyBorder="1" applyAlignment="1">
      <alignment horizontal="centerContinuous" vertical="center"/>
      <protection/>
    </xf>
    <xf numFmtId="0" fontId="1" fillId="0" borderId="42" xfId="32" applyNumberFormat="1" applyFont="1" applyBorder="1" applyAlignment="1">
      <alignment vertical="center"/>
      <protection/>
    </xf>
    <xf numFmtId="0" fontId="1" fillId="0" borderId="40" xfId="32" applyNumberFormat="1" applyFont="1" applyBorder="1" applyAlignment="1">
      <alignment horizontal="right" vertical="center"/>
      <protection/>
    </xf>
    <xf numFmtId="0" fontId="1" fillId="0" borderId="1" xfId="32" applyNumberFormat="1" applyFont="1" applyBorder="1" applyAlignment="1">
      <alignment vertical="center"/>
      <protection/>
    </xf>
    <xf numFmtId="0" fontId="15" fillId="0" borderId="23" xfId="32" applyNumberFormat="1" applyFont="1" applyBorder="1" applyAlignment="1">
      <alignment horizontal="distributed" vertical="center"/>
      <protection/>
    </xf>
    <xf numFmtId="0" fontId="1" fillId="0" borderId="23" xfId="32" applyNumberFormat="1" applyFont="1" applyBorder="1" applyAlignment="1">
      <alignment horizontal="distributed" vertical="center"/>
      <protection/>
    </xf>
    <xf numFmtId="0" fontId="1" fillId="0" borderId="28" xfId="32" applyNumberFormat="1" applyFont="1" applyBorder="1" applyAlignment="1">
      <alignment horizontal="distributed" vertical="center"/>
      <protection/>
    </xf>
    <xf numFmtId="0" fontId="1" fillId="0" borderId="43" xfId="32" applyNumberFormat="1" applyFont="1" applyBorder="1" applyAlignment="1">
      <alignment horizontal="centerContinuous" vertical="center"/>
      <protection/>
    </xf>
    <xf numFmtId="0" fontId="1" fillId="0" borderId="31" xfId="32" applyNumberFormat="1" applyFont="1" applyBorder="1" applyAlignment="1">
      <alignment horizontal="centerContinuous" vertical="center"/>
      <protection/>
    </xf>
    <xf numFmtId="0" fontId="1" fillId="0" borderId="23" xfId="32" applyNumberFormat="1" applyFont="1" applyBorder="1" applyAlignment="1">
      <alignment horizontal="center" vertical="center"/>
      <protection/>
    </xf>
    <xf numFmtId="0" fontId="1" fillId="0" borderId="44" xfId="32" applyNumberFormat="1" applyFont="1" applyBorder="1" applyAlignment="1">
      <alignment horizontal="centerContinuous" vertical="center"/>
      <protection/>
    </xf>
    <xf numFmtId="0" fontId="1" fillId="0" borderId="32" xfId="32" applyNumberFormat="1" applyFont="1" applyBorder="1" applyAlignment="1">
      <alignment horizontal="centerContinuous" vertical="center"/>
      <protection/>
    </xf>
    <xf numFmtId="0" fontId="1" fillId="0" borderId="6" xfId="32" applyNumberFormat="1" applyFont="1" applyBorder="1" applyAlignment="1">
      <alignment vertical="center"/>
      <protection/>
    </xf>
    <xf numFmtId="0" fontId="1" fillId="0" borderId="30" xfId="32" applyNumberFormat="1" applyFont="1" applyBorder="1" applyAlignment="1">
      <alignment horizontal="center" vertical="center"/>
      <protection/>
    </xf>
    <xf numFmtId="0" fontId="1" fillId="0" borderId="29" xfId="32" applyNumberFormat="1" applyFont="1" applyBorder="1" applyAlignment="1">
      <alignment horizontal="center" vertical="center"/>
      <protection/>
    </xf>
    <xf numFmtId="0" fontId="1" fillId="0" borderId="27" xfId="32" applyNumberFormat="1" applyFont="1" applyBorder="1" applyAlignment="1">
      <alignment horizontal="center" vertical="center"/>
      <protection/>
    </xf>
    <xf numFmtId="0" fontId="1" fillId="0" borderId="45" xfId="32" applyNumberFormat="1" applyFont="1" applyBorder="1" applyAlignment="1">
      <alignment horizontal="center" vertical="center"/>
      <protection/>
    </xf>
    <xf numFmtId="0" fontId="1" fillId="0" borderId="33" xfId="32" applyNumberFormat="1" applyFont="1" applyBorder="1" applyAlignment="1">
      <alignment horizontal="center" vertical="center"/>
      <protection/>
    </xf>
    <xf numFmtId="0" fontId="1" fillId="0" borderId="1" xfId="32" applyNumberFormat="1" applyFont="1" applyBorder="1" applyAlignment="1">
      <alignment horizontal="center" vertical="center"/>
      <protection/>
    </xf>
    <xf numFmtId="0" fontId="4" fillId="0" borderId="28" xfId="32" applyNumberFormat="1" applyFont="1" applyBorder="1" applyAlignment="1">
      <alignment horizontal="right" vertical="center"/>
      <protection/>
    </xf>
    <xf numFmtId="0" fontId="4" fillId="0" borderId="6" xfId="32" applyNumberFormat="1" applyFont="1" applyBorder="1" applyAlignment="1">
      <alignment horizontal="center" vertical="center"/>
      <protection/>
    </xf>
    <xf numFmtId="0" fontId="1" fillId="0" borderId="1" xfId="32" applyNumberFormat="1" applyFont="1" applyBorder="1" applyAlignment="1">
      <alignment horizontal="distributed" vertical="center"/>
      <protection/>
    </xf>
    <xf numFmtId="196" fontId="1" fillId="0" borderId="23" xfId="17" applyNumberFormat="1" applyFont="1" applyBorder="1" applyAlignment="1">
      <alignment horizontal="right" vertical="center"/>
    </xf>
    <xf numFmtId="194" fontId="1" fillId="0" borderId="23" xfId="32" applyNumberFormat="1" applyFont="1" applyBorder="1" applyAlignment="1">
      <alignment horizontal="right" vertical="center"/>
      <protection/>
    </xf>
    <xf numFmtId="0" fontId="1" fillId="0" borderId="23" xfId="32" applyNumberFormat="1" applyFont="1" applyBorder="1" applyAlignment="1">
      <alignment horizontal="right" vertical="center"/>
      <protection/>
    </xf>
    <xf numFmtId="179" fontId="1" fillId="0" borderId="23" xfId="17" applyNumberFormat="1" applyFont="1" applyBorder="1" applyAlignment="1">
      <alignment horizontal="right" vertical="center"/>
    </xf>
    <xf numFmtId="0" fontId="1" fillId="0" borderId="6" xfId="32" applyNumberFormat="1" applyFont="1" applyBorder="1" applyAlignment="1">
      <alignment horizontal="distributed" vertical="center"/>
      <protection/>
    </xf>
    <xf numFmtId="0" fontId="11" fillId="0" borderId="1" xfId="32" applyNumberFormat="1" applyFont="1" applyBorder="1" applyAlignment="1">
      <alignment horizontal="right" vertical="center"/>
      <protection/>
    </xf>
    <xf numFmtId="196" fontId="11" fillId="0" borderId="23" xfId="17" applyNumberFormat="1" applyFont="1" applyBorder="1" applyAlignment="1">
      <alignment horizontal="right" vertical="center"/>
    </xf>
    <xf numFmtId="57" fontId="11" fillId="0" borderId="23" xfId="32" applyNumberFormat="1" applyFont="1" applyBorder="1" applyAlignment="1">
      <alignment horizontal="right" vertical="center"/>
      <protection/>
    </xf>
    <xf numFmtId="0" fontId="11" fillId="0" borderId="23" xfId="32" applyNumberFormat="1" applyFont="1" applyBorder="1" applyAlignment="1">
      <alignment horizontal="right" vertical="center"/>
      <protection/>
    </xf>
    <xf numFmtId="179" fontId="11" fillId="0" borderId="23" xfId="17" applyNumberFormat="1" applyFont="1" applyFill="1" applyBorder="1" applyAlignment="1">
      <alignment horizontal="right" vertical="center"/>
    </xf>
    <xf numFmtId="201" fontId="11" fillId="0" borderId="23" xfId="17" applyNumberFormat="1" applyFont="1" applyBorder="1" applyAlignment="1">
      <alignment horizontal="right" vertical="center"/>
    </xf>
    <xf numFmtId="179" fontId="11" fillId="0" borderId="23" xfId="17" applyNumberFormat="1" applyFont="1" applyBorder="1" applyAlignment="1">
      <alignment horizontal="right" vertical="center"/>
    </xf>
    <xf numFmtId="0" fontId="11" fillId="0" borderId="23" xfId="32" applyNumberFormat="1" applyFont="1" applyBorder="1" applyAlignment="1">
      <alignment horizontal="center" vertical="center" wrapText="1"/>
      <protection/>
    </xf>
    <xf numFmtId="57" fontId="11" fillId="0" borderId="23" xfId="32" applyNumberFormat="1" applyFont="1" applyBorder="1" applyAlignment="1">
      <alignment horizontal="right" vertical="center" wrapText="1"/>
      <protection/>
    </xf>
    <xf numFmtId="0" fontId="11" fillId="0" borderId="6" xfId="32" applyNumberFormat="1" applyFont="1" applyBorder="1" applyAlignment="1">
      <alignment horizontal="right" vertical="center"/>
      <protection/>
    </xf>
    <xf numFmtId="57" fontId="1" fillId="0" borderId="23" xfId="32" applyNumberFormat="1" applyFont="1" applyBorder="1" applyAlignment="1">
      <alignment horizontal="right" vertical="center"/>
      <protection/>
    </xf>
    <xf numFmtId="0" fontId="1" fillId="0" borderId="23" xfId="17" applyNumberFormat="1" applyFont="1" applyBorder="1" applyAlignment="1">
      <alignment horizontal="right" vertical="center"/>
    </xf>
    <xf numFmtId="0" fontId="1" fillId="0" borderId="6" xfId="32" applyNumberFormat="1" applyFont="1" applyBorder="1" applyAlignment="1">
      <alignment horizontal="center" vertical="center"/>
      <protection/>
    </xf>
    <xf numFmtId="0" fontId="4" fillId="0" borderId="1" xfId="32" applyNumberFormat="1" applyFont="1" applyBorder="1" applyAlignment="1">
      <alignment horizontal="right" vertical="center"/>
      <protection/>
    </xf>
    <xf numFmtId="196" fontId="4" fillId="0" borderId="23" xfId="17" applyNumberFormat="1" applyFont="1" applyBorder="1" applyAlignment="1">
      <alignment horizontal="right" vertical="center"/>
    </xf>
    <xf numFmtId="57" fontId="4" fillId="0" borderId="23" xfId="32" applyNumberFormat="1" applyFont="1" applyBorder="1" applyAlignment="1">
      <alignment horizontal="right" vertical="center"/>
      <protection/>
    </xf>
    <xf numFmtId="57" fontId="5" fillId="0" borderId="23" xfId="32" applyNumberFormat="1" applyFont="1" applyBorder="1" applyAlignment="1">
      <alignment horizontal="right" vertical="center"/>
      <protection/>
    </xf>
    <xf numFmtId="0" fontId="4" fillId="0" borderId="23" xfId="32" applyNumberFormat="1" applyFont="1" applyBorder="1" applyAlignment="1">
      <alignment horizontal="right" vertical="center"/>
      <protection/>
    </xf>
    <xf numFmtId="178" fontId="4" fillId="0" borderId="23" xfId="32" applyNumberFormat="1" applyFont="1" applyBorder="1" applyAlignment="1">
      <alignment horizontal="right" vertical="center"/>
      <protection/>
    </xf>
    <xf numFmtId="179" fontId="4" fillId="0" borderId="23" xfId="17" applyNumberFormat="1" applyFont="1" applyBorder="1" applyAlignment="1">
      <alignment horizontal="right" vertical="center"/>
    </xf>
    <xf numFmtId="0" fontId="4" fillId="0" borderId="23" xfId="17" applyNumberFormat="1" applyFont="1" applyBorder="1" applyAlignment="1">
      <alignment horizontal="right" vertical="center"/>
    </xf>
    <xf numFmtId="0" fontId="4" fillId="0" borderId="23" xfId="32" applyNumberFormat="1" applyFont="1" applyBorder="1" applyAlignment="1">
      <alignment horizontal="center" vertical="center" wrapText="1"/>
      <protection/>
    </xf>
    <xf numFmtId="57" fontId="4" fillId="0" borderId="23" xfId="32" applyNumberFormat="1" applyFont="1" applyBorder="1" applyAlignment="1">
      <alignment horizontal="right" vertical="center" wrapText="1"/>
      <protection/>
    </xf>
    <xf numFmtId="0" fontId="4" fillId="0" borderId="6" xfId="32" applyNumberFormat="1" applyFont="1" applyBorder="1" applyAlignment="1">
      <alignment horizontal="right" vertical="center"/>
      <protection/>
    </xf>
    <xf numFmtId="0" fontId="4" fillId="0" borderId="23" xfId="32" applyNumberFormat="1" applyFont="1" applyBorder="1" applyAlignment="1">
      <alignment horizontal="center" vertical="center"/>
      <protection/>
    </xf>
    <xf numFmtId="0" fontId="4" fillId="0" borderId="2" xfId="32" applyNumberFormat="1" applyFont="1" applyBorder="1" applyAlignment="1">
      <alignment horizontal="right" vertical="center"/>
      <protection/>
    </xf>
    <xf numFmtId="196" fontId="4" fillId="0" borderId="19" xfId="17" applyNumberFormat="1" applyFont="1" applyBorder="1" applyAlignment="1">
      <alignment horizontal="right" vertical="center"/>
    </xf>
    <xf numFmtId="57" fontId="4" fillId="0" borderId="19" xfId="32" applyNumberFormat="1" applyFont="1" applyBorder="1" applyAlignment="1">
      <alignment horizontal="right" vertical="center"/>
      <protection/>
    </xf>
    <xf numFmtId="0" fontId="4" fillId="0" borderId="19" xfId="32" applyNumberFormat="1" applyFont="1" applyBorder="1" applyAlignment="1">
      <alignment horizontal="right" vertical="center"/>
      <protection/>
    </xf>
    <xf numFmtId="178" fontId="4" fillId="0" borderId="19" xfId="32" applyNumberFormat="1" applyFont="1" applyBorder="1" applyAlignment="1">
      <alignment horizontal="right" vertical="center"/>
      <protection/>
    </xf>
    <xf numFmtId="179" fontId="4" fillId="0" borderId="19" xfId="17" applyNumberFormat="1" applyFont="1" applyBorder="1" applyAlignment="1">
      <alignment horizontal="right" vertical="center"/>
    </xf>
    <xf numFmtId="0" fontId="4" fillId="0" borderId="19" xfId="17" applyNumberFormat="1" applyFont="1" applyBorder="1" applyAlignment="1">
      <alignment horizontal="right" vertical="center"/>
    </xf>
    <xf numFmtId="178" fontId="4" fillId="0" borderId="19" xfId="17" applyNumberFormat="1" applyFont="1" applyBorder="1" applyAlignment="1">
      <alignment horizontal="right" vertical="center"/>
    </xf>
    <xf numFmtId="0" fontId="4" fillId="0" borderId="19" xfId="32" applyNumberFormat="1" applyFont="1" applyBorder="1" applyAlignment="1">
      <alignment horizontal="center" vertical="center"/>
      <protection/>
    </xf>
    <xf numFmtId="0" fontId="4" fillId="0" borderId="10" xfId="32" applyNumberFormat="1" applyFont="1" applyBorder="1" applyAlignment="1">
      <alignment horizontal="right" vertical="center"/>
      <protection/>
    </xf>
    <xf numFmtId="0" fontId="5" fillId="0" borderId="0" xfId="32" applyNumberFormat="1" applyFont="1" applyFill="1" applyAlignment="1">
      <alignment vertical="center"/>
      <protection/>
    </xf>
    <xf numFmtId="0" fontId="26" fillId="0" borderId="0" xfId="32" applyNumberFormat="1" applyFont="1" applyFill="1" applyBorder="1" applyAlignment="1">
      <alignment vertical="center"/>
      <protection/>
    </xf>
    <xf numFmtId="0" fontId="4" fillId="0" borderId="0" xfId="32" applyNumberFormat="1" applyFont="1" applyFill="1" applyAlignment="1">
      <alignment vertical="center"/>
      <protection/>
    </xf>
    <xf numFmtId="0" fontId="17" fillId="0" borderId="0" xfId="32" applyFont="1" applyFill="1">
      <alignment/>
      <protection/>
    </xf>
    <xf numFmtId="0" fontId="15" fillId="0" borderId="0" xfId="32" applyFont="1" applyFill="1">
      <alignment/>
      <protection/>
    </xf>
    <xf numFmtId="0" fontId="1" fillId="0" borderId="0" xfId="28" applyNumberFormat="1" applyFont="1" applyFill="1" applyAlignment="1">
      <alignment vertical="center"/>
      <protection/>
    </xf>
    <xf numFmtId="0" fontId="1" fillId="0" borderId="0" xfId="28" applyNumberFormat="1" applyFont="1" applyAlignment="1">
      <alignment vertical="center"/>
      <protection/>
    </xf>
    <xf numFmtId="0" fontId="25" fillId="0" borderId="0" xfId="28" applyFont="1" applyFill="1">
      <alignment/>
      <protection/>
    </xf>
    <xf numFmtId="0" fontId="1" fillId="0" borderId="41" xfId="28" applyNumberFormat="1" applyFont="1" applyFill="1" applyBorder="1" applyAlignment="1">
      <alignment horizontal="right" vertical="center"/>
      <protection/>
    </xf>
    <xf numFmtId="0" fontId="1" fillId="0" borderId="25" xfId="28" applyNumberFormat="1" applyFont="1" applyFill="1" applyBorder="1" applyAlignment="1">
      <alignment horizontal="centerContinuous" vertical="center"/>
      <protection/>
    </xf>
    <xf numFmtId="0" fontId="1" fillId="0" borderId="25" xfId="28" applyNumberFormat="1" applyFont="1" applyBorder="1" applyAlignment="1">
      <alignment horizontal="centerContinuous" vertical="center"/>
      <protection/>
    </xf>
    <xf numFmtId="0" fontId="1" fillId="0" borderId="18" xfId="28" applyNumberFormat="1" applyFont="1" applyFill="1" applyBorder="1" applyAlignment="1">
      <alignment horizontal="centerContinuous" vertical="center"/>
      <protection/>
    </xf>
    <xf numFmtId="0" fontId="1" fillId="0" borderId="4" xfId="28" applyNumberFormat="1" applyFont="1" applyFill="1" applyBorder="1" applyAlignment="1">
      <alignment horizontal="centerContinuous" vertical="center"/>
      <protection/>
    </xf>
    <xf numFmtId="0" fontId="1" fillId="0" borderId="13" xfId="28" applyNumberFormat="1" applyFont="1" applyFill="1" applyBorder="1" applyAlignment="1">
      <alignment horizontal="centerContinuous" vertical="center"/>
      <protection/>
    </xf>
    <xf numFmtId="0" fontId="1" fillId="0" borderId="42" xfId="28" applyNumberFormat="1" applyFont="1" applyFill="1" applyBorder="1" applyAlignment="1">
      <alignment vertical="center"/>
      <protection/>
    </xf>
    <xf numFmtId="0" fontId="1" fillId="0" borderId="40" xfId="28" applyNumberFormat="1" applyFont="1" applyBorder="1" applyAlignment="1">
      <alignment horizontal="centerContinuous" vertical="center"/>
      <protection/>
    </xf>
    <xf numFmtId="0" fontId="1" fillId="0" borderId="41" xfId="28" applyNumberFormat="1" applyFont="1" applyBorder="1" applyAlignment="1">
      <alignment horizontal="centerContinuous" vertical="center"/>
      <protection/>
    </xf>
    <xf numFmtId="0" fontId="1" fillId="0" borderId="42" xfId="28" applyNumberFormat="1" applyFont="1" applyBorder="1" applyAlignment="1">
      <alignment vertical="center"/>
      <protection/>
    </xf>
    <xf numFmtId="0" fontId="1" fillId="0" borderId="18" xfId="28" applyNumberFormat="1" applyFont="1" applyBorder="1" applyAlignment="1">
      <alignment horizontal="centerContinuous" vertical="center"/>
      <protection/>
    </xf>
    <xf numFmtId="0" fontId="1" fillId="0" borderId="4" xfId="28" applyNumberFormat="1" applyFont="1" applyBorder="1" applyAlignment="1">
      <alignment horizontal="centerContinuous" vertical="center"/>
      <protection/>
    </xf>
    <xf numFmtId="0" fontId="1" fillId="0" borderId="13" xfId="28" applyNumberFormat="1" applyFont="1" applyBorder="1" applyAlignment="1">
      <alignment horizontal="centerContinuous" vertical="center"/>
      <protection/>
    </xf>
    <xf numFmtId="0" fontId="1" fillId="0" borderId="40" xfId="28" applyNumberFormat="1" applyFont="1" applyFill="1" applyBorder="1" applyAlignment="1">
      <alignment horizontal="center" vertical="center"/>
      <protection/>
    </xf>
    <xf numFmtId="0" fontId="1" fillId="0" borderId="1" xfId="28" applyNumberFormat="1" applyFont="1" applyFill="1" applyBorder="1" applyAlignment="1">
      <alignment vertical="center"/>
      <protection/>
    </xf>
    <xf numFmtId="0" fontId="1" fillId="0" borderId="28" xfId="28" applyNumberFormat="1" applyFont="1" applyFill="1" applyBorder="1" applyAlignment="1">
      <alignment horizontal="center" vertical="center"/>
      <protection/>
    </xf>
    <xf numFmtId="0" fontId="1" fillId="0" borderId="23" xfId="28" applyNumberFormat="1" applyFont="1" applyFill="1" applyBorder="1" applyAlignment="1">
      <alignment horizontal="distributed" vertical="center"/>
      <protection/>
    </xf>
    <xf numFmtId="0" fontId="1" fillId="0" borderId="46" xfId="28" applyNumberFormat="1" applyFont="1" applyBorder="1" applyAlignment="1">
      <alignment horizontal="centerContinuous" vertical="center"/>
      <protection/>
    </xf>
    <xf numFmtId="0" fontId="1" fillId="0" borderId="47" xfId="28" applyNumberFormat="1" applyFont="1" applyBorder="1" applyAlignment="1">
      <alignment horizontal="centerContinuous" vertical="center"/>
      <protection/>
    </xf>
    <xf numFmtId="0" fontId="1" fillId="0" borderId="23" xfId="28" applyNumberFormat="1" applyFont="1" applyBorder="1" applyAlignment="1">
      <alignment horizontal="center" vertical="center"/>
      <protection/>
    </xf>
    <xf numFmtId="0" fontId="1" fillId="0" borderId="48" xfId="28" applyNumberFormat="1" applyFont="1" applyBorder="1" applyAlignment="1">
      <alignment horizontal="centerContinuous" vertical="center"/>
      <protection/>
    </xf>
    <xf numFmtId="0" fontId="1" fillId="0" borderId="6" xfId="28" applyNumberFormat="1" applyFont="1" applyFill="1" applyBorder="1" applyAlignment="1">
      <alignment vertical="center"/>
      <protection/>
    </xf>
    <xf numFmtId="0" fontId="1" fillId="0" borderId="30" xfId="28" applyNumberFormat="1" applyFont="1" applyFill="1" applyBorder="1" applyAlignment="1">
      <alignment horizontal="center" vertical="center"/>
      <protection/>
    </xf>
    <xf numFmtId="0" fontId="1" fillId="0" borderId="29" xfId="28" applyNumberFormat="1" applyFont="1" applyBorder="1" applyAlignment="1">
      <alignment horizontal="center" vertical="center"/>
      <protection/>
    </xf>
    <xf numFmtId="0" fontId="1" fillId="0" borderId="29" xfId="28" applyNumberFormat="1" applyFont="1" applyFill="1" applyBorder="1" applyAlignment="1">
      <alignment horizontal="center" vertical="center"/>
      <protection/>
    </xf>
    <xf numFmtId="0" fontId="1" fillId="0" borderId="27" xfId="28" applyNumberFormat="1" applyFont="1" applyBorder="1" applyAlignment="1">
      <alignment horizontal="center" vertical="center"/>
      <protection/>
    </xf>
    <xf numFmtId="0" fontId="1" fillId="0" borderId="30" xfId="28" applyNumberFormat="1" applyFont="1" applyBorder="1" applyAlignment="1">
      <alignment horizontal="center" vertical="center"/>
      <protection/>
    </xf>
    <xf numFmtId="0" fontId="1" fillId="0" borderId="33" xfId="28" applyNumberFormat="1" applyFont="1" applyFill="1" applyBorder="1" applyAlignment="1">
      <alignment horizontal="center" vertical="center"/>
      <protection/>
    </xf>
    <xf numFmtId="0" fontId="1" fillId="0" borderId="0" xfId="28" applyNumberFormat="1" applyFont="1" applyBorder="1" applyAlignment="1">
      <alignment vertical="center"/>
      <protection/>
    </xf>
    <xf numFmtId="0" fontId="1" fillId="0" borderId="1" xfId="28" applyNumberFormat="1" applyFont="1" applyFill="1" applyBorder="1" applyAlignment="1">
      <alignment horizontal="center" vertical="center"/>
      <protection/>
    </xf>
    <xf numFmtId="0" fontId="1" fillId="0" borderId="28" xfId="28" applyNumberFormat="1" applyFont="1" applyBorder="1" applyAlignment="1">
      <alignment horizontal="right" vertical="center"/>
      <protection/>
    </xf>
    <xf numFmtId="0" fontId="1" fillId="0" borderId="28" xfId="28" applyNumberFormat="1" applyFont="1" applyFill="1" applyBorder="1" applyAlignment="1">
      <alignment horizontal="right" vertical="center"/>
      <protection/>
    </xf>
    <xf numFmtId="0" fontId="1" fillId="0" borderId="6" xfId="28" applyNumberFormat="1" applyFont="1" applyFill="1" applyBorder="1" applyAlignment="1">
      <alignment horizontal="center" vertical="center"/>
      <protection/>
    </xf>
    <xf numFmtId="0" fontId="4" fillId="0" borderId="1" xfId="28" applyNumberFormat="1" applyFont="1" applyFill="1" applyBorder="1" applyAlignment="1">
      <alignment horizontal="distributed" vertical="center"/>
      <protection/>
    </xf>
    <xf numFmtId="193" fontId="4" fillId="0" borderId="23" xfId="28" applyNumberFormat="1" applyFont="1" applyBorder="1" applyAlignment="1">
      <alignment horizontal="right" vertical="center" wrapText="1"/>
      <protection/>
    </xf>
    <xf numFmtId="194" fontId="4" fillId="0" borderId="23" xfId="28" applyNumberFormat="1" applyFont="1" applyBorder="1" applyAlignment="1">
      <alignment horizontal="right" vertical="center" wrapText="1"/>
      <protection/>
    </xf>
    <xf numFmtId="0" fontId="4" fillId="0" borderId="23" xfId="28" applyFont="1" applyBorder="1" applyAlignment="1">
      <alignment horizontal="right" vertical="center" wrapText="1"/>
      <protection/>
    </xf>
    <xf numFmtId="184" fontId="4" fillId="0" borderId="23" xfId="28" applyNumberFormat="1" applyFont="1" applyBorder="1" applyAlignment="1">
      <alignment horizontal="right" vertical="center" wrapText="1"/>
      <protection/>
    </xf>
    <xf numFmtId="197" fontId="4" fillId="0" borderId="23" xfId="28" applyNumberFormat="1" applyFont="1" applyBorder="1" applyAlignment="1">
      <alignment horizontal="right" vertical="center" wrapText="1"/>
      <protection/>
    </xf>
    <xf numFmtId="0" fontId="4" fillId="0" borderId="6" xfId="28" applyNumberFormat="1" applyFont="1" applyFill="1" applyBorder="1" applyAlignment="1">
      <alignment horizontal="distributed" vertical="center"/>
      <protection/>
    </xf>
    <xf numFmtId="0" fontId="9" fillId="0" borderId="1" xfId="28" applyNumberFormat="1" applyFont="1" applyFill="1" applyBorder="1" applyAlignment="1">
      <alignment horizontal="distributed" vertical="center"/>
      <protection/>
    </xf>
    <xf numFmtId="0" fontId="9" fillId="0" borderId="6" xfId="28" applyNumberFormat="1" applyFont="1" applyFill="1" applyBorder="1" applyAlignment="1">
      <alignment horizontal="distributed" vertical="center"/>
      <protection/>
    </xf>
    <xf numFmtId="0" fontId="4" fillId="0" borderId="1" xfId="28" applyNumberFormat="1" applyFont="1" applyFill="1" applyBorder="1" applyAlignment="1">
      <alignment horizontal="right" vertical="center"/>
      <protection/>
    </xf>
    <xf numFmtId="0" fontId="4" fillId="0" borderId="6" xfId="28" applyNumberFormat="1" applyFont="1" applyFill="1" applyBorder="1" applyAlignment="1">
      <alignment horizontal="right" vertical="center"/>
      <protection/>
    </xf>
    <xf numFmtId="0" fontId="4" fillId="0" borderId="2" xfId="28" applyNumberFormat="1" applyFont="1" applyFill="1" applyBorder="1" applyAlignment="1">
      <alignment horizontal="right" vertical="center"/>
      <protection/>
    </xf>
    <xf numFmtId="0" fontId="4" fillId="0" borderId="10" xfId="28" applyNumberFormat="1" applyFont="1" applyFill="1" applyBorder="1" applyAlignment="1">
      <alignment horizontal="right" vertical="center"/>
      <protection/>
    </xf>
    <xf numFmtId="0" fontId="4" fillId="0" borderId="0" xfId="28" applyNumberFormat="1" applyFont="1" applyFill="1" applyAlignment="1">
      <alignment vertical="center"/>
      <protection/>
    </xf>
    <xf numFmtId="0" fontId="1" fillId="0" borderId="0" xfId="28" applyNumberFormat="1" applyFont="1" applyFill="1" applyBorder="1" applyAlignment="1">
      <alignment vertical="center"/>
      <protection/>
    </xf>
    <xf numFmtId="179" fontId="1" fillId="0" borderId="0" xfId="17" applyNumberFormat="1" applyFont="1" applyAlignment="1">
      <alignment vertical="center"/>
    </xf>
    <xf numFmtId="179" fontId="1" fillId="0" borderId="0" xfId="17" applyNumberFormat="1" applyFont="1" applyFill="1" applyAlignment="1">
      <alignment vertical="center"/>
    </xf>
    <xf numFmtId="0" fontId="10" fillId="0" borderId="0" xfId="34" applyNumberFormat="1" applyFont="1" applyFill="1" applyAlignment="1">
      <alignment vertical="center"/>
      <protection/>
    </xf>
    <xf numFmtId="0" fontId="1" fillId="0" borderId="0" xfId="34" applyNumberFormat="1" applyFont="1" applyFill="1" applyAlignment="1">
      <alignment vertical="center"/>
      <protection/>
    </xf>
    <xf numFmtId="0" fontId="25" fillId="0" borderId="0" xfId="34" applyFont="1" applyFill="1">
      <alignment/>
      <protection/>
    </xf>
    <xf numFmtId="0" fontId="1" fillId="0" borderId="41" xfId="34" applyNumberFormat="1" applyFont="1" applyBorder="1" applyAlignment="1">
      <alignment horizontal="right" vertical="center"/>
      <protection/>
    </xf>
    <xf numFmtId="0" fontId="1" fillId="0" borderId="14" xfId="34" applyNumberFormat="1" applyFont="1" applyBorder="1" applyAlignment="1">
      <alignment horizontal="centerContinuous" vertical="center"/>
      <protection/>
    </xf>
    <xf numFmtId="0" fontId="1" fillId="0" borderId="42" xfId="34" applyNumberFormat="1" applyFont="1" applyBorder="1" applyAlignment="1">
      <alignment vertical="center"/>
      <protection/>
    </xf>
    <xf numFmtId="0" fontId="1" fillId="0" borderId="25" xfId="34" applyNumberFormat="1" applyFont="1" applyBorder="1" applyAlignment="1">
      <alignment horizontal="centerContinuous" vertical="center"/>
      <protection/>
    </xf>
    <xf numFmtId="0" fontId="1" fillId="0" borderId="40" xfId="34" applyNumberFormat="1" applyFont="1" applyBorder="1" applyAlignment="1">
      <alignment horizontal="right" vertical="center"/>
      <protection/>
    </xf>
    <xf numFmtId="0" fontId="1" fillId="0" borderId="1" xfId="34" applyNumberFormat="1" applyFont="1" applyBorder="1" applyAlignment="1">
      <alignment vertical="center"/>
      <protection/>
    </xf>
    <xf numFmtId="0" fontId="1" fillId="0" borderId="27" xfId="34" applyNumberFormat="1" applyFont="1" applyBorder="1" applyAlignment="1">
      <alignment horizontal="center" vertical="center"/>
      <protection/>
    </xf>
    <xf numFmtId="0" fontId="15" fillId="0" borderId="23" xfId="34" applyNumberFormat="1" applyFont="1" applyBorder="1" applyAlignment="1">
      <alignment horizontal="distributed" vertical="center"/>
      <protection/>
    </xf>
    <xf numFmtId="0" fontId="1" fillId="0" borderId="23" xfId="34" applyNumberFormat="1" applyFont="1" applyBorder="1" applyAlignment="1">
      <alignment horizontal="distributed" vertical="center"/>
      <protection/>
    </xf>
    <xf numFmtId="0" fontId="1" fillId="0" borderId="28" xfId="34" applyNumberFormat="1" applyFont="1" applyBorder="1" applyAlignment="1">
      <alignment horizontal="distributed" vertical="center"/>
      <protection/>
    </xf>
    <xf numFmtId="0" fontId="1" fillId="0" borderId="27" xfId="34" applyNumberFormat="1" applyFont="1" applyBorder="1" applyAlignment="1">
      <alignment horizontal="centerContinuous" vertical="center"/>
      <protection/>
    </xf>
    <xf numFmtId="0" fontId="1" fillId="0" borderId="45" xfId="34" applyNumberFormat="1" applyFont="1" applyBorder="1" applyAlignment="1">
      <alignment horizontal="centerContinuous" vertical="center"/>
      <protection/>
    </xf>
    <xf numFmtId="0" fontId="1" fillId="0" borderId="23" xfId="34" applyNumberFormat="1" applyFont="1" applyBorder="1" applyAlignment="1">
      <alignment horizontal="center" vertical="center"/>
      <protection/>
    </xf>
    <xf numFmtId="0" fontId="1" fillId="0" borderId="6" xfId="34" applyNumberFormat="1" applyFont="1" applyBorder="1" applyAlignment="1">
      <alignment vertical="center"/>
      <protection/>
    </xf>
    <xf numFmtId="0" fontId="1" fillId="0" borderId="30" xfId="34" applyNumberFormat="1" applyFont="1" applyBorder="1" applyAlignment="1">
      <alignment horizontal="center" vertical="center"/>
      <protection/>
    </xf>
    <xf numFmtId="0" fontId="1" fillId="0" borderId="29" xfId="34" applyNumberFormat="1" applyFont="1" applyBorder="1" applyAlignment="1">
      <alignment horizontal="center" vertical="center"/>
      <protection/>
    </xf>
    <xf numFmtId="0" fontId="1" fillId="0" borderId="45" xfId="34" applyNumberFormat="1" applyFont="1" applyBorder="1" applyAlignment="1">
      <alignment horizontal="center" vertical="center"/>
      <protection/>
    </xf>
    <xf numFmtId="0" fontId="1" fillId="0" borderId="33" xfId="34" applyNumberFormat="1" applyFont="1" applyBorder="1" applyAlignment="1">
      <alignment horizontal="center" vertical="center"/>
      <protection/>
    </xf>
    <xf numFmtId="0" fontId="1" fillId="0" borderId="1" xfId="34" applyNumberFormat="1" applyFont="1" applyBorder="1" applyAlignment="1">
      <alignment horizontal="center" vertical="center"/>
      <protection/>
    </xf>
    <xf numFmtId="0" fontId="1" fillId="0" borderId="28" xfId="34" applyNumberFormat="1" applyFont="1" applyBorder="1" applyAlignment="1">
      <alignment horizontal="right" vertical="center"/>
      <protection/>
    </xf>
    <xf numFmtId="0" fontId="1" fillId="0" borderId="6" xfId="34" applyNumberFormat="1" applyFont="1" applyBorder="1" applyAlignment="1">
      <alignment horizontal="center" vertical="center"/>
      <protection/>
    </xf>
    <xf numFmtId="0" fontId="1" fillId="0" borderId="23" xfId="34" applyNumberFormat="1" applyFont="1" applyBorder="1" applyAlignment="1">
      <alignment horizontal="right" vertical="center"/>
      <protection/>
    </xf>
    <xf numFmtId="0" fontId="11" fillId="0" borderId="1" xfId="34" applyNumberFormat="1" applyFont="1" applyBorder="1" applyAlignment="1">
      <alignment horizontal="right" vertical="center"/>
      <protection/>
    </xf>
    <xf numFmtId="178" fontId="11" fillId="0" borderId="23" xfId="34" applyNumberFormat="1" applyFont="1" applyBorder="1" applyAlignment="1">
      <alignment horizontal="right" vertical="center"/>
      <protection/>
    </xf>
    <xf numFmtId="0" fontId="11" fillId="0" borderId="23" xfId="34" applyNumberFormat="1" applyFont="1" applyBorder="1" applyAlignment="1">
      <alignment horizontal="right" vertical="center"/>
      <protection/>
    </xf>
    <xf numFmtId="57" fontId="11" fillId="0" borderId="23" xfId="34" applyNumberFormat="1" applyFont="1" applyBorder="1" applyAlignment="1">
      <alignment horizontal="right" vertical="center"/>
      <protection/>
    </xf>
    <xf numFmtId="0" fontId="11" fillId="0" borderId="23" xfId="34" applyNumberFormat="1" applyFont="1" applyBorder="1" applyAlignment="1">
      <alignment horizontal="center" vertical="center"/>
      <protection/>
    </xf>
    <xf numFmtId="0" fontId="11" fillId="0" borderId="6" xfId="34" applyNumberFormat="1" applyFont="1" applyBorder="1" applyAlignment="1">
      <alignment horizontal="right" vertical="center"/>
      <protection/>
    </xf>
    <xf numFmtId="0" fontId="19" fillId="0" borderId="0" xfId="34" applyFont="1">
      <alignment/>
      <protection/>
    </xf>
    <xf numFmtId="0" fontId="19" fillId="0" borderId="0" xfId="28" applyFont="1">
      <alignment/>
      <protection/>
    </xf>
    <xf numFmtId="57" fontId="1" fillId="0" borderId="23" xfId="34" applyNumberFormat="1" applyFont="1" applyBorder="1" applyAlignment="1">
      <alignment horizontal="right" vertical="center"/>
      <protection/>
    </xf>
    <xf numFmtId="194" fontId="1" fillId="0" borderId="23" xfId="34" applyNumberFormat="1" applyFont="1" applyBorder="1" applyAlignment="1">
      <alignment horizontal="right" vertical="center"/>
      <protection/>
    </xf>
    <xf numFmtId="0" fontId="4" fillId="0" borderId="1" xfId="34" applyNumberFormat="1" applyFont="1" applyBorder="1" applyAlignment="1">
      <alignment horizontal="right" vertical="center"/>
      <protection/>
    </xf>
    <xf numFmtId="0" fontId="4" fillId="0" borderId="23" xfId="34" applyFont="1" applyBorder="1">
      <alignment/>
      <protection/>
    </xf>
    <xf numFmtId="57" fontId="4" fillId="0" borderId="23" xfId="34" applyNumberFormat="1" applyFont="1" applyBorder="1" applyAlignment="1">
      <alignment horizontal="right" vertical="center"/>
      <protection/>
    </xf>
    <xf numFmtId="0" fontId="4" fillId="0" borderId="23" xfId="34" applyNumberFormat="1" applyFont="1" applyBorder="1" applyAlignment="1">
      <alignment horizontal="right" vertical="center"/>
      <protection/>
    </xf>
    <xf numFmtId="0" fontId="16" fillId="0" borderId="23" xfId="34" applyFont="1" applyBorder="1">
      <alignment/>
      <protection/>
    </xf>
    <xf numFmtId="0" fontId="4" fillId="0" borderId="23" xfId="34" applyNumberFormat="1" applyFont="1" applyBorder="1" applyAlignment="1">
      <alignment horizontal="center" vertical="center"/>
      <protection/>
    </xf>
    <xf numFmtId="0" fontId="4" fillId="0" borderId="6" xfId="34" applyNumberFormat="1" applyFont="1" applyBorder="1" applyAlignment="1">
      <alignment horizontal="right" vertical="center"/>
      <protection/>
    </xf>
    <xf numFmtId="0" fontId="16" fillId="0" borderId="0" xfId="34" applyFont="1">
      <alignment/>
      <protection/>
    </xf>
    <xf numFmtId="0" fontId="16" fillId="0" borderId="0" xfId="28" applyFont="1">
      <alignment/>
      <protection/>
    </xf>
    <xf numFmtId="178" fontId="16" fillId="0" borderId="23" xfId="34" applyNumberFormat="1" applyFont="1" applyBorder="1">
      <alignment/>
      <protection/>
    </xf>
    <xf numFmtId="57" fontId="5" fillId="0" borderId="23" xfId="34" applyNumberFormat="1" applyFont="1" applyBorder="1" applyAlignment="1">
      <alignment horizontal="right" vertical="center"/>
      <protection/>
    </xf>
    <xf numFmtId="178" fontId="4" fillId="0" borderId="23" xfId="34" applyNumberFormat="1" applyFont="1" applyBorder="1">
      <alignment/>
      <protection/>
    </xf>
    <xf numFmtId="0" fontId="4" fillId="0" borderId="2" xfId="34" applyNumberFormat="1" applyFont="1" applyBorder="1" applyAlignment="1">
      <alignment horizontal="right" vertical="center"/>
      <protection/>
    </xf>
    <xf numFmtId="0" fontId="4" fillId="0" borderId="19" xfId="34" applyFont="1" applyBorder="1">
      <alignment/>
      <protection/>
    </xf>
    <xf numFmtId="57" fontId="4" fillId="0" borderId="19" xfId="34" applyNumberFormat="1" applyFont="1" applyBorder="1" applyAlignment="1">
      <alignment horizontal="right" vertical="center"/>
      <protection/>
    </xf>
    <xf numFmtId="0" fontId="4" fillId="0" borderId="19" xfId="34" applyNumberFormat="1" applyFont="1" applyBorder="1" applyAlignment="1">
      <alignment horizontal="right" vertical="center"/>
      <protection/>
    </xf>
    <xf numFmtId="0" fontId="16" fillId="0" borderId="19" xfId="34" applyFont="1" applyBorder="1">
      <alignment/>
      <protection/>
    </xf>
    <xf numFmtId="0" fontId="4" fillId="0" borderId="19" xfId="34" applyNumberFormat="1" applyFont="1" applyBorder="1" applyAlignment="1">
      <alignment horizontal="center" vertical="center"/>
      <protection/>
    </xf>
    <xf numFmtId="0" fontId="4" fillId="0" borderId="10" xfId="34" applyNumberFormat="1" applyFont="1" applyBorder="1" applyAlignment="1">
      <alignment horizontal="right" vertical="center"/>
      <protection/>
    </xf>
    <xf numFmtId="0" fontId="5" fillId="0" borderId="0" xfId="34" applyNumberFormat="1" applyFont="1" applyFill="1" applyAlignment="1">
      <alignment vertical="center"/>
      <protection/>
    </xf>
    <xf numFmtId="0" fontId="1" fillId="0" borderId="0" xfId="34" applyNumberFormat="1" applyFont="1" applyFill="1" applyBorder="1" applyAlignment="1">
      <alignment vertical="center"/>
      <protection/>
    </xf>
    <xf numFmtId="0" fontId="5" fillId="0" borderId="0" xfId="34" applyFont="1" applyFill="1">
      <alignment/>
      <protection/>
    </xf>
    <xf numFmtId="0" fontId="15" fillId="0" borderId="0" xfId="34" applyFont="1" applyFill="1">
      <alignment/>
      <protection/>
    </xf>
    <xf numFmtId="0" fontId="1" fillId="0" borderId="14" xfId="28" applyNumberFormat="1" applyFont="1" applyFill="1" applyBorder="1" applyAlignment="1">
      <alignment horizontal="centerContinuous" vertical="center"/>
      <protection/>
    </xf>
    <xf numFmtId="0" fontId="1" fillId="0" borderId="40" xfId="28" applyNumberFormat="1" applyFont="1" applyFill="1" applyBorder="1" applyAlignment="1">
      <alignment horizontal="right" vertical="center"/>
      <protection/>
    </xf>
    <xf numFmtId="0" fontId="1" fillId="0" borderId="27" xfId="28" applyNumberFormat="1" applyFont="1" applyFill="1" applyBorder="1" applyAlignment="1">
      <alignment horizontal="center" vertical="center"/>
      <protection/>
    </xf>
    <xf numFmtId="0" fontId="1" fillId="0" borderId="27" xfId="28" applyNumberFormat="1" applyFont="1" applyFill="1" applyBorder="1" applyAlignment="1">
      <alignment horizontal="centerContinuous" vertical="center"/>
      <protection/>
    </xf>
    <xf numFmtId="0" fontId="1" fillId="0" borderId="23" xfId="28" applyNumberFormat="1" applyFont="1" applyFill="1" applyBorder="1" applyAlignment="1">
      <alignment horizontal="center" vertical="center"/>
      <protection/>
    </xf>
    <xf numFmtId="193" fontId="4" fillId="0" borderId="23" xfId="28" applyNumberFormat="1" applyFont="1" applyFill="1" applyBorder="1" applyAlignment="1">
      <alignment horizontal="right" vertical="center" wrapText="1"/>
      <protection/>
    </xf>
    <xf numFmtId="194" fontId="4" fillId="0" borderId="23" xfId="28" applyNumberFormat="1" applyFont="1" applyFill="1" applyBorder="1" applyAlignment="1">
      <alignment horizontal="right" vertical="center" wrapText="1"/>
      <protection/>
    </xf>
    <xf numFmtId="0" fontId="4" fillId="0" borderId="6" xfId="28" applyNumberFormat="1" applyFont="1" applyFill="1" applyBorder="1" applyAlignment="1">
      <alignment vertical="center" shrinkToFit="1"/>
      <protection/>
    </xf>
    <xf numFmtId="0" fontId="9" fillId="0" borderId="6" xfId="28" applyNumberFormat="1" applyFont="1" applyFill="1" applyBorder="1" applyAlignment="1">
      <alignment vertical="center" shrinkToFit="1"/>
      <protection/>
    </xf>
    <xf numFmtId="0" fontId="1" fillId="0" borderId="49" xfId="28" applyNumberFormat="1" applyFont="1" applyBorder="1" applyAlignment="1">
      <alignment horizontal="center" vertical="center"/>
      <protection/>
    </xf>
    <xf numFmtId="0" fontId="10" fillId="0" borderId="0" xfId="35" applyNumberFormat="1" applyFont="1" applyFill="1" applyAlignment="1">
      <alignment vertical="center"/>
      <protection/>
    </xf>
    <xf numFmtId="0" fontId="1" fillId="0" borderId="0" xfId="35" applyNumberFormat="1" applyFont="1" applyFill="1" applyAlignment="1">
      <alignment vertical="center"/>
      <protection/>
    </xf>
    <xf numFmtId="0" fontId="25" fillId="0" borderId="0" xfId="35" applyFont="1" applyFill="1">
      <alignment/>
      <protection/>
    </xf>
    <xf numFmtId="0" fontId="1" fillId="0" borderId="41" xfId="35" applyNumberFormat="1" applyFont="1" applyBorder="1" applyAlignment="1">
      <alignment horizontal="right" vertical="center"/>
      <protection/>
    </xf>
    <xf numFmtId="0" fontId="1" fillId="0" borderId="42" xfId="35" applyNumberFormat="1" applyFont="1" applyBorder="1" applyAlignment="1">
      <alignment horizontal="centerContinuous" vertical="center"/>
      <protection/>
    </xf>
    <xf numFmtId="0" fontId="1" fillId="0" borderId="42" xfId="35" applyNumberFormat="1" applyFont="1" applyBorder="1" applyAlignment="1">
      <alignment vertical="center"/>
      <protection/>
    </xf>
    <xf numFmtId="0" fontId="1" fillId="0" borderId="40" xfId="35" applyNumberFormat="1" applyFont="1" applyBorder="1" applyAlignment="1">
      <alignment horizontal="right" vertical="center"/>
      <protection/>
    </xf>
    <xf numFmtId="0" fontId="1" fillId="0" borderId="1" xfId="35" applyNumberFormat="1" applyFont="1" applyBorder="1" applyAlignment="1">
      <alignment vertical="center"/>
      <protection/>
    </xf>
    <xf numFmtId="0" fontId="1" fillId="0" borderId="27" xfId="35" applyNumberFormat="1" applyFont="1" applyBorder="1" applyAlignment="1">
      <alignment horizontal="center" vertical="center"/>
      <protection/>
    </xf>
    <xf numFmtId="0" fontId="15" fillId="0" borderId="23" xfId="35" applyNumberFormat="1" applyFont="1" applyBorder="1" applyAlignment="1">
      <alignment horizontal="distributed" vertical="center"/>
      <protection/>
    </xf>
    <xf numFmtId="0" fontId="1" fillId="0" borderId="23" xfId="35" applyNumberFormat="1" applyFont="1" applyBorder="1" applyAlignment="1">
      <alignment horizontal="distributed" vertical="center"/>
      <protection/>
    </xf>
    <xf numFmtId="0" fontId="1" fillId="0" borderId="28" xfId="35" applyNumberFormat="1" applyFont="1" applyBorder="1" applyAlignment="1">
      <alignment horizontal="distributed" vertical="center"/>
      <protection/>
    </xf>
    <xf numFmtId="0" fontId="1" fillId="0" borderId="27" xfId="35" applyNumberFormat="1" applyFont="1" applyBorder="1" applyAlignment="1">
      <alignment horizontal="centerContinuous" vertical="center"/>
      <protection/>
    </xf>
    <xf numFmtId="0" fontId="1" fillId="0" borderId="23" xfId="35" applyNumberFormat="1" applyFont="1" applyBorder="1" applyAlignment="1">
      <alignment horizontal="center" vertical="center"/>
      <protection/>
    </xf>
    <xf numFmtId="0" fontId="1" fillId="0" borderId="6" xfId="35" applyNumberFormat="1" applyFont="1" applyBorder="1" applyAlignment="1">
      <alignment vertical="center"/>
      <protection/>
    </xf>
    <xf numFmtId="0" fontId="1" fillId="0" borderId="30" xfId="35" applyNumberFormat="1" applyFont="1" applyBorder="1" applyAlignment="1">
      <alignment horizontal="center" vertical="center"/>
      <protection/>
    </xf>
    <xf numFmtId="0" fontId="1" fillId="0" borderId="29" xfId="35" applyNumberFormat="1" applyFont="1" applyBorder="1" applyAlignment="1">
      <alignment horizontal="center" vertical="center"/>
      <protection/>
    </xf>
    <xf numFmtId="0" fontId="1" fillId="0" borderId="33" xfId="35" applyNumberFormat="1" applyFont="1" applyBorder="1" applyAlignment="1">
      <alignment horizontal="center" vertical="center"/>
      <protection/>
    </xf>
    <xf numFmtId="0" fontId="1" fillId="0" borderId="1" xfId="35" applyNumberFormat="1" applyFont="1" applyBorder="1" applyAlignment="1">
      <alignment horizontal="center" vertical="center"/>
      <protection/>
    </xf>
    <xf numFmtId="0" fontId="1" fillId="0" borderId="23" xfId="35" applyNumberFormat="1" applyFont="1" applyBorder="1" applyAlignment="1">
      <alignment horizontal="right" vertical="center"/>
      <protection/>
    </xf>
    <xf numFmtId="0" fontId="1" fillId="0" borderId="6" xfId="35" applyNumberFormat="1" applyFont="1" applyBorder="1" applyAlignment="1">
      <alignment horizontal="center" vertical="center"/>
      <protection/>
    </xf>
    <xf numFmtId="0" fontId="1" fillId="0" borderId="1" xfId="35" applyNumberFormat="1" applyFont="1" applyBorder="1" applyAlignment="1">
      <alignment horizontal="distributed" vertical="center"/>
      <protection/>
    </xf>
    <xf numFmtId="194" fontId="1" fillId="0" borderId="23" xfId="35" applyNumberFormat="1" applyFont="1" applyBorder="1" applyAlignment="1">
      <alignment horizontal="right" vertical="center"/>
      <protection/>
    </xf>
    <xf numFmtId="0" fontId="1" fillId="0" borderId="6" xfId="35" applyNumberFormat="1" applyFont="1" applyBorder="1" applyAlignment="1">
      <alignment horizontal="distributed" vertical="center"/>
      <protection/>
    </xf>
    <xf numFmtId="0" fontId="11" fillId="0" borderId="1" xfId="35" applyNumberFormat="1" applyFont="1" applyBorder="1" applyAlignment="1">
      <alignment horizontal="right" vertical="center"/>
      <protection/>
    </xf>
    <xf numFmtId="0" fontId="11" fillId="0" borderId="23" xfId="35" applyNumberFormat="1" applyFont="1" applyBorder="1" applyAlignment="1">
      <alignment horizontal="right" vertical="center"/>
      <protection/>
    </xf>
    <xf numFmtId="57" fontId="11" fillId="0" borderId="23" xfId="35" applyNumberFormat="1" applyFont="1" applyBorder="1" applyAlignment="1">
      <alignment horizontal="right" vertical="center"/>
      <protection/>
    </xf>
    <xf numFmtId="57" fontId="11" fillId="0" borderId="23" xfId="35" applyNumberFormat="1" applyFont="1" applyBorder="1" applyAlignment="1">
      <alignment horizontal="right" vertical="center" wrapText="1"/>
      <protection/>
    </xf>
    <xf numFmtId="178" fontId="11" fillId="0" borderId="23" xfId="35" applyNumberFormat="1" applyFont="1" applyBorder="1" applyAlignment="1">
      <alignment horizontal="right" vertical="center"/>
      <protection/>
    </xf>
    <xf numFmtId="56" fontId="11" fillId="0" borderId="23" xfId="35" applyNumberFormat="1" applyFont="1" applyBorder="1" applyAlignment="1">
      <alignment horizontal="center" vertical="center"/>
      <protection/>
    </xf>
    <xf numFmtId="0" fontId="11" fillId="0" borderId="6" xfId="35" applyNumberFormat="1" applyFont="1" applyBorder="1" applyAlignment="1">
      <alignment horizontal="right" vertical="center"/>
      <protection/>
    </xf>
    <xf numFmtId="0" fontId="19" fillId="0" borderId="0" xfId="35" applyFont="1">
      <alignment/>
      <protection/>
    </xf>
    <xf numFmtId="57" fontId="1" fillId="0" borderId="23" xfId="35" applyNumberFormat="1" applyFont="1" applyBorder="1" applyAlignment="1">
      <alignment horizontal="right" vertical="center"/>
      <protection/>
    </xf>
    <xf numFmtId="179" fontId="25" fillId="0" borderId="23" xfId="17" applyNumberFormat="1" applyFont="1" applyBorder="1" applyAlignment="1">
      <alignment horizontal="right" vertical="center"/>
    </xf>
    <xf numFmtId="0" fontId="4" fillId="0" borderId="1" xfId="35" applyNumberFormat="1" applyFont="1" applyBorder="1" applyAlignment="1">
      <alignment horizontal="right" vertical="center"/>
      <protection/>
    </xf>
    <xf numFmtId="0" fontId="4" fillId="0" borderId="23" xfId="35" applyFont="1" applyBorder="1">
      <alignment/>
      <protection/>
    </xf>
    <xf numFmtId="0" fontId="4" fillId="0" borderId="23" xfId="35" applyNumberFormat="1" applyFont="1" applyBorder="1" applyAlignment="1">
      <alignment horizontal="right" vertical="center"/>
      <protection/>
    </xf>
    <xf numFmtId="57" fontId="4" fillId="0" borderId="23" xfId="35" applyNumberFormat="1" applyFont="1" applyBorder="1" applyAlignment="1">
      <alignment horizontal="right" vertical="center"/>
      <protection/>
    </xf>
    <xf numFmtId="0" fontId="4" fillId="0" borderId="23" xfId="35" applyNumberFormat="1" applyFont="1" applyBorder="1" applyAlignment="1">
      <alignment horizontal="center" vertical="center"/>
      <protection/>
    </xf>
    <xf numFmtId="0" fontId="4" fillId="0" borderId="6" xfId="35" applyNumberFormat="1" applyFont="1" applyBorder="1" applyAlignment="1">
      <alignment horizontal="right" vertical="center"/>
      <protection/>
    </xf>
    <xf numFmtId="0" fontId="16" fillId="0" borderId="0" xfId="35" applyFont="1">
      <alignment/>
      <protection/>
    </xf>
    <xf numFmtId="178" fontId="4" fillId="0" borderId="23" xfId="35" applyNumberFormat="1" applyFont="1" applyBorder="1">
      <alignment/>
      <protection/>
    </xf>
    <xf numFmtId="178" fontId="4" fillId="0" borderId="23" xfId="35" applyNumberFormat="1" applyFont="1" applyBorder="1" applyAlignment="1">
      <alignment horizontal="right" vertical="center"/>
      <protection/>
    </xf>
    <xf numFmtId="57" fontId="4" fillId="0" borderId="23" xfId="35" applyNumberFormat="1" applyFont="1" applyBorder="1" applyAlignment="1">
      <alignment horizontal="right" vertical="center" wrapText="1"/>
      <protection/>
    </xf>
    <xf numFmtId="56" fontId="4" fillId="0" borderId="23" xfId="35" applyNumberFormat="1" applyFont="1" applyBorder="1" applyAlignment="1">
      <alignment horizontal="center" vertical="center"/>
      <protection/>
    </xf>
    <xf numFmtId="0" fontId="4" fillId="0" borderId="2" xfId="35" applyNumberFormat="1" applyFont="1" applyBorder="1" applyAlignment="1">
      <alignment horizontal="right" vertical="center"/>
      <protection/>
    </xf>
    <xf numFmtId="0" fontId="4" fillId="0" borderId="19" xfId="35" applyFont="1" applyBorder="1">
      <alignment/>
      <protection/>
    </xf>
    <xf numFmtId="57" fontId="4" fillId="0" borderId="19" xfId="35" applyNumberFormat="1" applyFont="1" applyBorder="1" applyAlignment="1">
      <alignment horizontal="right" vertical="center"/>
      <protection/>
    </xf>
    <xf numFmtId="0" fontId="4" fillId="0" borderId="19" xfId="35" applyNumberFormat="1" applyFont="1" applyBorder="1" applyAlignment="1">
      <alignment horizontal="right" vertical="center"/>
      <protection/>
    </xf>
    <xf numFmtId="0" fontId="4" fillId="0" borderId="19" xfId="35" applyNumberFormat="1" applyFont="1" applyBorder="1" applyAlignment="1">
      <alignment horizontal="center" vertical="center"/>
      <protection/>
    </xf>
    <xf numFmtId="0" fontId="4" fillId="0" borderId="10" xfId="35" applyNumberFormat="1" applyFont="1" applyBorder="1" applyAlignment="1">
      <alignment horizontal="right" vertical="center"/>
      <protection/>
    </xf>
    <xf numFmtId="0" fontId="5" fillId="0" borderId="0" xfId="35" applyNumberFormat="1" applyFont="1" applyFill="1" applyAlignment="1">
      <alignment vertical="center"/>
      <protection/>
    </xf>
    <xf numFmtId="0" fontId="1" fillId="0" borderId="0" xfId="35" applyNumberFormat="1" applyFont="1" applyFill="1" applyBorder="1" applyAlignment="1">
      <alignment vertical="center"/>
      <protection/>
    </xf>
    <xf numFmtId="0" fontId="5" fillId="0" borderId="0" xfId="35" applyFont="1" applyFill="1">
      <alignment/>
      <protection/>
    </xf>
    <xf numFmtId="0" fontId="26" fillId="0" borderId="0" xfId="35" applyNumberFormat="1" applyFont="1" applyFill="1" applyBorder="1" applyAlignment="1">
      <alignment vertical="center"/>
      <protection/>
    </xf>
    <xf numFmtId="0" fontId="4" fillId="0" borderId="0" xfId="35" applyNumberFormat="1" applyFont="1" applyFill="1" applyAlignment="1">
      <alignment vertical="center"/>
      <protection/>
    </xf>
    <xf numFmtId="0" fontId="4" fillId="0" borderId="0" xfId="35" applyFont="1" applyFill="1">
      <alignment/>
      <protection/>
    </xf>
    <xf numFmtId="0" fontId="15" fillId="0" borderId="0" xfId="35" applyFont="1" applyFill="1">
      <alignment/>
      <protection/>
    </xf>
    <xf numFmtId="0" fontId="1" fillId="0" borderId="42" xfId="28" applyNumberFormat="1" applyFont="1" applyFill="1" applyBorder="1" applyAlignment="1">
      <alignment horizontal="centerContinuous" vertical="center"/>
      <protection/>
    </xf>
    <xf numFmtId="0" fontId="1" fillId="0" borderId="42" xfId="28" applyNumberFormat="1" applyFont="1" applyBorder="1" applyAlignment="1">
      <alignment horizontal="centerContinuous" vertical="center"/>
      <protection/>
    </xf>
    <xf numFmtId="0" fontId="1" fillId="0" borderId="40" xfId="28" applyNumberFormat="1" applyFont="1" applyBorder="1" applyAlignment="1">
      <alignment horizontal="right" vertical="center"/>
      <protection/>
    </xf>
    <xf numFmtId="0" fontId="1" fillId="0" borderId="27" xfId="28" applyNumberFormat="1" applyFont="1" applyBorder="1" applyAlignment="1">
      <alignment horizontal="centerContinuous" vertical="center"/>
      <protection/>
    </xf>
    <xf numFmtId="0" fontId="1" fillId="0" borderId="6" xfId="28" applyNumberFormat="1" applyFont="1" applyBorder="1" applyAlignment="1">
      <alignment vertical="center"/>
      <protection/>
    </xf>
    <xf numFmtId="0" fontId="1" fillId="0" borderId="33" xfId="28" applyNumberFormat="1" applyFont="1" applyBorder="1" applyAlignment="1">
      <alignment horizontal="center" vertical="center"/>
      <protection/>
    </xf>
    <xf numFmtId="0" fontId="1" fillId="0" borderId="23" xfId="28" applyNumberFormat="1" applyFont="1" applyFill="1" applyBorder="1" applyAlignment="1">
      <alignment horizontal="right" vertical="center"/>
      <protection/>
    </xf>
    <xf numFmtId="0" fontId="1" fillId="0" borderId="23" xfId="28" applyNumberFormat="1" applyFont="1" applyBorder="1" applyAlignment="1">
      <alignment horizontal="right" vertical="center"/>
      <protection/>
    </xf>
    <xf numFmtId="0" fontId="1" fillId="0" borderId="6" xfId="28" applyNumberFormat="1" applyFont="1" applyBorder="1" applyAlignment="1">
      <alignment horizontal="center" vertical="center"/>
      <protection/>
    </xf>
    <xf numFmtId="193" fontId="25" fillId="0" borderId="23" xfId="28" applyNumberFormat="1" applyFont="1" applyFill="1" applyBorder="1" applyAlignment="1">
      <alignment horizontal="right" vertical="center" wrapText="1"/>
      <protection/>
    </xf>
    <xf numFmtId="194" fontId="25" fillId="0" borderId="23" xfId="28" applyNumberFormat="1" applyFont="1" applyFill="1" applyBorder="1" applyAlignment="1">
      <alignment horizontal="right" vertical="center" wrapText="1"/>
      <protection/>
    </xf>
    <xf numFmtId="193" fontId="25" fillId="0" borderId="23" xfId="28" applyNumberFormat="1" applyFont="1" applyBorder="1" applyAlignment="1">
      <alignment horizontal="right" vertical="center" wrapText="1"/>
      <protection/>
    </xf>
    <xf numFmtId="194" fontId="25" fillId="0" borderId="23" xfId="28" applyNumberFormat="1" applyFont="1" applyBorder="1" applyAlignment="1">
      <alignment horizontal="right" vertical="center" wrapText="1"/>
      <protection/>
    </xf>
    <xf numFmtId="0" fontId="25" fillId="0" borderId="23" xfId="28" applyFont="1" applyBorder="1" applyAlignment="1">
      <alignment horizontal="right" vertical="center" wrapText="1"/>
      <protection/>
    </xf>
    <xf numFmtId="179" fontId="25" fillId="0" borderId="23" xfId="17" applyNumberFormat="1" applyFont="1" applyFill="1" applyBorder="1" applyAlignment="1">
      <alignment horizontal="right" vertical="center"/>
    </xf>
    <xf numFmtId="184" fontId="25" fillId="0" borderId="23" xfId="28" applyNumberFormat="1" applyFont="1" applyBorder="1" applyAlignment="1">
      <alignment horizontal="right" vertical="center" wrapText="1"/>
      <protection/>
    </xf>
    <xf numFmtId="197" fontId="25" fillId="0" borderId="23" xfId="28" applyNumberFormat="1" applyFont="1" applyBorder="1" applyAlignment="1">
      <alignment horizontal="right" vertical="center" wrapText="1"/>
      <protection/>
    </xf>
    <xf numFmtId="0" fontId="12" fillId="0" borderId="6" xfId="28" applyNumberFormat="1" applyFont="1" applyFill="1" applyBorder="1" applyAlignment="1">
      <alignment horizontal="distributed" vertical="center"/>
      <protection/>
    </xf>
    <xf numFmtId="0" fontId="17" fillId="0" borderId="0" xfId="21" applyFont="1" applyFill="1" applyAlignment="1">
      <alignment horizontal="left"/>
      <protection/>
    </xf>
    <xf numFmtId="40" fontId="17" fillId="0" borderId="0" xfId="17" applyNumberFormat="1" applyFont="1" applyFill="1" applyAlignment="1">
      <alignment/>
    </xf>
    <xf numFmtId="0" fontId="17" fillId="0" borderId="0" xfId="32" applyFont="1" applyFill="1" applyAlignment="1">
      <alignment vertical="center"/>
      <protection/>
    </xf>
    <xf numFmtId="0" fontId="17" fillId="0" borderId="0" xfId="0" applyFont="1" applyFill="1" applyBorder="1" applyAlignment="1">
      <alignment vertical="center"/>
    </xf>
    <xf numFmtId="38" fontId="17" fillId="0" borderId="0" xfId="17" applyFont="1" applyFill="1" applyAlignment="1">
      <alignment/>
    </xf>
    <xf numFmtId="38" fontId="27" fillId="0" borderId="0" xfId="17" applyFont="1" applyFill="1" applyAlignment="1">
      <alignment/>
    </xf>
    <xf numFmtId="0" fontId="17" fillId="0" borderId="0" xfId="23" applyFont="1" applyFill="1" applyAlignment="1">
      <alignment vertical="center"/>
      <protection/>
    </xf>
    <xf numFmtId="38" fontId="17" fillId="0" borderId="0" xfId="17" applyFont="1" applyFill="1" applyAlignment="1">
      <alignment horizontal="left"/>
    </xf>
    <xf numFmtId="0" fontId="17" fillId="0" borderId="0" xfId="24" applyFont="1" applyFill="1" applyAlignment="1">
      <alignment vertical="center"/>
      <protection/>
    </xf>
    <xf numFmtId="0" fontId="17" fillId="0" borderId="0" xfId="26" applyFont="1" applyFill="1" applyAlignment="1">
      <alignment vertical="center"/>
      <protection/>
    </xf>
    <xf numFmtId="56" fontId="17" fillId="0" borderId="0" xfId="0" applyNumberFormat="1" applyFont="1" applyFill="1" applyAlignment="1">
      <alignment vertical="center"/>
    </xf>
    <xf numFmtId="0" fontId="17" fillId="0" borderId="0" xfId="32" applyNumberFormat="1" applyFont="1" applyFill="1" applyAlignment="1">
      <alignment vertical="center"/>
      <protection/>
    </xf>
    <xf numFmtId="0" fontId="17" fillId="0" borderId="0" xfId="32" applyNumberFormat="1" applyFont="1" applyFill="1" applyAlignment="1">
      <alignment horizontal="left" vertical="center"/>
      <protection/>
    </xf>
    <xf numFmtId="0" fontId="17" fillId="0" borderId="0" xfId="34" applyNumberFormat="1" applyFont="1" applyFill="1" applyAlignment="1">
      <alignment horizontal="left" vertical="center"/>
      <protection/>
    </xf>
    <xf numFmtId="0" fontId="17" fillId="0" borderId="0" xfId="35" applyNumberFormat="1" applyFont="1" applyFill="1" applyAlignment="1">
      <alignment horizontal="left" vertical="center"/>
      <protection/>
    </xf>
    <xf numFmtId="0" fontId="17" fillId="0" borderId="0" xfId="0" applyFont="1" applyFill="1" applyAlignment="1">
      <alignment horizontal="left"/>
    </xf>
    <xf numFmtId="197" fontId="17" fillId="0" borderId="0" xfId="0" applyNumberFormat="1" applyFont="1" applyFill="1" applyAlignment="1">
      <alignment horizontal="left"/>
    </xf>
    <xf numFmtId="201" fontId="17" fillId="0" borderId="0" xfId="0" applyNumberFormat="1" applyFont="1" applyFill="1" applyAlignment="1">
      <alignment horizontal="left"/>
    </xf>
    <xf numFmtId="0" fontId="29" fillId="0" borderId="0" xfId="29" applyFont="1">
      <alignment/>
      <protection/>
    </xf>
    <xf numFmtId="0" fontId="1" fillId="0" borderId="0" xfId="29" applyFont="1">
      <alignment/>
      <protection/>
    </xf>
    <xf numFmtId="197" fontId="10" fillId="0" borderId="0" xfId="29" applyNumberFormat="1" applyFont="1" applyFill="1">
      <alignment/>
      <protection/>
    </xf>
    <xf numFmtId="0" fontId="1" fillId="0" borderId="0" xfId="29" applyFont="1" applyAlignment="1">
      <alignment/>
      <protection/>
    </xf>
    <xf numFmtId="0" fontId="1" fillId="0" borderId="41" xfId="29" applyFont="1" applyBorder="1" applyAlignment="1">
      <alignment horizontal="right" vertical="center"/>
      <protection/>
    </xf>
    <xf numFmtId="0" fontId="4" fillId="0" borderId="42" xfId="29" applyFont="1" applyBorder="1" applyAlignment="1">
      <alignment horizontal="distributed"/>
      <protection/>
    </xf>
    <xf numFmtId="0" fontId="4" fillId="0" borderId="42" xfId="29" applyFont="1" applyFill="1" applyBorder="1" applyAlignment="1">
      <alignment horizontal="distributed"/>
      <protection/>
    </xf>
    <xf numFmtId="0" fontId="4" fillId="0" borderId="40" xfId="29" applyFont="1" applyBorder="1" applyAlignment="1">
      <alignment horizontal="distributed"/>
      <protection/>
    </xf>
    <xf numFmtId="0" fontId="1" fillId="0" borderId="30" xfId="29" applyFont="1" applyBorder="1" applyAlignment="1">
      <alignment horizontal="left" vertical="center"/>
      <protection/>
    </xf>
    <xf numFmtId="0" fontId="1" fillId="0" borderId="29" xfId="29" applyFont="1" applyBorder="1" applyAlignment="1">
      <alignment horizontal="center" vertical="center"/>
      <protection/>
    </xf>
    <xf numFmtId="0" fontId="1" fillId="0" borderId="29" xfId="29" applyFont="1" applyFill="1" applyBorder="1" applyAlignment="1">
      <alignment horizontal="center" vertical="center"/>
      <protection/>
    </xf>
    <xf numFmtId="0" fontId="1" fillId="0" borderId="33" xfId="29" applyFont="1" applyBorder="1" applyAlignment="1">
      <alignment horizontal="center" vertical="center"/>
      <protection/>
    </xf>
    <xf numFmtId="0" fontId="1" fillId="0" borderId="1" xfId="29" applyFont="1" applyBorder="1">
      <alignment/>
      <protection/>
    </xf>
    <xf numFmtId="0" fontId="1" fillId="0" borderId="23" xfId="29" applyFont="1" applyBorder="1">
      <alignment/>
      <protection/>
    </xf>
    <xf numFmtId="0" fontId="1" fillId="0" borderId="23" xfId="29" applyFont="1" applyFill="1" applyBorder="1">
      <alignment/>
      <protection/>
    </xf>
    <xf numFmtId="0" fontId="1" fillId="0" borderId="6" xfId="29" applyFont="1" applyBorder="1">
      <alignment/>
      <protection/>
    </xf>
    <xf numFmtId="193" fontId="4" fillId="0" borderId="23" xfId="29" applyNumberFormat="1" applyFont="1" applyBorder="1" applyAlignment="1">
      <alignment vertical="center"/>
      <protection/>
    </xf>
    <xf numFmtId="187" fontId="4" fillId="0" borderId="23" xfId="17" applyNumberFormat="1" applyFont="1" applyFill="1" applyBorder="1" applyAlignment="1">
      <alignment horizontal="right" vertical="center"/>
    </xf>
    <xf numFmtId="193" fontId="4" fillId="0" borderId="6" xfId="29" applyNumberFormat="1" applyFont="1" applyBorder="1" applyAlignment="1">
      <alignment vertical="center"/>
      <protection/>
    </xf>
    <xf numFmtId="0" fontId="4" fillId="0" borderId="0" xfId="29" applyFont="1" applyAlignment="1">
      <alignment vertical="center"/>
      <protection/>
    </xf>
    <xf numFmtId="193" fontId="11" fillId="3" borderId="23" xfId="29" applyNumberFormat="1" applyFont="1" applyFill="1" applyBorder="1" applyAlignment="1">
      <alignment horizontal="right" vertical="center"/>
      <protection/>
    </xf>
    <xf numFmtId="193" fontId="11" fillId="3" borderId="6" xfId="29" applyNumberFormat="1" applyFont="1" applyFill="1" applyBorder="1" applyAlignment="1">
      <alignment horizontal="right" vertical="center"/>
      <protection/>
    </xf>
    <xf numFmtId="0" fontId="12" fillId="0" borderId="0" xfId="29" applyFont="1">
      <alignment/>
      <protection/>
    </xf>
    <xf numFmtId="0" fontId="4" fillId="0" borderId="1" xfId="29" applyFont="1" applyBorder="1" applyAlignment="1">
      <alignment horizontal="right" vertical="center"/>
      <protection/>
    </xf>
    <xf numFmtId="193" fontId="4" fillId="3" borderId="23" xfId="29" applyNumberFormat="1" applyFont="1" applyFill="1" applyBorder="1" applyAlignment="1">
      <alignment horizontal="right" vertical="center"/>
      <protection/>
    </xf>
    <xf numFmtId="193" fontId="4" fillId="3" borderId="6" xfId="29" applyNumberFormat="1" applyFont="1" applyFill="1" applyBorder="1" applyAlignment="1">
      <alignment horizontal="right" vertical="center"/>
      <protection/>
    </xf>
    <xf numFmtId="0" fontId="4" fillId="0" borderId="0" xfId="29" applyFont="1">
      <alignment/>
      <protection/>
    </xf>
    <xf numFmtId="0" fontId="4" fillId="3" borderId="23" xfId="29" applyNumberFormat="1" applyFont="1" applyFill="1" applyBorder="1" applyAlignment="1">
      <alignment horizontal="right" vertical="center"/>
      <protection/>
    </xf>
    <xf numFmtId="0" fontId="4" fillId="0" borderId="2" xfId="29" applyFont="1" applyBorder="1" applyAlignment="1">
      <alignment horizontal="right" vertical="center"/>
      <protection/>
    </xf>
    <xf numFmtId="193" fontId="4" fillId="3" borderId="19" xfId="29" applyNumberFormat="1" applyFont="1" applyFill="1" applyBorder="1" applyAlignment="1">
      <alignment horizontal="right" vertical="center"/>
      <protection/>
    </xf>
    <xf numFmtId="193" fontId="4" fillId="3" borderId="10" xfId="29" applyNumberFormat="1" applyFont="1" applyFill="1" applyBorder="1" applyAlignment="1">
      <alignment horizontal="right" vertical="center"/>
      <protection/>
    </xf>
    <xf numFmtId="0" fontId="4" fillId="0" borderId="0" xfId="29" applyNumberFormat="1" applyFont="1" applyFill="1" applyAlignment="1">
      <alignment vertical="center"/>
      <protection/>
    </xf>
    <xf numFmtId="193" fontId="1" fillId="0" borderId="0" xfId="17" applyNumberFormat="1" applyFont="1" applyFill="1" applyBorder="1" applyAlignment="1">
      <alignment/>
    </xf>
    <xf numFmtId="193" fontId="1" fillId="0" borderId="0" xfId="29" applyNumberFormat="1" applyFont="1" applyFill="1" applyBorder="1">
      <alignment/>
      <protection/>
    </xf>
    <xf numFmtId="193" fontId="1" fillId="0" borderId="0" xfId="17" applyNumberFormat="1" applyFont="1" applyBorder="1" applyAlignment="1">
      <alignment/>
    </xf>
    <xf numFmtId="0" fontId="1" fillId="0" borderId="0" xfId="29" applyFont="1" applyFill="1">
      <alignment/>
      <protection/>
    </xf>
    <xf numFmtId="0" fontId="4" fillId="0" borderId="0" xfId="29" applyFont="1" applyFill="1">
      <alignment/>
      <protection/>
    </xf>
    <xf numFmtId="197" fontId="1" fillId="0" borderId="0" xfId="29" applyNumberFormat="1" applyFont="1">
      <alignment/>
      <protection/>
    </xf>
    <xf numFmtId="197" fontId="1" fillId="0" borderId="0" xfId="29" applyNumberFormat="1" applyFont="1" applyFill="1">
      <alignment/>
      <protection/>
    </xf>
    <xf numFmtId="197" fontId="1" fillId="0" borderId="41" xfId="29" applyNumberFormat="1" applyFont="1" applyFill="1" applyBorder="1" applyAlignment="1">
      <alignment horizontal="right" vertical="center"/>
      <protection/>
    </xf>
    <xf numFmtId="197" fontId="4" fillId="0" borderId="42" xfId="29" applyNumberFormat="1" applyFont="1" applyFill="1" applyBorder="1" applyAlignment="1">
      <alignment horizontal="distributed"/>
      <protection/>
    </xf>
    <xf numFmtId="197" fontId="4" fillId="0" borderId="40" xfId="29" applyNumberFormat="1" applyFont="1" applyFill="1" applyBorder="1" applyAlignment="1">
      <alignment horizontal="distributed"/>
      <protection/>
    </xf>
    <xf numFmtId="197" fontId="1" fillId="0" borderId="30" xfId="29" applyNumberFormat="1" applyFont="1" applyFill="1" applyBorder="1" applyAlignment="1">
      <alignment horizontal="left" vertical="center"/>
      <protection/>
    </xf>
    <xf numFmtId="197" fontId="1" fillId="0" borderId="29" xfId="29" applyNumberFormat="1" applyFont="1" applyFill="1" applyBorder="1" applyAlignment="1">
      <alignment horizontal="center" vertical="center"/>
      <protection/>
    </xf>
    <xf numFmtId="197" fontId="1" fillId="0" borderId="33" xfId="29" applyNumberFormat="1" applyFont="1" applyFill="1" applyBorder="1" applyAlignment="1">
      <alignment horizontal="center" vertical="center"/>
      <protection/>
    </xf>
    <xf numFmtId="197" fontId="1" fillId="0" borderId="1" xfId="29" applyNumberFormat="1" applyFont="1" applyFill="1" applyBorder="1">
      <alignment/>
      <protection/>
    </xf>
    <xf numFmtId="197" fontId="1" fillId="0" borderId="28" xfId="29" applyNumberFormat="1" applyFont="1" applyFill="1" applyBorder="1">
      <alignment/>
      <protection/>
    </xf>
    <xf numFmtId="197" fontId="1" fillId="0" borderId="9" xfId="29" applyNumberFormat="1" applyFont="1" applyFill="1" applyBorder="1">
      <alignment/>
      <protection/>
    </xf>
    <xf numFmtId="197" fontId="4" fillId="0" borderId="23" xfId="29" applyNumberFormat="1" applyFont="1" applyFill="1" applyBorder="1" applyAlignment="1">
      <alignment vertical="center"/>
      <protection/>
    </xf>
    <xf numFmtId="187" fontId="4" fillId="0" borderId="23" xfId="29" applyNumberFormat="1" applyFont="1" applyFill="1" applyBorder="1" applyAlignment="1">
      <alignment vertical="center"/>
      <protection/>
    </xf>
    <xf numFmtId="197" fontId="4" fillId="0" borderId="6" xfId="29" applyNumberFormat="1" applyFont="1" applyFill="1" applyBorder="1" applyAlignment="1">
      <alignment vertical="center"/>
      <protection/>
    </xf>
    <xf numFmtId="197" fontId="4" fillId="0" borderId="0" xfId="29" applyNumberFormat="1" applyFont="1">
      <alignment/>
      <protection/>
    </xf>
    <xf numFmtId="193" fontId="11" fillId="0" borderId="23" xfId="29" applyNumberFormat="1" applyFont="1" applyFill="1" applyBorder="1" applyAlignment="1">
      <alignment vertical="center"/>
      <protection/>
    </xf>
    <xf numFmtId="193" fontId="11" fillId="0" borderId="6" xfId="29" applyNumberFormat="1" applyFont="1" applyFill="1" applyBorder="1" applyAlignment="1">
      <alignment vertical="center"/>
      <protection/>
    </xf>
    <xf numFmtId="197" fontId="11" fillId="0" borderId="0" xfId="29" applyNumberFormat="1" applyFont="1">
      <alignment/>
      <protection/>
    </xf>
    <xf numFmtId="197" fontId="4" fillId="0" borderId="1" xfId="29" applyNumberFormat="1" applyFont="1" applyFill="1" applyBorder="1" applyAlignment="1">
      <alignment horizontal="right" vertical="center"/>
      <protection/>
    </xf>
    <xf numFmtId="197" fontId="4" fillId="0" borderId="2" xfId="29" applyNumberFormat="1" applyFont="1" applyFill="1" applyBorder="1" applyAlignment="1">
      <alignment horizontal="right" vertical="center"/>
      <protection/>
    </xf>
    <xf numFmtId="197" fontId="1" fillId="0" borderId="11" xfId="29" applyNumberFormat="1" applyFont="1" applyFill="1" applyBorder="1">
      <alignment/>
      <protection/>
    </xf>
    <xf numFmtId="197" fontId="1" fillId="0" borderId="23" xfId="29" applyNumberFormat="1" applyFont="1" applyFill="1" applyBorder="1">
      <alignment/>
      <protection/>
    </xf>
    <xf numFmtId="197" fontId="1" fillId="0" borderId="6" xfId="29" applyNumberFormat="1" applyFont="1" applyFill="1" applyBorder="1">
      <alignment/>
      <protection/>
    </xf>
    <xf numFmtId="197" fontId="4" fillId="0" borderId="23" xfId="17" applyNumberFormat="1" applyFont="1" applyFill="1" applyBorder="1" applyAlignment="1">
      <alignment vertical="center"/>
    </xf>
    <xf numFmtId="49" fontId="4" fillId="3" borderId="23" xfId="29" applyNumberFormat="1" applyFont="1" applyFill="1" applyBorder="1" applyAlignment="1">
      <alignment horizontal="right" vertical="center"/>
      <protection/>
    </xf>
    <xf numFmtId="0" fontId="1" fillId="0" borderId="41" xfId="29" applyFont="1" applyFill="1" applyBorder="1" applyAlignment="1">
      <alignment horizontal="right" vertical="center"/>
      <protection/>
    </xf>
    <xf numFmtId="0" fontId="4" fillId="0" borderId="40" xfId="29" applyFont="1" applyFill="1" applyBorder="1" applyAlignment="1">
      <alignment horizontal="distributed"/>
      <protection/>
    </xf>
    <xf numFmtId="0" fontId="1" fillId="0" borderId="30" xfId="29" applyFont="1" applyFill="1" applyBorder="1" applyAlignment="1">
      <alignment horizontal="left" vertical="center"/>
      <protection/>
    </xf>
    <xf numFmtId="0" fontId="4" fillId="0" borderId="29" xfId="29" applyFont="1" applyFill="1" applyBorder="1" applyAlignment="1">
      <alignment horizontal="center" vertical="center"/>
      <protection/>
    </xf>
    <xf numFmtId="0" fontId="4" fillId="0" borderId="33" xfId="29" applyFont="1" applyFill="1" applyBorder="1" applyAlignment="1">
      <alignment horizontal="center" vertical="center"/>
      <protection/>
    </xf>
    <xf numFmtId="0" fontId="1" fillId="0" borderId="1" xfId="29" applyFont="1" applyFill="1" applyBorder="1">
      <alignment/>
      <protection/>
    </xf>
    <xf numFmtId="0" fontId="1" fillId="0" borderId="28" xfId="29" applyFont="1" applyFill="1" applyBorder="1">
      <alignment/>
      <protection/>
    </xf>
    <xf numFmtId="0" fontId="1" fillId="0" borderId="9" xfId="29" applyFont="1" applyFill="1" applyBorder="1">
      <alignment/>
      <protection/>
    </xf>
    <xf numFmtId="185" fontId="4" fillId="0" borderId="23" xfId="17" applyNumberFormat="1" applyFont="1" applyFill="1" applyBorder="1" applyAlignment="1">
      <alignment horizontal="right" vertical="center"/>
    </xf>
    <xf numFmtId="185" fontId="4" fillId="0" borderId="6" xfId="17" applyNumberFormat="1" applyFont="1" applyFill="1" applyBorder="1" applyAlignment="1">
      <alignment horizontal="right" vertical="center"/>
    </xf>
    <xf numFmtId="201" fontId="11" fillId="3" borderId="23" xfId="29" applyNumberFormat="1" applyFont="1" applyFill="1" applyBorder="1" applyAlignment="1">
      <alignment horizontal="right" vertical="center"/>
      <protection/>
    </xf>
    <xf numFmtId="201" fontId="11" fillId="0" borderId="23" xfId="17" applyNumberFormat="1" applyFont="1" applyFill="1" applyBorder="1" applyAlignment="1">
      <alignment horizontal="right" vertical="center"/>
    </xf>
    <xf numFmtId="201" fontId="11" fillId="0" borderId="6" xfId="17" applyNumberFormat="1" applyFont="1" applyFill="1" applyBorder="1" applyAlignment="1">
      <alignment horizontal="right" vertical="center"/>
    </xf>
    <xf numFmtId="0" fontId="11" fillId="0" borderId="0" xfId="29" applyFont="1">
      <alignment/>
      <protection/>
    </xf>
    <xf numFmtId="0" fontId="4" fillId="0" borderId="1" xfId="29" applyFont="1" applyFill="1" applyBorder="1" applyAlignment="1">
      <alignment horizontal="right" vertical="center"/>
      <protection/>
    </xf>
    <xf numFmtId="200" fontId="4" fillId="3" borderId="23" xfId="29" applyNumberFormat="1" applyFont="1" applyFill="1" applyBorder="1" applyAlignment="1">
      <alignment horizontal="right" vertical="center"/>
      <protection/>
    </xf>
    <xf numFmtId="200" fontId="4" fillId="3" borderId="6" xfId="29" applyNumberFormat="1" applyFont="1" applyFill="1" applyBorder="1" applyAlignment="1">
      <alignment horizontal="right" vertical="center"/>
      <protection/>
    </xf>
    <xf numFmtId="0" fontId="4" fillId="0" borderId="2" xfId="29" applyFont="1" applyFill="1" applyBorder="1" applyAlignment="1">
      <alignment horizontal="right" vertical="center"/>
      <protection/>
    </xf>
    <xf numFmtId="200" fontId="4" fillId="3" borderId="19" xfId="29" applyNumberFormat="1" applyFont="1" applyFill="1" applyBorder="1" applyAlignment="1">
      <alignment horizontal="right" vertical="center"/>
      <protection/>
    </xf>
    <xf numFmtId="200" fontId="4" fillId="3" borderId="10" xfId="29" applyNumberFormat="1" applyFont="1" applyFill="1" applyBorder="1" applyAlignment="1">
      <alignment horizontal="right" vertical="center"/>
      <protection/>
    </xf>
    <xf numFmtId="0" fontId="1" fillId="0" borderId="11" xfId="29" applyFont="1" applyBorder="1">
      <alignment/>
      <protection/>
    </xf>
    <xf numFmtId="193" fontId="1" fillId="0" borderId="0" xfId="29" applyNumberFormat="1" applyFont="1">
      <alignment/>
      <protection/>
    </xf>
    <xf numFmtId="200" fontId="1" fillId="0" borderId="0" xfId="29" applyNumberFormat="1" applyFont="1">
      <alignment/>
      <protection/>
    </xf>
    <xf numFmtId="197" fontId="4" fillId="0" borderId="29" xfId="29" applyNumberFormat="1" applyFont="1" applyFill="1" applyBorder="1" applyAlignment="1">
      <alignment horizontal="center" vertical="center"/>
      <protection/>
    </xf>
    <xf numFmtId="197" fontId="4" fillId="0" borderId="33" xfId="29" applyNumberFormat="1" applyFont="1" applyFill="1" applyBorder="1" applyAlignment="1">
      <alignment horizontal="center" vertical="center"/>
      <protection/>
    </xf>
    <xf numFmtId="197" fontId="4" fillId="0" borderId="6" xfId="17" applyNumberFormat="1" applyFont="1" applyFill="1" applyBorder="1" applyAlignment="1">
      <alignment horizontal="right" vertical="center"/>
    </xf>
    <xf numFmtId="197" fontId="11" fillId="0" borderId="23" xfId="29" applyNumberFormat="1" applyFont="1" applyBorder="1">
      <alignment/>
      <protection/>
    </xf>
    <xf numFmtId="197" fontId="1" fillId="0" borderId="11" xfId="29" applyNumberFormat="1" applyFont="1" applyBorder="1">
      <alignment/>
      <protection/>
    </xf>
    <xf numFmtId="197" fontId="1" fillId="0" borderId="50" xfId="17" applyNumberFormat="1" applyFont="1" applyFill="1" applyBorder="1" applyAlignment="1">
      <alignment/>
    </xf>
    <xf numFmtId="197" fontId="1" fillId="0" borderId="51" xfId="17" applyNumberFormat="1" applyFont="1" applyFill="1" applyBorder="1" applyAlignment="1">
      <alignment/>
    </xf>
    <xf numFmtId="197" fontId="1" fillId="0" borderId="52" xfId="17" applyNumberFormat="1" applyFont="1" applyFill="1" applyBorder="1" applyAlignment="1">
      <alignment/>
    </xf>
    <xf numFmtId="201" fontId="1" fillId="0" borderId="0" xfId="29" applyNumberFormat="1" applyFont="1" applyFill="1">
      <alignment/>
      <protection/>
    </xf>
    <xf numFmtId="201" fontId="1" fillId="0" borderId="0" xfId="29" applyNumberFormat="1" applyFont="1">
      <alignment/>
      <protection/>
    </xf>
    <xf numFmtId="201" fontId="1" fillId="0" borderId="41" xfId="29" applyNumberFormat="1" applyFont="1" applyFill="1" applyBorder="1" applyAlignment="1">
      <alignment horizontal="right"/>
      <protection/>
    </xf>
    <xf numFmtId="201" fontId="4" fillId="0" borderId="42" xfId="29" applyNumberFormat="1" applyFont="1" applyFill="1" applyBorder="1" applyAlignment="1">
      <alignment horizontal="distributed"/>
      <protection/>
    </xf>
    <xf numFmtId="201" fontId="4" fillId="0" borderId="40" xfId="29" applyNumberFormat="1" applyFont="1" applyFill="1" applyBorder="1" applyAlignment="1">
      <alignment horizontal="distributed"/>
      <protection/>
    </xf>
    <xf numFmtId="201" fontId="1" fillId="0" borderId="30" xfId="29" applyNumberFormat="1" applyFont="1" applyFill="1" applyBorder="1" applyAlignment="1">
      <alignment horizontal="left" vertical="center"/>
      <protection/>
    </xf>
    <xf numFmtId="201" fontId="4" fillId="0" borderId="29" xfId="29" applyNumberFormat="1" applyFont="1" applyFill="1" applyBorder="1" applyAlignment="1">
      <alignment horizontal="center" vertical="center"/>
      <protection/>
    </xf>
    <xf numFmtId="201" fontId="4" fillId="0" borderId="33" xfId="29" applyNumberFormat="1" applyFont="1" applyFill="1" applyBorder="1" applyAlignment="1">
      <alignment horizontal="center" vertical="center"/>
      <protection/>
    </xf>
    <xf numFmtId="201" fontId="1" fillId="0" borderId="1" xfId="29" applyNumberFormat="1" applyFont="1" applyFill="1" applyBorder="1">
      <alignment/>
      <protection/>
    </xf>
    <xf numFmtId="201" fontId="1" fillId="0" borderId="23" xfId="29" applyNumberFormat="1" applyFont="1" applyFill="1" applyBorder="1">
      <alignment/>
      <protection/>
    </xf>
    <xf numFmtId="201" fontId="1" fillId="0" borderId="6" xfId="29" applyNumberFormat="1" applyFont="1" applyFill="1" applyBorder="1">
      <alignment/>
      <protection/>
    </xf>
    <xf numFmtId="201" fontId="4" fillId="0" borderId="23" xfId="29" applyNumberFormat="1" applyFont="1" applyFill="1" applyBorder="1" applyAlignment="1">
      <alignment vertical="center"/>
      <protection/>
    </xf>
    <xf numFmtId="201" fontId="4" fillId="0" borderId="6" xfId="29" applyNumberFormat="1" applyFont="1" applyFill="1" applyBorder="1" applyAlignment="1">
      <alignment vertical="center"/>
      <protection/>
    </xf>
    <xf numFmtId="201" fontId="4" fillId="0" borderId="0" xfId="29" applyNumberFormat="1" applyFont="1">
      <alignment/>
      <protection/>
    </xf>
    <xf numFmtId="200" fontId="11" fillId="0" borderId="23" xfId="29" applyNumberFormat="1" applyFont="1" applyFill="1" applyBorder="1" applyAlignment="1">
      <alignment horizontal="right" vertical="center"/>
      <protection/>
    </xf>
    <xf numFmtId="200" fontId="11" fillId="0" borderId="6" xfId="29" applyNumberFormat="1" applyFont="1" applyFill="1" applyBorder="1" applyAlignment="1">
      <alignment horizontal="right" vertical="center"/>
      <protection/>
    </xf>
    <xf numFmtId="201" fontId="11" fillId="0" borderId="0" xfId="29" applyNumberFormat="1" applyFont="1">
      <alignment/>
      <protection/>
    </xf>
    <xf numFmtId="201" fontId="4" fillId="0" borderId="1" xfId="29" applyNumberFormat="1" applyFont="1" applyFill="1" applyBorder="1" applyAlignment="1">
      <alignment horizontal="right" vertical="center"/>
      <protection/>
    </xf>
    <xf numFmtId="200" fontId="4" fillId="0" borderId="23" xfId="29" applyNumberFormat="1" applyFont="1" applyFill="1" applyBorder="1" applyAlignment="1">
      <alignment horizontal="right" vertical="center"/>
      <protection/>
    </xf>
    <xf numFmtId="200" fontId="4" fillId="0" borderId="6" xfId="29" applyNumberFormat="1" applyFont="1" applyFill="1" applyBorder="1" applyAlignment="1">
      <alignment horizontal="right" vertical="center"/>
      <protection/>
    </xf>
    <xf numFmtId="201" fontId="4" fillId="0" borderId="2" xfId="29" applyNumberFormat="1" applyFont="1" applyFill="1" applyBorder="1" applyAlignment="1">
      <alignment horizontal="right" vertical="center"/>
      <protection/>
    </xf>
    <xf numFmtId="200" fontId="4" fillId="0" borderId="19" xfId="29" applyNumberFormat="1" applyFont="1" applyFill="1" applyBorder="1" applyAlignment="1">
      <alignment horizontal="right" vertical="center"/>
      <protection/>
    </xf>
    <xf numFmtId="200" fontId="4" fillId="0" borderId="10" xfId="29" applyNumberFormat="1" applyFont="1" applyFill="1" applyBorder="1" applyAlignment="1">
      <alignment horizontal="right" vertical="center"/>
      <protection/>
    </xf>
    <xf numFmtId="201" fontId="1" fillId="0" borderId="11" xfId="29" applyNumberFormat="1" applyFont="1" applyBorder="1">
      <alignment/>
      <protection/>
    </xf>
    <xf numFmtId="197" fontId="1" fillId="0" borderId="0" xfId="29" applyNumberFormat="1" applyFont="1" applyAlignment="1">
      <alignment/>
      <protection/>
    </xf>
    <xf numFmtId="197" fontId="4" fillId="0" borderId="23" xfId="17" applyNumberFormat="1" applyFont="1" applyFill="1" applyBorder="1" applyAlignment="1">
      <alignment horizontal="right" vertical="center"/>
    </xf>
    <xf numFmtId="197" fontId="4" fillId="0" borderId="6" xfId="17" applyNumberFormat="1" applyFont="1" applyFill="1" applyBorder="1" applyAlignment="1">
      <alignment vertical="center"/>
    </xf>
    <xf numFmtId="197" fontId="11" fillId="0" borderId="23" xfId="17" applyNumberFormat="1" applyFont="1" applyFill="1" applyBorder="1" applyAlignment="1">
      <alignment vertical="center"/>
    </xf>
    <xf numFmtId="197" fontId="11" fillId="0" borderId="6" xfId="17" applyNumberFormat="1" applyFont="1" applyFill="1" applyBorder="1" applyAlignment="1">
      <alignment vertical="center"/>
    </xf>
    <xf numFmtId="197" fontId="1" fillId="0" borderId="0" xfId="29" applyNumberFormat="1" applyFont="1" applyFill="1" applyAlignment="1">
      <alignment/>
      <protection/>
    </xf>
    <xf numFmtId="201" fontId="1" fillId="0" borderId="29" xfId="29" applyNumberFormat="1" applyFont="1" applyFill="1" applyBorder="1" applyAlignment="1">
      <alignment horizontal="center" vertical="center"/>
      <protection/>
    </xf>
    <xf numFmtId="201" fontId="1" fillId="0" borderId="33" xfId="29" applyNumberFormat="1" applyFont="1" applyFill="1" applyBorder="1" applyAlignment="1">
      <alignment horizontal="center" vertical="center"/>
      <protection/>
    </xf>
    <xf numFmtId="201" fontId="4" fillId="0" borderId="23" xfId="17" applyNumberFormat="1" applyFont="1" applyFill="1" applyBorder="1" applyAlignment="1">
      <alignment vertical="center"/>
    </xf>
    <xf numFmtId="201" fontId="4" fillId="0" borderId="6" xfId="17" applyNumberFormat="1" applyFont="1" applyFill="1" applyBorder="1" applyAlignment="1">
      <alignment vertical="center"/>
    </xf>
    <xf numFmtId="180" fontId="11" fillId="0" borderId="23" xfId="29" applyNumberFormat="1" applyFont="1" applyFill="1" applyBorder="1" applyAlignment="1">
      <alignment vertical="center"/>
      <protection/>
    </xf>
    <xf numFmtId="180" fontId="11" fillId="0" borderId="23" xfId="29" applyNumberFormat="1" applyFont="1" applyFill="1" applyBorder="1" applyAlignment="1">
      <alignment horizontal="right" vertical="center"/>
      <protection/>
    </xf>
    <xf numFmtId="180" fontId="11" fillId="0" borderId="6" xfId="29" applyNumberFormat="1" applyFont="1" applyFill="1" applyBorder="1" applyAlignment="1">
      <alignment vertical="center"/>
      <protection/>
    </xf>
    <xf numFmtId="193" fontId="11" fillId="0" borderId="0" xfId="29" applyNumberFormat="1" applyFont="1">
      <alignment/>
      <protection/>
    </xf>
    <xf numFmtId="180" fontId="4" fillId="0" borderId="23" xfId="29" applyNumberFormat="1" applyFont="1" applyFill="1" applyBorder="1" applyAlignment="1">
      <alignment horizontal="right" vertical="center"/>
      <protection/>
    </xf>
    <xf numFmtId="180" fontId="4" fillId="0" borderId="6" xfId="29" applyNumberFormat="1" applyFont="1" applyFill="1" applyBorder="1" applyAlignment="1">
      <alignment horizontal="right" vertical="center"/>
      <protection/>
    </xf>
    <xf numFmtId="193" fontId="4" fillId="0" borderId="0" xfId="29" applyNumberFormat="1" applyFont="1">
      <alignment/>
      <protection/>
    </xf>
    <xf numFmtId="41" fontId="4" fillId="0" borderId="23" xfId="29" applyNumberFormat="1" applyFont="1" applyFill="1" applyBorder="1" applyAlignment="1">
      <alignment horizontal="right"/>
      <protection/>
    </xf>
    <xf numFmtId="41" fontId="4" fillId="0" borderId="23" xfId="29" applyNumberFormat="1" applyFont="1" applyFill="1" applyBorder="1" applyAlignment="1">
      <alignment horizontal="right" vertical="center"/>
      <protection/>
    </xf>
    <xf numFmtId="41" fontId="4" fillId="0" borderId="6" xfId="29" applyNumberFormat="1" applyFont="1" applyFill="1" applyBorder="1" applyAlignment="1">
      <alignment horizontal="right"/>
      <protection/>
    </xf>
    <xf numFmtId="41" fontId="4" fillId="0" borderId="23" xfId="17" applyNumberFormat="1" applyFont="1" applyFill="1" applyBorder="1" applyAlignment="1">
      <alignment horizontal="right" vertical="center"/>
    </xf>
    <xf numFmtId="180" fontId="4" fillId="0" borderId="19" xfId="29" applyNumberFormat="1" applyFont="1" applyFill="1" applyBorder="1" applyAlignment="1">
      <alignment horizontal="right" vertical="center"/>
      <protection/>
    </xf>
    <xf numFmtId="180" fontId="4" fillId="0" borderId="10" xfId="29" applyNumberFormat="1" applyFont="1" applyFill="1" applyBorder="1" applyAlignment="1">
      <alignment horizontal="right" vertical="center"/>
      <protection/>
    </xf>
    <xf numFmtId="193" fontId="1" fillId="0" borderId="0" xfId="29" applyNumberFormat="1" applyFont="1" applyFill="1" applyBorder="1" applyAlignment="1">
      <alignment vertical="center"/>
      <protection/>
    </xf>
    <xf numFmtId="193" fontId="1" fillId="0" borderId="0" xfId="29" applyNumberFormat="1" applyFont="1" applyBorder="1" applyAlignment="1">
      <alignment vertical="center"/>
      <protection/>
    </xf>
    <xf numFmtId="201" fontId="1" fillId="0" borderId="0" xfId="29" applyNumberFormat="1" applyFont="1" applyBorder="1" applyAlignment="1">
      <alignment horizontal="right" vertical="center"/>
      <protection/>
    </xf>
    <xf numFmtId="193" fontId="1" fillId="0" borderId="0" xfId="29" applyNumberFormat="1" applyFont="1" applyBorder="1" applyAlignment="1">
      <alignment horizontal="right" vertical="center"/>
      <protection/>
    </xf>
    <xf numFmtId="201" fontId="1" fillId="0" borderId="0" xfId="29" applyNumberFormat="1" applyFont="1" applyBorder="1" applyAlignment="1">
      <alignment vertical="center"/>
      <protection/>
    </xf>
    <xf numFmtId="201" fontId="1" fillId="0" borderId="0" xfId="29" applyNumberFormat="1" applyFont="1" applyBorder="1">
      <alignment/>
      <protection/>
    </xf>
    <xf numFmtId="0" fontId="10" fillId="0" borderId="0" xfId="30" applyFont="1" applyFill="1">
      <alignment/>
      <protection/>
    </xf>
    <xf numFmtId="0" fontId="1" fillId="0" borderId="0" xfId="30" applyFont="1" applyFill="1">
      <alignment/>
      <protection/>
    </xf>
    <xf numFmtId="0" fontId="1" fillId="0" borderId="41" xfId="30" applyFont="1" applyFill="1" applyBorder="1" applyAlignment="1">
      <alignment vertical="center"/>
      <protection/>
    </xf>
    <xf numFmtId="0" fontId="1" fillId="0" borderId="42" xfId="30" applyFont="1" applyFill="1" applyBorder="1" applyAlignment="1">
      <alignment horizontal="center" vertical="center"/>
      <protection/>
    </xf>
    <xf numFmtId="0" fontId="1" fillId="0" borderId="42" xfId="30" applyFont="1" applyFill="1" applyBorder="1" applyAlignment="1">
      <alignment vertical="center"/>
      <protection/>
    </xf>
    <xf numFmtId="0" fontId="1" fillId="0" borderId="42" xfId="30" applyFont="1" applyFill="1" applyBorder="1" applyAlignment="1">
      <alignment horizontal="centerContinuous" vertical="center"/>
      <protection/>
    </xf>
    <xf numFmtId="0" fontId="1" fillId="0" borderId="1" xfId="30" applyFont="1" applyFill="1" applyBorder="1" applyAlignment="1">
      <alignment vertical="center"/>
      <protection/>
    </xf>
    <xf numFmtId="0" fontId="1" fillId="0" borderId="23" xfId="30" applyFont="1" applyFill="1" applyBorder="1" applyAlignment="1">
      <alignment horizontal="center" vertical="center"/>
      <protection/>
    </xf>
    <xf numFmtId="0" fontId="1" fillId="0" borderId="30" xfId="30" applyFont="1" applyFill="1" applyBorder="1" applyAlignment="1">
      <alignment horizontal="center" vertical="center"/>
      <protection/>
    </xf>
    <xf numFmtId="0" fontId="1" fillId="0" borderId="29" xfId="30" applyFont="1" applyFill="1" applyBorder="1" applyAlignment="1">
      <alignment vertical="center"/>
      <protection/>
    </xf>
    <xf numFmtId="0" fontId="1" fillId="0" borderId="29" xfId="30" applyFont="1" applyFill="1" applyBorder="1" applyAlignment="1">
      <alignment horizontal="center" vertical="center"/>
      <protection/>
    </xf>
    <xf numFmtId="0" fontId="1" fillId="0" borderId="33" xfId="30" applyFont="1" applyFill="1" applyBorder="1" applyAlignment="1">
      <alignment horizontal="right" vertical="center"/>
      <protection/>
    </xf>
    <xf numFmtId="0" fontId="4" fillId="0" borderId="28" xfId="30" applyFont="1" applyFill="1" applyBorder="1" applyAlignment="1">
      <alignment horizontal="center" vertical="center"/>
      <protection/>
    </xf>
    <xf numFmtId="56" fontId="4" fillId="0" borderId="28" xfId="30" applyNumberFormat="1" applyFont="1" applyFill="1" applyBorder="1" applyAlignment="1">
      <alignment vertical="center"/>
      <protection/>
    </xf>
    <xf numFmtId="56" fontId="4" fillId="0" borderId="28" xfId="30" applyNumberFormat="1" applyFont="1" applyFill="1" applyBorder="1" applyAlignment="1">
      <alignment horizontal="right" vertical="center"/>
      <protection/>
    </xf>
    <xf numFmtId="193" fontId="4" fillId="0" borderId="9" xfId="30" applyNumberFormat="1" applyFont="1" applyFill="1" applyBorder="1" applyAlignment="1">
      <alignment horizontal="right" vertical="center"/>
      <protection/>
    </xf>
    <xf numFmtId="0" fontId="4" fillId="0" borderId="23" xfId="30" applyFont="1" applyFill="1" applyBorder="1" applyAlignment="1">
      <alignment horizontal="distributed" vertical="center"/>
      <protection/>
    </xf>
    <xf numFmtId="56" fontId="4" fillId="0" borderId="23" xfId="30" applyNumberFormat="1" applyFont="1" applyFill="1" applyBorder="1" applyAlignment="1">
      <alignment vertical="center"/>
      <protection/>
    </xf>
    <xf numFmtId="56" fontId="4" fillId="0" borderId="23" xfId="30" applyNumberFormat="1" applyFont="1" applyFill="1" applyBorder="1" applyAlignment="1">
      <alignment horizontal="right" vertical="center"/>
      <protection/>
    </xf>
    <xf numFmtId="193" fontId="4" fillId="0" borderId="6" xfId="30" applyNumberFormat="1" applyFont="1" applyFill="1" applyBorder="1" applyAlignment="1">
      <alignment horizontal="right" vertical="center"/>
      <protection/>
    </xf>
    <xf numFmtId="0" fontId="12" fillId="0" borderId="0" xfId="30" applyFont="1" applyFill="1">
      <alignment/>
      <protection/>
    </xf>
    <xf numFmtId="0" fontId="4" fillId="0" borderId="0" xfId="30" applyFont="1" applyFill="1" applyBorder="1">
      <alignment/>
      <protection/>
    </xf>
    <xf numFmtId="0" fontId="1" fillId="0" borderId="0" xfId="30" applyFont="1" applyFill="1" applyBorder="1">
      <alignment/>
      <protection/>
    </xf>
    <xf numFmtId="43" fontId="30" fillId="0" borderId="0" xfId="17" applyNumberFormat="1" applyFont="1" applyFill="1" applyBorder="1" applyAlignment="1">
      <alignment vertical="center"/>
    </xf>
    <xf numFmtId="43" fontId="5" fillId="0" borderId="11" xfId="17" applyNumberFormat="1" applyFont="1" applyFill="1" applyBorder="1" applyAlignment="1">
      <alignment vertical="center"/>
    </xf>
    <xf numFmtId="43" fontId="30" fillId="0" borderId="11" xfId="17" applyNumberFormat="1" applyFont="1" applyFill="1" applyBorder="1" applyAlignment="1">
      <alignment vertical="center"/>
    </xf>
    <xf numFmtId="43" fontId="30" fillId="0" borderId="31" xfId="17" applyNumberFormat="1" applyFont="1" applyFill="1" applyBorder="1" applyAlignment="1">
      <alignment vertical="center"/>
    </xf>
    <xf numFmtId="43" fontId="31" fillId="0" borderId="0" xfId="17" applyNumberFormat="1" applyFont="1" applyFill="1" applyBorder="1" applyAlignment="1">
      <alignment vertical="center"/>
    </xf>
    <xf numFmtId="0" fontId="5" fillId="0" borderId="53" xfId="0" applyFont="1" applyFill="1" applyBorder="1" applyAlignment="1">
      <alignment vertical="center"/>
    </xf>
    <xf numFmtId="43" fontId="5" fillId="0" borderId="0" xfId="17" applyNumberFormat="1" applyFont="1" applyFill="1" applyBorder="1" applyAlignment="1">
      <alignment vertical="center"/>
    </xf>
    <xf numFmtId="43" fontId="14" fillId="0" borderId="0" xfId="17" applyNumberFormat="1" applyFont="1" applyFill="1" applyAlignment="1">
      <alignment/>
    </xf>
    <xf numFmtId="43" fontId="32" fillId="0" borderId="0" xfId="17" applyNumberFormat="1" applyFont="1" applyFill="1" applyBorder="1" applyAlignment="1">
      <alignment vertical="center"/>
    </xf>
    <xf numFmtId="43" fontId="14" fillId="0" borderId="0" xfId="17" applyNumberFormat="1" applyFont="1" applyFill="1" applyBorder="1" applyAlignment="1">
      <alignment/>
    </xf>
    <xf numFmtId="43" fontId="5" fillId="0" borderId="0" xfId="17" applyNumberFormat="1" applyFont="1" applyFill="1" applyBorder="1" applyAlignment="1">
      <alignment horizontal="center" vertical="center"/>
    </xf>
    <xf numFmtId="43" fontId="4" fillId="0" borderId="0" xfId="17" applyNumberFormat="1" applyFont="1" applyFill="1" applyAlignment="1">
      <alignment/>
    </xf>
    <xf numFmtId="43" fontId="1" fillId="0" borderId="3" xfId="17" applyNumberFormat="1" applyFont="1" applyFill="1" applyBorder="1" applyAlignment="1">
      <alignment vertical="center"/>
    </xf>
    <xf numFmtId="0" fontId="0" fillId="0" borderId="0" xfId="33" applyFont="1">
      <alignment/>
      <protection/>
    </xf>
    <xf numFmtId="0" fontId="0" fillId="0" borderId="0" xfId="0" applyFont="1" applyAlignment="1">
      <alignment vertical="center"/>
    </xf>
    <xf numFmtId="0" fontId="0" fillId="0" borderId="0" xfId="33" applyFont="1">
      <alignment/>
      <protection/>
    </xf>
    <xf numFmtId="57" fontId="5" fillId="0" borderId="22" xfId="33" applyNumberFormat="1" applyFont="1" applyFill="1" applyBorder="1" applyAlignment="1" quotePrefix="1">
      <alignment horizontal="center" vertical="center"/>
      <protection/>
    </xf>
    <xf numFmtId="0" fontId="15" fillId="0" borderId="6" xfId="33" applyFont="1" applyFill="1" applyBorder="1" applyAlignment="1">
      <alignment vertical="center"/>
      <protection/>
    </xf>
    <xf numFmtId="0" fontId="5" fillId="0" borderId="12" xfId="33" applyFont="1" applyFill="1" applyBorder="1" applyAlignment="1">
      <alignment horizontal="center" vertical="center"/>
      <protection/>
    </xf>
    <xf numFmtId="0" fontId="0" fillId="0" borderId="0" xfId="31" applyFont="1" applyFill="1" applyBorder="1">
      <alignment/>
      <protection/>
    </xf>
    <xf numFmtId="0" fontId="0" fillId="0" borderId="0" xfId="31" applyFont="1" applyFill="1">
      <alignment/>
      <protection/>
    </xf>
    <xf numFmtId="0" fontId="0" fillId="0" borderId="0" xfId="31" applyFont="1" applyFill="1" applyBorder="1" applyAlignment="1">
      <alignment horizontal="center"/>
      <protection/>
    </xf>
    <xf numFmtId="0" fontId="0" fillId="0" borderId="0" xfId="31" applyFont="1" applyFill="1" applyBorder="1">
      <alignment/>
      <protection/>
    </xf>
    <xf numFmtId="0" fontId="0" fillId="0" borderId="0" xfId="31" applyFont="1" applyBorder="1">
      <alignment/>
      <protection/>
    </xf>
    <xf numFmtId="0" fontId="0" fillId="0" borderId="0" xfId="31" applyFont="1" applyBorder="1" applyAlignment="1">
      <alignment horizontal="center"/>
      <protection/>
    </xf>
    <xf numFmtId="0" fontId="0" fillId="0" borderId="0" xfId="31" applyFont="1">
      <alignment/>
      <protection/>
    </xf>
    <xf numFmtId="0" fontId="15" fillId="0" borderId="0" xfId="31" applyFont="1" applyBorder="1" applyAlignment="1">
      <alignment horizontal="right"/>
      <protection/>
    </xf>
    <xf numFmtId="0" fontId="0" fillId="0" borderId="0" xfId="31" applyFont="1" applyAlignment="1">
      <alignment horizontal="center"/>
      <protection/>
    </xf>
    <xf numFmtId="38" fontId="11" fillId="0" borderId="1" xfId="17" applyFont="1" applyFill="1" applyBorder="1" applyAlignment="1">
      <alignment horizontal="distributed"/>
    </xf>
    <xf numFmtId="41" fontId="4" fillId="0" borderId="6" xfId="0" applyNumberFormat="1" applyFont="1" applyBorder="1" applyAlignment="1" applyProtection="1">
      <alignment/>
      <protection/>
    </xf>
    <xf numFmtId="41" fontId="4" fillId="0" borderId="10" xfId="0" applyNumberFormat="1" applyFont="1" applyBorder="1" applyAlignment="1" applyProtection="1">
      <alignment/>
      <protection/>
    </xf>
    <xf numFmtId="38" fontId="10" fillId="0" borderId="0" xfId="17" applyFont="1" applyFill="1" applyAlignment="1">
      <alignment/>
    </xf>
    <xf numFmtId="38" fontId="15" fillId="0" borderId="0" xfId="17" applyFont="1" applyFill="1" applyAlignment="1">
      <alignment/>
    </xf>
    <xf numFmtId="0" fontId="0" fillId="0" borderId="0" xfId="0" applyFont="1" applyFill="1" applyAlignment="1">
      <alignment vertical="center"/>
    </xf>
    <xf numFmtId="38" fontId="15" fillId="0" borderId="41" xfId="17" applyFont="1" applyFill="1" applyBorder="1" applyAlignment="1">
      <alignment/>
    </xf>
    <xf numFmtId="38" fontId="15" fillId="0" borderId="14" xfId="17" applyFont="1" applyFill="1" applyBorder="1" applyAlignment="1">
      <alignment horizontal="center"/>
    </xf>
    <xf numFmtId="38" fontId="15" fillId="0" borderId="14" xfId="17" applyFont="1" applyFill="1" applyBorder="1" applyAlignment="1">
      <alignment horizontal="centerContinuous"/>
    </xf>
    <xf numFmtId="38" fontId="15" fillId="0" borderId="18" xfId="17" applyFont="1" applyFill="1" applyBorder="1" applyAlignment="1">
      <alignment horizontal="centerContinuous"/>
    </xf>
    <xf numFmtId="38" fontId="15" fillId="0" borderId="4" xfId="17" applyFont="1" applyFill="1" applyBorder="1" applyAlignment="1">
      <alignment horizontal="centerContinuous"/>
    </xf>
    <xf numFmtId="38" fontId="15" fillId="0" borderId="34" xfId="17" applyFont="1" applyFill="1" applyBorder="1" applyAlignment="1">
      <alignment horizontal="center"/>
    </xf>
    <xf numFmtId="38" fontId="15" fillId="0" borderId="5" xfId="17" applyFont="1" applyFill="1" applyBorder="1" applyAlignment="1">
      <alignment horizontal="centerContinuous"/>
    </xf>
    <xf numFmtId="38" fontId="15" fillId="0" borderId="54" xfId="17" applyFont="1" applyFill="1" applyBorder="1" applyAlignment="1">
      <alignment horizontal="centerContinuous"/>
    </xf>
    <xf numFmtId="38" fontId="15" fillId="0" borderId="13" xfId="17" applyFont="1" applyFill="1" applyBorder="1" applyAlignment="1">
      <alignment horizontal="centerContinuous"/>
    </xf>
    <xf numFmtId="38" fontId="15" fillId="0" borderId="40" xfId="17" applyFont="1" applyFill="1" applyBorder="1" applyAlignment="1">
      <alignment/>
    </xf>
    <xf numFmtId="38" fontId="15" fillId="0" borderId="1" xfId="17" applyFont="1" applyFill="1" applyBorder="1" applyAlignment="1">
      <alignment/>
    </xf>
    <xf numFmtId="38" fontId="15" fillId="0" borderId="23" xfId="17" applyFont="1" applyFill="1" applyBorder="1" applyAlignment="1">
      <alignment horizontal="center"/>
    </xf>
    <xf numFmtId="38" fontId="15" fillId="0" borderId="27" xfId="17" applyFont="1" applyFill="1" applyBorder="1" applyAlignment="1">
      <alignment horizontal="centerContinuous"/>
    </xf>
    <xf numFmtId="38" fontId="15" fillId="0" borderId="45" xfId="17" applyFont="1" applyFill="1" applyBorder="1" applyAlignment="1">
      <alignment horizontal="centerContinuous"/>
    </xf>
    <xf numFmtId="38" fontId="15" fillId="0" borderId="26" xfId="17" applyFont="1" applyFill="1" applyBorder="1" applyAlignment="1">
      <alignment horizontal="centerContinuous"/>
    </xf>
    <xf numFmtId="38" fontId="15" fillId="0" borderId="55" xfId="17" applyFont="1" applyFill="1" applyBorder="1" applyAlignment="1">
      <alignment horizontal="centerContinuous"/>
    </xf>
    <xf numFmtId="38" fontId="15" fillId="0" borderId="56" xfId="17" applyFont="1" applyFill="1" applyBorder="1" applyAlignment="1">
      <alignment horizontal="centerContinuous"/>
    </xf>
    <xf numFmtId="38" fontId="15" fillId="0" borderId="47" xfId="17" applyFont="1" applyFill="1" applyBorder="1" applyAlignment="1">
      <alignment horizontal="centerContinuous"/>
    </xf>
    <xf numFmtId="38" fontId="15" fillId="0" borderId="6" xfId="17" applyFont="1" applyFill="1" applyBorder="1" applyAlignment="1">
      <alignment/>
    </xf>
    <xf numFmtId="38" fontId="15" fillId="0" borderId="1" xfId="17" applyFont="1" applyFill="1" applyBorder="1" applyAlignment="1">
      <alignment horizontal="distributed" vertical="center"/>
    </xf>
    <xf numFmtId="38" fontId="15" fillId="0" borderId="23" xfId="17" applyFont="1" applyFill="1" applyBorder="1" applyAlignment="1">
      <alignment horizontal="distributed" vertical="center"/>
    </xf>
    <xf numFmtId="38" fontId="15" fillId="0" borderId="23" xfId="17" applyFont="1" applyFill="1" applyBorder="1" applyAlignment="1">
      <alignment horizontal="centerContinuous"/>
    </xf>
    <xf numFmtId="38" fontId="15" fillId="0" borderId="23" xfId="17" applyFont="1" applyFill="1" applyBorder="1" applyAlignment="1">
      <alignment horizontal="distributed"/>
    </xf>
    <xf numFmtId="38" fontId="15" fillId="0" borderId="24" xfId="17" applyFont="1" applyFill="1" applyBorder="1" applyAlignment="1">
      <alignment horizontal="distributed"/>
    </xf>
    <xf numFmtId="38" fontId="15" fillId="0" borderId="21" xfId="17" applyFont="1" applyFill="1" applyBorder="1" applyAlignment="1">
      <alignment horizontal="center"/>
    </xf>
    <xf numFmtId="38" fontId="15" fillId="0" borderId="28" xfId="17" applyFont="1" applyFill="1" applyBorder="1" applyAlignment="1">
      <alignment horizontal="center"/>
    </xf>
    <xf numFmtId="38" fontId="15" fillId="0" borderId="28" xfId="17" applyFont="1" applyFill="1" applyBorder="1" applyAlignment="1">
      <alignment/>
    </xf>
    <xf numFmtId="38" fontId="15" fillId="0" borderId="6" xfId="17" applyFont="1" applyFill="1" applyBorder="1" applyAlignment="1">
      <alignment horizontal="distributed" vertical="center"/>
    </xf>
    <xf numFmtId="38" fontId="15" fillId="0" borderId="23" xfId="17" applyFont="1" applyFill="1" applyBorder="1" applyAlignment="1">
      <alignment/>
    </xf>
    <xf numFmtId="38" fontId="15" fillId="0" borderId="22" xfId="17" applyFont="1" applyFill="1" applyBorder="1" applyAlignment="1">
      <alignment horizontal="center"/>
    </xf>
    <xf numFmtId="38" fontId="15" fillId="0" borderId="30" xfId="17" applyFont="1" applyFill="1" applyBorder="1" applyAlignment="1">
      <alignment/>
    </xf>
    <xf numFmtId="38" fontId="15" fillId="0" borderId="29" xfId="17" applyFont="1" applyFill="1" applyBorder="1" applyAlignment="1">
      <alignment/>
    </xf>
    <xf numFmtId="38" fontId="15" fillId="0" borderId="29" xfId="17" applyFont="1" applyFill="1" applyBorder="1" applyAlignment="1">
      <alignment horizontal="center"/>
    </xf>
    <xf numFmtId="38" fontId="15" fillId="0" borderId="29" xfId="17" applyFont="1" applyFill="1" applyBorder="1" applyAlignment="1">
      <alignment horizontal="distributed"/>
    </xf>
    <xf numFmtId="38" fontId="15" fillId="0" borderId="57" xfId="17" applyFont="1" applyFill="1" applyBorder="1" applyAlignment="1">
      <alignment horizontal="distributed"/>
    </xf>
    <xf numFmtId="38" fontId="15" fillId="0" borderId="58" xfId="17" applyFont="1" applyFill="1" applyBorder="1" applyAlignment="1">
      <alignment/>
    </xf>
    <xf numFmtId="38" fontId="15" fillId="0" borderId="33" xfId="17" applyFont="1" applyFill="1" applyBorder="1" applyAlignment="1">
      <alignment/>
    </xf>
    <xf numFmtId="38" fontId="5" fillId="0" borderId="1" xfId="17" applyFont="1" applyFill="1" applyBorder="1" applyAlignment="1">
      <alignment horizontal="distributed" vertical="center" shrinkToFit="1"/>
    </xf>
    <xf numFmtId="41" fontId="5" fillId="0" borderId="23" xfId="17" applyNumberFormat="1" applyFont="1" applyFill="1" applyBorder="1" applyAlignment="1">
      <alignment horizontal="right" vertical="center" shrinkToFit="1"/>
    </xf>
    <xf numFmtId="41" fontId="5" fillId="0" borderId="24" xfId="17" applyNumberFormat="1" applyFont="1" applyFill="1" applyBorder="1" applyAlignment="1">
      <alignment horizontal="right" vertical="center" shrinkToFit="1"/>
    </xf>
    <xf numFmtId="41" fontId="5" fillId="0" borderId="21" xfId="17" applyNumberFormat="1" applyFont="1" applyFill="1" applyBorder="1" applyAlignment="1">
      <alignment horizontal="right" vertical="center" shrinkToFit="1"/>
    </xf>
    <xf numFmtId="41" fontId="5" fillId="0" borderId="28" xfId="17" applyNumberFormat="1" applyFont="1" applyFill="1" applyBorder="1" applyAlignment="1">
      <alignment horizontal="right" vertical="center" shrinkToFit="1"/>
    </xf>
    <xf numFmtId="38" fontId="5" fillId="0" borderId="6" xfId="17" applyFont="1" applyFill="1" applyBorder="1" applyAlignment="1">
      <alignment horizontal="distributed" vertical="center" shrinkToFit="1"/>
    </xf>
    <xf numFmtId="38" fontId="30" fillId="0" borderId="1" xfId="17" applyFont="1" applyFill="1" applyBorder="1" applyAlignment="1">
      <alignment horizontal="distributed" vertical="center" shrinkToFit="1"/>
    </xf>
    <xf numFmtId="41" fontId="30" fillId="0" borderId="23" xfId="17" applyNumberFormat="1" applyFont="1" applyFill="1" applyBorder="1" applyAlignment="1">
      <alignment horizontal="right" vertical="center" shrinkToFit="1"/>
    </xf>
    <xf numFmtId="41" fontId="30" fillId="0" borderId="24" xfId="17" applyNumberFormat="1" applyFont="1" applyFill="1" applyBorder="1" applyAlignment="1">
      <alignment horizontal="right" vertical="center" shrinkToFit="1"/>
    </xf>
    <xf numFmtId="41" fontId="30" fillId="0" borderId="22" xfId="17" applyNumberFormat="1" applyFont="1" applyFill="1" applyBorder="1" applyAlignment="1">
      <alignment horizontal="right" vertical="center" shrinkToFit="1"/>
    </xf>
    <xf numFmtId="38" fontId="30" fillId="0" borderId="6" xfId="17" applyFont="1" applyFill="1" applyBorder="1" applyAlignment="1">
      <alignment horizontal="distributed" vertical="center" shrinkToFit="1"/>
    </xf>
    <xf numFmtId="38" fontId="15" fillId="0" borderId="1" xfId="17" applyFont="1" applyFill="1" applyBorder="1" applyAlignment="1">
      <alignment vertical="center" shrinkToFit="1"/>
    </xf>
    <xf numFmtId="41" fontId="33" fillId="0" borderId="23" xfId="17" applyNumberFormat="1" applyFont="1" applyFill="1" applyBorder="1" applyAlignment="1">
      <alignment horizontal="right" vertical="center" shrinkToFit="1"/>
    </xf>
    <xf numFmtId="41" fontId="33" fillId="0" borderId="24" xfId="17" applyNumberFormat="1" applyFont="1" applyFill="1" applyBorder="1" applyAlignment="1">
      <alignment horizontal="right" vertical="center" shrinkToFit="1"/>
    </xf>
    <xf numFmtId="182" fontId="33" fillId="0" borderId="22" xfId="17" applyNumberFormat="1" applyFont="1" applyFill="1" applyBorder="1" applyAlignment="1">
      <alignment horizontal="right" vertical="center" shrinkToFit="1"/>
    </xf>
    <xf numFmtId="182" fontId="33" fillId="0" borderId="23" xfId="17" applyNumberFormat="1" applyFont="1" applyFill="1" applyBorder="1" applyAlignment="1">
      <alignment horizontal="right" vertical="center" shrinkToFit="1"/>
    </xf>
    <xf numFmtId="38" fontId="15" fillId="0" borderId="6" xfId="17" applyFont="1" applyFill="1" applyBorder="1" applyAlignment="1">
      <alignment vertical="center" shrinkToFit="1"/>
    </xf>
    <xf numFmtId="41" fontId="5" fillId="0" borderId="22" xfId="17" applyNumberFormat="1" applyFont="1" applyFill="1" applyBorder="1" applyAlignment="1">
      <alignment horizontal="right" vertical="center" shrinkToFit="1"/>
    </xf>
    <xf numFmtId="41" fontId="0" fillId="0" borderId="0" xfId="0" applyNumberFormat="1" applyFont="1" applyFill="1" applyAlignment="1">
      <alignment vertical="center"/>
    </xf>
    <xf numFmtId="38" fontId="5" fillId="0" borderId="2" xfId="17" applyFont="1" applyFill="1" applyBorder="1" applyAlignment="1">
      <alignment horizontal="distributed" vertical="center" shrinkToFit="1"/>
    </xf>
    <xf numFmtId="41" fontId="5" fillId="0" borderId="19" xfId="17" applyNumberFormat="1" applyFont="1" applyFill="1" applyBorder="1" applyAlignment="1">
      <alignment horizontal="right" vertical="center" shrinkToFit="1"/>
    </xf>
    <xf numFmtId="41" fontId="5" fillId="0" borderId="37" xfId="17" applyNumberFormat="1" applyFont="1" applyFill="1" applyBorder="1" applyAlignment="1">
      <alignment horizontal="right" vertical="center" shrinkToFit="1"/>
    </xf>
    <xf numFmtId="41" fontId="5" fillId="0" borderId="39" xfId="17" applyNumberFormat="1" applyFont="1" applyFill="1" applyBorder="1" applyAlignment="1">
      <alignment horizontal="right" vertical="center" shrinkToFit="1"/>
    </xf>
    <xf numFmtId="38" fontId="5" fillId="0" borderId="10" xfId="17" applyFont="1" applyFill="1" applyBorder="1" applyAlignment="1">
      <alignment horizontal="distributed" vertical="center" shrinkToFit="1"/>
    </xf>
    <xf numFmtId="183" fontId="0" fillId="0" borderId="0" xfId="0" applyNumberFormat="1" applyFont="1" applyFill="1" applyAlignment="1">
      <alignment vertical="center"/>
    </xf>
    <xf numFmtId="0" fontId="4" fillId="0" borderId="0" xfId="0" applyFont="1" applyFill="1" applyBorder="1" applyAlignment="1">
      <alignment horizontal="right" vertical="center"/>
    </xf>
    <xf numFmtId="41" fontId="11" fillId="0" borderId="27" xfId="0" applyNumberFormat="1" applyFont="1" applyFill="1" applyBorder="1" applyAlignment="1">
      <alignment/>
    </xf>
    <xf numFmtId="187" fontId="11" fillId="0" borderId="27" xfId="0" applyNumberFormat="1" applyFont="1" applyFill="1" applyBorder="1" applyAlignment="1">
      <alignment/>
    </xf>
    <xf numFmtId="187" fontId="11" fillId="0" borderId="45" xfId="0" applyNumberFormat="1" applyFont="1" applyFill="1" applyBorder="1" applyAlignment="1">
      <alignment/>
    </xf>
    <xf numFmtId="41" fontId="4" fillId="0" borderId="28" xfId="0" applyNumberFormat="1" applyFont="1" applyFill="1" applyBorder="1" applyAlignment="1" applyProtection="1">
      <alignment/>
      <protection/>
    </xf>
    <xf numFmtId="187" fontId="4" fillId="0" borderId="28" xfId="0" applyNumberFormat="1" applyFont="1" applyFill="1" applyBorder="1" applyAlignment="1" applyProtection="1">
      <alignment/>
      <protection/>
    </xf>
    <xf numFmtId="187" fontId="4" fillId="0" borderId="32" xfId="0" applyNumberFormat="1" applyFont="1" applyFill="1" applyBorder="1" applyAlignment="1" applyProtection="1">
      <alignment/>
      <protection/>
    </xf>
    <xf numFmtId="187" fontId="4" fillId="0" borderId="28" xfId="0" applyNumberFormat="1" applyFont="1" applyFill="1" applyBorder="1" applyAlignment="1">
      <alignment/>
    </xf>
    <xf numFmtId="187" fontId="4" fillId="0" borderId="9" xfId="0" applyNumberFormat="1" applyFont="1" applyFill="1" applyBorder="1" applyAlignment="1">
      <alignment/>
    </xf>
    <xf numFmtId="41" fontId="4" fillId="0" borderId="23" xfId="0" applyNumberFormat="1" applyFont="1" applyFill="1" applyBorder="1" applyAlignment="1" applyProtection="1">
      <alignment/>
      <protection/>
    </xf>
    <xf numFmtId="187" fontId="4" fillId="0" borderId="23" xfId="0" applyNumberFormat="1" applyFont="1" applyFill="1" applyBorder="1" applyAlignment="1" applyProtection="1">
      <alignment/>
      <protection/>
    </xf>
    <xf numFmtId="187" fontId="4" fillId="0" borderId="1" xfId="0" applyNumberFormat="1" applyFont="1" applyFill="1" applyBorder="1" applyAlignment="1" applyProtection="1">
      <alignment/>
      <protection/>
    </xf>
    <xf numFmtId="187" fontId="4" fillId="0" borderId="23" xfId="0" applyNumberFormat="1" applyFont="1" applyFill="1" applyBorder="1" applyAlignment="1">
      <alignment/>
    </xf>
    <xf numFmtId="187" fontId="4" fillId="0" borderId="23" xfId="0" applyNumberFormat="1" applyFont="1" applyFill="1" applyBorder="1" applyAlignment="1">
      <alignment horizontal="right"/>
    </xf>
    <xf numFmtId="187" fontId="4" fillId="0" borderId="6" xfId="0" applyNumberFormat="1" applyFont="1" applyFill="1" applyBorder="1" applyAlignment="1">
      <alignment/>
    </xf>
    <xf numFmtId="187" fontId="4" fillId="0" borderId="6" xfId="0" applyNumberFormat="1" applyFont="1" applyFill="1" applyBorder="1" applyAlignment="1">
      <alignment horizontal="right"/>
    </xf>
    <xf numFmtId="41" fontId="11" fillId="0" borderId="27" xfId="0" applyNumberFormat="1" applyFont="1" applyFill="1" applyBorder="1" applyAlignment="1" applyProtection="1">
      <alignment/>
      <protection/>
    </xf>
    <xf numFmtId="187" fontId="11" fillId="0" borderId="27" xfId="0" applyNumberFormat="1" applyFont="1" applyFill="1" applyBorder="1" applyAlignment="1" applyProtection="1">
      <alignment/>
      <protection/>
    </xf>
    <xf numFmtId="187" fontId="11" fillId="0" borderId="47" xfId="0" applyNumberFormat="1" applyFont="1" applyFill="1" applyBorder="1" applyAlignment="1" applyProtection="1">
      <alignment/>
      <protection/>
    </xf>
    <xf numFmtId="187" fontId="11" fillId="0" borderId="45" xfId="0" applyNumberFormat="1" applyFont="1" applyFill="1" applyBorder="1" applyAlignment="1" applyProtection="1">
      <alignment/>
      <protection/>
    </xf>
    <xf numFmtId="41" fontId="4" fillId="0" borderId="23" xfId="0" applyNumberFormat="1" applyFont="1" applyFill="1" applyBorder="1" applyAlignment="1" applyProtection="1">
      <alignment horizontal="right"/>
      <protection/>
    </xf>
    <xf numFmtId="187" fontId="4" fillId="0" borderId="23" xfId="0" applyNumberFormat="1" applyFont="1" applyFill="1" applyBorder="1" applyAlignment="1" applyProtection="1">
      <alignment horizontal="right"/>
      <protection/>
    </xf>
    <xf numFmtId="41" fontId="11" fillId="0" borderId="23" xfId="0" applyNumberFormat="1" applyFont="1" applyFill="1" applyBorder="1" applyAlignment="1">
      <alignment vertical="center"/>
    </xf>
    <xf numFmtId="187" fontId="11" fillId="0" borderId="23" xfId="0" applyNumberFormat="1" applyFont="1" applyFill="1" applyBorder="1" applyAlignment="1">
      <alignment vertical="center"/>
    </xf>
    <xf numFmtId="187" fontId="11" fillId="0" borderId="1" xfId="0" applyNumberFormat="1" applyFont="1" applyFill="1" applyBorder="1" applyAlignment="1" applyProtection="1">
      <alignment horizontal="right" vertical="center"/>
      <protection/>
    </xf>
    <xf numFmtId="187" fontId="11" fillId="0" borderId="23" xfId="0" applyNumberFormat="1" applyFont="1" applyFill="1" applyBorder="1" applyAlignment="1" applyProtection="1">
      <alignment vertical="center"/>
      <protection/>
    </xf>
    <xf numFmtId="187" fontId="11" fillId="0" borderId="23" xfId="0" applyNumberFormat="1" applyFont="1" applyFill="1" applyBorder="1" applyAlignment="1" applyProtection="1">
      <alignment horizontal="right" vertical="center"/>
      <protection/>
    </xf>
    <xf numFmtId="187" fontId="11" fillId="0" borderId="6" xfId="0" applyNumberFormat="1" applyFont="1" applyFill="1" applyBorder="1" applyAlignment="1" applyProtection="1">
      <alignment horizontal="right" vertical="center"/>
      <protection/>
    </xf>
    <xf numFmtId="41" fontId="4" fillId="0" borderId="28" xfId="0" applyNumberFormat="1" applyFont="1" applyFill="1" applyBorder="1" applyAlignment="1" applyProtection="1">
      <alignment horizontal="right"/>
      <protection/>
    </xf>
    <xf numFmtId="187" fontId="4" fillId="0" borderId="28" xfId="0" applyNumberFormat="1" applyFont="1" applyFill="1" applyBorder="1" applyAlignment="1" applyProtection="1">
      <alignment horizontal="right"/>
      <protection/>
    </xf>
    <xf numFmtId="187" fontId="4" fillId="0" borderId="28" xfId="0" applyNumberFormat="1" applyFont="1" applyFill="1" applyBorder="1" applyAlignment="1">
      <alignment horizontal="right"/>
    </xf>
    <xf numFmtId="41" fontId="11" fillId="0" borderId="23" xfId="0" applyNumberFormat="1" applyFont="1" applyFill="1" applyBorder="1" applyAlignment="1" applyProtection="1">
      <alignment/>
      <protection/>
    </xf>
    <xf numFmtId="187" fontId="11" fillId="0" borderId="23" xfId="0" applyNumberFormat="1" applyFont="1" applyFill="1" applyBorder="1" applyAlignment="1" applyProtection="1">
      <alignment/>
      <protection/>
    </xf>
    <xf numFmtId="187" fontId="11" fillId="0" borderId="1" xfId="0" applyNumberFormat="1" applyFont="1" applyFill="1" applyBorder="1" applyAlignment="1" applyProtection="1">
      <alignment/>
      <protection/>
    </xf>
    <xf numFmtId="187" fontId="11" fillId="0" borderId="6" xfId="0" applyNumberFormat="1" applyFont="1" applyFill="1" applyBorder="1" applyAlignment="1" applyProtection="1">
      <alignment/>
      <protection/>
    </xf>
    <xf numFmtId="41" fontId="4" fillId="0" borderId="29" xfId="0" applyNumberFormat="1" applyFont="1" applyFill="1" applyBorder="1" applyAlignment="1" applyProtection="1">
      <alignment/>
      <protection/>
    </xf>
    <xf numFmtId="187" fontId="4" fillId="0" borderId="29" xfId="0" applyNumberFormat="1" applyFont="1" applyFill="1" applyBorder="1" applyAlignment="1" applyProtection="1">
      <alignment/>
      <protection/>
    </xf>
    <xf numFmtId="41" fontId="4" fillId="0" borderId="29" xfId="0" applyNumberFormat="1" applyFont="1" applyFill="1" applyBorder="1" applyAlignment="1" applyProtection="1">
      <alignment horizontal="right"/>
      <protection/>
    </xf>
    <xf numFmtId="187" fontId="4" fillId="0" borderId="29" xfId="0" applyNumberFormat="1" applyFont="1" applyFill="1" applyBorder="1" applyAlignment="1" applyProtection="1">
      <alignment horizontal="right"/>
      <protection/>
    </xf>
    <xf numFmtId="187" fontId="4" fillId="0" borderId="30" xfId="0" applyNumberFormat="1" applyFont="1" applyFill="1" applyBorder="1" applyAlignment="1" applyProtection="1">
      <alignment/>
      <protection/>
    </xf>
    <xf numFmtId="187" fontId="4" fillId="0" borderId="29" xfId="0" applyNumberFormat="1" applyFont="1" applyFill="1" applyBorder="1" applyAlignment="1">
      <alignment/>
    </xf>
    <xf numFmtId="187" fontId="4" fillId="0" borderId="29" xfId="0" applyNumberFormat="1" applyFont="1" applyFill="1" applyBorder="1" applyAlignment="1">
      <alignment horizontal="right"/>
    </xf>
    <xf numFmtId="187" fontId="4" fillId="0" borderId="33" xfId="0" applyNumberFormat="1" applyFont="1" applyFill="1" applyBorder="1" applyAlignment="1">
      <alignment/>
    </xf>
    <xf numFmtId="41" fontId="4" fillId="0" borderId="27" xfId="0" applyNumberFormat="1" applyFont="1" applyFill="1" applyBorder="1" applyAlignment="1" applyProtection="1">
      <alignment/>
      <protection/>
    </xf>
    <xf numFmtId="187" fontId="4" fillId="0" borderId="27" xfId="0" applyNumberFormat="1" applyFont="1" applyFill="1" applyBorder="1" applyAlignment="1" applyProtection="1">
      <alignment/>
      <protection/>
    </xf>
    <xf numFmtId="41" fontId="4" fillId="0" borderId="27" xfId="0" applyNumberFormat="1" applyFont="1" applyFill="1" applyBorder="1" applyAlignment="1" applyProtection="1">
      <alignment horizontal="right"/>
      <protection/>
    </xf>
    <xf numFmtId="187" fontId="4" fillId="0" borderId="27" xfId="0" applyNumberFormat="1" applyFont="1" applyFill="1" applyBorder="1" applyAlignment="1" applyProtection="1">
      <alignment horizontal="right"/>
      <protection/>
    </xf>
    <xf numFmtId="187" fontId="4" fillId="0" borderId="47" xfId="0" applyNumberFormat="1" applyFont="1" applyFill="1" applyBorder="1" applyAlignment="1" applyProtection="1">
      <alignment horizontal="right"/>
      <protection/>
    </xf>
    <xf numFmtId="187" fontId="4" fillId="0" borderId="45" xfId="0" applyNumberFormat="1" applyFont="1" applyFill="1" applyBorder="1" applyAlignment="1" applyProtection="1">
      <alignment horizontal="right"/>
      <protection/>
    </xf>
    <xf numFmtId="187" fontId="4" fillId="0" borderId="6" xfId="0" applyNumberFormat="1" applyFont="1" applyFill="1" applyBorder="1" applyAlignment="1" applyProtection="1">
      <alignment horizontal="right"/>
      <protection/>
    </xf>
    <xf numFmtId="187" fontId="4" fillId="0" borderId="1" xfId="0" applyNumberFormat="1" applyFont="1" applyFill="1" applyBorder="1" applyAlignment="1" applyProtection="1">
      <alignment horizontal="right"/>
      <protection/>
    </xf>
    <xf numFmtId="41" fontId="11" fillId="0" borderId="19" xfId="0" applyNumberFormat="1" applyFont="1" applyFill="1" applyBorder="1" applyAlignment="1" applyProtection="1">
      <alignment/>
      <protection/>
    </xf>
    <xf numFmtId="187" fontId="11" fillId="0" borderId="19" xfId="0" applyNumberFormat="1" applyFont="1" applyFill="1" applyBorder="1" applyAlignment="1" applyProtection="1">
      <alignment/>
      <protection/>
    </xf>
    <xf numFmtId="187" fontId="11" fillId="0" borderId="2" xfId="0" applyNumberFormat="1" applyFont="1" applyFill="1" applyBorder="1" applyAlignment="1" applyProtection="1">
      <alignment/>
      <protection/>
    </xf>
    <xf numFmtId="187" fontId="11" fillId="0" borderId="10" xfId="0" applyNumberFormat="1" applyFont="1" applyFill="1" applyBorder="1" applyAlignment="1" applyProtection="1">
      <alignment/>
      <protection/>
    </xf>
    <xf numFmtId="189" fontId="4" fillId="0" borderId="28" xfId="17" applyNumberFormat="1" applyFont="1" applyFill="1" applyBorder="1" applyAlignment="1">
      <alignment/>
    </xf>
    <xf numFmtId="189" fontId="4" fillId="0" borderId="28" xfId="0" applyNumberFormat="1" applyFont="1" applyBorder="1" applyAlignment="1">
      <alignment/>
    </xf>
    <xf numFmtId="190" fontId="4" fillId="0" borderId="28" xfId="0" applyNumberFormat="1" applyFont="1" applyBorder="1" applyAlignment="1">
      <alignment/>
    </xf>
    <xf numFmtId="189" fontId="4" fillId="0" borderId="28" xfId="0" applyNumberFormat="1" applyFont="1" applyBorder="1" applyAlignment="1">
      <alignment horizontal="right"/>
    </xf>
    <xf numFmtId="190" fontId="4" fillId="0" borderId="28" xfId="0" applyNumberFormat="1" applyFont="1" applyBorder="1" applyAlignment="1">
      <alignment horizontal="right"/>
    </xf>
    <xf numFmtId="189" fontId="4" fillId="0" borderId="28" xfId="17" applyNumberFormat="1" applyFont="1" applyBorder="1" applyAlignment="1">
      <alignment/>
    </xf>
    <xf numFmtId="190" fontId="4" fillId="0" borderId="9" xfId="0" applyNumberFormat="1" applyFont="1" applyBorder="1" applyAlignment="1">
      <alignment/>
    </xf>
    <xf numFmtId="189" fontId="4" fillId="0" borderId="23" xfId="17" applyNumberFormat="1" applyFont="1" applyFill="1" applyBorder="1" applyAlignment="1">
      <alignment/>
    </xf>
    <xf numFmtId="189" fontId="4" fillId="0" borderId="23" xfId="0" applyNumberFormat="1" applyFont="1" applyBorder="1" applyAlignment="1">
      <alignment/>
    </xf>
    <xf numFmtId="190" fontId="4" fillId="0" borderId="23" xfId="0" applyNumberFormat="1" applyFont="1" applyBorder="1" applyAlignment="1">
      <alignment/>
    </xf>
    <xf numFmtId="189" fontId="4" fillId="0" borderId="23" xfId="0" applyNumberFormat="1" applyFont="1" applyBorder="1" applyAlignment="1">
      <alignment horizontal="right"/>
    </xf>
    <xf numFmtId="190" fontId="4" fillId="0" borderId="23" xfId="0" applyNumberFormat="1" applyFont="1" applyBorder="1" applyAlignment="1">
      <alignment horizontal="right"/>
    </xf>
    <xf numFmtId="189" fontId="4" fillId="0" borderId="23" xfId="17" applyNumberFormat="1" applyFont="1" applyBorder="1" applyAlignment="1">
      <alignment/>
    </xf>
    <xf numFmtId="190" fontId="4" fillId="0" borderId="6" xfId="0" applyNumberFormat="1" applyFont="1" applyBorder="1" applyAlignment="1">
      <alignment/>
    </xf>
    <xf numFmtId="190" fontId="4" fillId="0" borderId="6" xfId="0" applyNumberFormat="1" applyFont="1" applyBorder="1" applyAlignment="1">
      <alignment horizontal="right"/>
    </xf>
    <xf numFmtId="189" fontId="4" fillId="0" borderId="29" xfId="17" applyNumberFormat="1" applyFont="1" applyFill="1" applyBorder="1" applyAlignment="1">
      <alignment/>
    </xf>
    <xf numFmtId="189" fontId="4" fillId="0" borderId="29" xfId="0" applyNumberFormat="1" applyFont="1" applyBorder="1" applyAlignment="1">
      <alignment/>
    </xf>
    <xf numFmtId="190" fontId="4" fillId="0" borderId="29" xfId="0" applyNumberFormat="1" applyFont="1" applyBorder="1" applyAlignment="1">
      <alignment/>
    </xf>
    <xf numFmtId="189" fontId="4" fillId="0" borderId="29" xfId="0" applyNumberFormat="1" applyFont="1" applyBorder="1" applyAlignment="1">
      <alignment horizontal="right"/>
    </xf>
    <xf numFmtId="190" fontId="4" fillId="0" borderId="29" xfId="0" applyNumberFormat="1" applyFont="1" applyBorder="1" applyAlignment="1">
      <alignment horizontal="right"/>
    </xf>
    <xf numFmtId="189" fontId="4" fillId="0" borderId="29" xfId="17" applyNumberFormat="1" applyFont="1" applyBorder="1" applyAlignment="1">
      <alignment/>
    </xf>
    <xf numFmtId="190" fontId="4" fillId="0" borderId="33" xfId="0" applyNumberFormat="1" applyFont="1" applyBorder="1" applyAlignment="1">
      <alignment/>
    </xf>
    <xf numFmtId="189" fontId="4" fillId="0" borderId="27" xfId="0" applyNumberFormat="1" applyFont="1" applyBorder="1" applyAlignment="1">
      <alignment/>
    </xf>
    <xf numFmtId="190" fontId="4" fillId="0" borderId="27" xfId="0" applyNumberFormat="1" applyFont="1" applyBorder="1" applyAlignment="1">
      <alignment/>
    </xf>
    <xf numFmtId="189" fontId="4" fillId="0" borderId="27" xfId="0" applyNumberFormat="1" applyFont="1" applyBorder="1" applyAlignment="1">
      <alignment horizontal="right"/>
    </xf>
    <xf numFmtId="190" fontId="4" fillId="0" borderId="27" xfId="0" applyNumberFormat="1" applyFont="1" applyBorder="1" applyAlignment="1">
      <alignment horizontal="right"/>
    </xf>
    <xf numFmtId="189" fontId="4" fillId="0" borderId="27" xfId="17" applyNumberFormat="1" applyFont="1" applyBorder="1" applyAlignment="1">
      <alignment/>
    </xf>
    <xf numFmtId="190" fontId="4" fillId="0" borderId="45" xfId="0" applyNumberFormat="1" applyFont="1" applyBorder="1" applyAlignment="1">
      <alignment/>
    </xf>
    <xf numFmtId="189" fontId="4" fillId="0" borderId="19" xfId="0" applyNumberFormat="1" applyFont="1" applyBorder="1" applyAlignment="1">
      <alignment/>
    </xf>
    <xf numFmtId="190" fontId="4" fillId="0" borderId="19" xfId="0" applyNumberFormat="1" applyFont="1" applyBorder="1" applyAlignment="1">
      <alignment/>
    </xf>
    <xf numFmtId="189" fontId="4" fillId="0" borderId="19" xfId="17" applyNumberFormat="1" applyFont="1" applyBorder="1" applyAlignment="1">
      <alignment/>
    </xf>
    <xf numFmtId="190" fontId="4" fillId="0" borderId="10" xfId="0" applyNumberFormat="1" applyFont="1" applyBorder="1" applyAlignment="1">
      <alignment/>
    </xf>
    <xf numFmtId="0" fontId="0" fillId="0" borderId="0" xfId="32" applyFont="1">
      <alignment/>
      <protection/>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2" fontId="4" fillId="0" borderId="23" xfId="0" applyNumberFormat="1" applyFont="1" applyFill="1" applyBorder="1" applyAlignment="1">
      <alignment/>
    </xf>
    <xf numFmtId="0" fontId="4" fillId="0" borderId="0" xfId="27" applyFont="1" applyFill="1" applyAlignment="1">
      <alignment horizontal="right" vertical="center"/>
      <protection/>
    </xf>
    <xf numFmtId="0" fontId="5" fillId="0" borderId="23" xfId="27" applyFont="1" applyBorder="1" applyAlignment="1">
      <alignment wrapText="1"/>
      <protection/>
    </xf>
    <xf numFmtId="0" fontId="0" fillId="0" borderId="0" xfId="28" applyFont="1">
      <alignment/>
      <protection/>
    </xf>
    <xf numFmtId="0" fontId="0" fillId="0" borderId="0" xfId="32" applyFont="1" applyFill="1">
      <alignment/>
      <protection/>
    </xf>
    <xf numFmtId="0" fontId="11" fillId="0" borderId="1" xfId="28" applyNumberFormat="1" applyFont="1" applyFill="1" applyBorder="1" applyAlignment="1">
      <alignment horizontal="distributed" vertical="center"/>
      <protection/>
    </xf>
    <xf numFmtId="193" fontId="11" fillId="0" borderId="23" xfId="28" applyNumberFormat="1" applyFont="1" applyBorder="1" applyAlignment="1">
      <alignment horizontal="right" vertical="center" wrapText="1"/>
      <protection/>
    </xf>
    <xf numFmtId="0" fontId="11" fillId="0" borderId="23" xfId="28" applyFont="1" applyFill="1" applyBorder="1" applyAlignment="1">
      <alignment horizontal="right" vertical="center"/>
      <protection/>
    </xf>
    <xf numFmtId="199" fontId="11" fillId="0" borderId="23" xfId="28" applyNumberFormat="1" applyFont="1" applyFill="1" applyBorder="1" applyAlignment="1">
      <alignment horizontal="right" vertical="center"/>
      <protection/>
    </xf>
    <xf numFmtId="194" fontId="11" fillId="0" borderId="23" xfId="28" applyNumberFormat="1" applyFont="1" applyBorder="1" applyAlignment="1">
      <alignment horizontal="right" vertical="center" wrapText="1"/>
      <protection/>
    </xf>
    <xf numFmtId="0" fontId="11" fillId="0" borderId="23" xfId="28" applyNumberFormat="1" applyFont="1" applyBorder="1" applyAlignment="1">
      <alignment horizontal="right" vertical="center" wrapText="1"/>
      <protection/>
    </xf>
    <xf numFmtId="0" fontId="11" fillId="0" borderId="23" xfId="28" applyFont="1" applyBorder="1" applyAlignment="1">
      <alignment horizontal="right" vertical="center" wrapText="1"/>
      <protection/>
    </xf>
    <xf numFmtId="184" fontId="11" fillId="0" borderId="23" xfId="28" applyNumberFormat="1" applyFont="1" applyFill="1" applyBorder="1" applyAlignment="1">
      <alignment horizontal="right" vertical="center"/>
      <protection/>
    </xf>
    <xf numFmtId="0" fontId="11" fillId="0" borderId="23" xfId="28" applyNumberFormat="1" applyFont="1" applyFill="1" applyBorder="1" applyAlignment="1">
      <alignment vertical="center"/>
      <protection/>
    </xf>
    <xf numFmtId="197" fontId="11" fillId="0" borderId="23" xfId="28" applyNumberFormat="1" applyFont="1" applyFill="1" applyBorder="1" applyAlignment="1">
      <alignment horizontal="right" vertical="center"/>
      <protection/>
    </xf>
    <xf numFmtId="193" fontId="11" fillId="0" borderId="23" xfId="28" applyNumberFormat="1" applyFont="1" applyFill="1" applyBorder="1" applyAlignment="1">
      <alignment horizontal="right" vertical="center"/>
      <protection/>
    </xf>
    <xf numFmtId="0" fontId="11" fillId="0" borderId="23" xfId="28" applyFont="1" applyFill="1" applyBorder="1" applyAlignment="1">
      <alignment horizontal="right" vertical="center" wrapText="1"/>
      <protection/>
    </xf>
    <xf numFmtId="49" fontId="11" fillId="0" borderId="23" xfId="28" applyNumberFormat="1" applyFont="1" applyFill="1" applyBorder="1" applyAlignment="1">
      <alignment horizontal="right" vertical="center" wrapText="1"/>
      <protection/>
    </xf>
    <xf numFmtId="0" fontId="11" fillId="0" borderId="6" xfId="28" applyNumberFormat="1" applyFont="1" applyFill="1" applyBorder="1" applyAlignment="1">
      <alignment horizontal="distributed" vertical="center"/>
      <protection/>
    </xf>
    <xf numFmtId="196" fontId="9" fillId="0" borderId="23" xfId="17" applyNumberFormat="1" applyFont="1" applyBorder="1" applyAlignment="1">
      <alignment horizontal="right" vertical="center"/>
    </xf>
    <xf numFmtId="194" fontId="9" fillId="0" borderId="23" xfId="28" applyNumberFormat="1" applyFont="1" applyBorder="1" applyAlignment="1">
      <alignment horizontal="right" vertical="center"/>
      <protection/>
    </xf>
    <xf numFmtId="196" fontId="9" fillId="0" borderId="23" xfId="17" applyNumberFormat="1" applyFont="1" applyFill="1" applyBorder="1" applyAlignment="1">
      <alignment horizontal="right" vertical="center"/>
    </xf>
    <xf numFmtId="194" fontId="9" fillId="0" borderId="23" xfId="28" applyNumberFormat="1" applyFont="1" applyFill="1" applyBorder="1" applyAlignment="1">
      <alignment horizontal="right" vertical="center"/>
      <protection/>
    </xf>
    <xf numFmtId="0" fontId="9" fillId="0" borderId="23" xfId="28" applyNumberFormat="1" applyFont="1" applyFill="1" applyBorder="1" applyAlignment="1">
      <alignment horizontal="right" vertical="center"/>
      <protection/>
    </xf>
    <xf numFmtId="199" fontId="9" fillId="0" borderId="23" xfId="28" applyNumberFormat="1" applyFont="1" applyFill="1" applyBorder="1" applyAlignment="1">
      <alignment horizontal="right" vertical="center"/>
      <protection/>
    </xf>
    <xf numFmtId="179" fontId="9" fillId="0" borderId="23" xfId="17" applyNumberFormat="1" applyFont="1" applyFill="1" applyBorder="1" applyAlignment="1">
      <alignment horizontal="right" vertical="center"/>
    </xf>
    <xf numFmtId="193" fontId="9" fillId="0" borderId="23" xfId="17" applyNumberFormat="1" applyFont="1" applyFill="1" applyBorder="1" applyAlignment="1">
      <alignment horizontal="right" vertical="center"/>
    </xf>
    <xf numFmtId="179" fontId="9" fillId="0" borderId="23" xfId="17" applyNumberFormat="1" applyFont="1" applyFill="1" applyBorder="1" applyAlignment="1">
      <alignment vertical="center"/>
    </xf>
    <xf numFmtId="0" fontId="14" fillId="0" borderId="23" xfId="28" applyNumberFormat="1" applyFont="1" applyFill="1" applyBorder="1" applyAlignment="1">
      <alignment horizontal="right" vertical="center"/>
      <protection/>
    </xf>
    <xf numFmtId="193" fontId="4" fillId="0" borderId="23" xfId="28" applyNumberFormat="1" applyFont="1" applyFill="1" applyBorder="1" applyAlignment="1">
      <alignment horizontal="right" vertical="center"/>
      <protection/>
    </xf>
    <xf numFmtId="0" fontId="4" fillId="0" borderId="23" xfId="28" applyFont="1" applyFill="1" applyBorder="1" applyAlignment="1">
      <alignment horizontal="right" vertical="center"/>
      <protection/>
    </xf>
    <xf numFmtId="187" fontId="4" fillId="0" borderId="23" xfId="28" applyNumberFormat="1" applyFont="1" applyFill="1" applyBorder="1" applyAlignment="1">
      <alignment horizontal="right" vertical="center"/>
      <protection/>
    </xf>
    <xf numFmtId="41" fontId="4" fillId="0" borderId="23" xfId="28" applyNumberFormat="1" applyFont="1" applyBorder="1" applyAlignment="1">
      <alignment horizontal="right" vertical="center" wrapText="1"/>
      <protection/>
    </xf>
    <xf numFmtId="193" fontId="4" fillId="0" borderId="19" xfId="28" applyNumberFormat="1" applyFont="1" applyFill="1" applyBorder="1" applyAlignment="1">
      <alignment horizontal="right" vertical="center"/>
      <protection/>
    </xf>
    <xf numFmtId="0" fontId="4" fillId="0" borderId="19" xfId="28" applyFont="1" applyFill="1" applyBorder="1" applyAlignment="1">
      <alignment horizontal="right" vertical="center"/>
      <protection/>
    </xf>
    <xf numFmtId="0" fontId="4" fillId="0" borderId="19" xfId="28" applyFont="1" applyBorder="1" applyAlignment="1">
      <alignment horizontal="right" vertical="center" wrapText="1"/>
      <protection/>
    </xf>
    <xf numFmtId="193" fontId="4" fillId="0" borderId="19" xfId="28" applyNumberFormat="1" applyFont="1" applyBorder="1" applyAlignment="1">
      <alignment horizontal="right" vertical="center" wrapText="1"/>
      <protection/>
    </xf>
    <xf numFmtId="187" fontId="4" fillId="0" borderId="19" xfId="28" applyNumberFormat="1" applyFont="1" applyFill="1" applyBorder="1" applyAlignment="1">
      <alignment horizontal="right" vertical="center"/>
      <protection/>
    </xf>
    <xf numFmtId="0" fontId="0" fillId="0" borderId="0" xfId="34" applyFont="1">
      <alignment/>
      <protection/>
    </xf>
    <xf numFmtId="0" fontId="0" fillId="0" borderId="0" xfId="34" applyFont="1" applyFill="1">
      <alignment/>
      <protection/>
    </xf>
    <xf numFmtId="193" fontId="11" fillId="0" borderId="23" xfId="28" applyNumberFormat="1" applyFont="1" applyFill="1" applyBorder="1" applyAlignment="1">
      <alignment horizontal="right" vertical="center" wrapText="1"/>
      <protection/>
    </xf>
    <xf numFmtId="194" fontId="11" fillId="0" borderId="23" xfId="28" applyNumberFormat="1" applyFont="1" applyFill="1" applyBorder="1" applyAlignment="1">
      <alignment horizontal="right" vertical="center" wrapText="1"/>
      <protection/>
    </xf>
    <xf numFmtId="0" fontId="11" fillId="0" borderId="23" xfId="28" applyNumberFormat="1" applyFont="1" applyFill="1" applyBorder="1" applyAlignment="1">
      <alignment horizontal="right" vertical="center" wrapText="1"/>
      <protection/>
    </xf>
    <xf numFmtId="200" fontId="11" fillId="0" borderId="23" xfId="28" applyNumberFormat="1" applyFont="1" applyBorder="1" applyAlignment="1">
      <alignment horizontal="right" vertical="center" wrapText="1"/>
      <protection/>
    </xf>
    <xf numFmtId="197" fontId="11" fillId="0" borderId="23" xfId="28" applyNumberFormat="1" applyFont="1" applyBorder="1" applyAlignment="1">
      <alignment horizontal="right" vertical="center" wrapText="1"/>
      <protection/>
    </xf>
    <xf numFmtId="0" fontId="11" fillId="0" borderId="6" xfId="28" applyNumberFormat="1" applyFont="1" applyFill="1" applyBorder="1" applyAlignment="1">
      <alignment vertical="center" shrinkToFit="1"/>
      <protection/>
    </xf>
    <xf numFmtId="49" fontId="9" fillId="0" borderId="23" xfId="28" applyNumberFormat="1" applyFont="1" applyFill="1" applyBorder="1" applyAlignment="1">
      <alignment horizontal="right" vertical="center"/>
      <protection/>
    </xf>
    <xf numFmtId="199" fontId="1" fillId="0" borderId="23" xfId="28" applyNumberFormat="1" applyFont="1" applyFill="1" applyBorder="1" applyAlignment="1">
      <alignment horizontal="right" vertical="center"/>
      <protection/>
    </xf>
    <xf numFmtId="195" fontId="4" fillId="0" borderId="23" xfId="28" applyNumberFormat="1" applyFont="1" applyFill="1" applyBorder="1" applyAlignment="1">
      <alignment horizontal="right" vertical="center"/>
      <protection/>
    </xf>
    <xf numFmtId="195" fontId="4" fillId="0" borderId="19" xfId="28" applyNumberFormat="1" applyFont="1" applyFill="1" applyBorder="1" applyAlignment="1">
      <alignment horizontal="right" vertical="center"/>
      <protection/>
    </xf>
    <xf numFmtId="0" fontId="0" fillId="0" borderId="0" xfId="35" applyFont="1">
      <alignment/>
      <protection/>
    </xf>
    <xf numFmtId="0" fontId="0" fillId="0" borderId="0" xfId="35" applyFont="1" applyFill="1">
      <alignment/>
      <protection/>
    </xf>
    <xf numFmtId="178" fontId="9" fillId="0" borderId="23" xfId="28" applyNumberFormat="1" applyFont="1" applyFill="1" applyBorder="1" applyAlignment="1">
      <alignment horizontal="right" vertical="center"/>
      <protection/>
    </xf>
    <xf numFmtId="194" fontId="1" fillId="0" borderId="23" xfId="28" applyNumberFormat="1" applyFont="1" applyFill="1" applyBorder="1" applyAlignment="1">
      <alignment horizontal="right" vertical="center"/>
      <protection/>
    </xf>
    <xf numFmtId="198" fontId="9" fillId="0" borderId="23" xfId="17" applyNumberFormat="1" applyFont="1" applyFill="1" applyBorder="1" applyAlignment="1">
      <alignment horizontal="right" vertical="center"/>
    </xf>
    <xf numFmtId="56" fontId="9" fillId="0" borderId="23" xfId="28" applyNumberFormat="1" applyFont="1" applyFill="1" applyBorder="1" applyAlignment="1">
      <alignment horizontal="right" vertical="center"/>
      <protection/>
    </xf>
    <xf numFmtId="179" fontId="4" fillId="0" borderId="23" xfId="17" applyNumberFormat="1" applyFont="1" applyFill="1" applyBorder="1" applyAlignment="1">
      <alignment horizontal="right" vertical="center"/>
    </xf>
    <xf numFmtId="179" fontId="4" fillId="0" borderId="19" xfId="17" applyNumberFormat="1" applyFont="1" applyFill="1" applyBorder="1" applyAlignment="1">
      <alignment horizontal="right" vertical="center"/>
    </xf>
    <xf numFmtId="0" fontId="4" fillId="0" borderId="1" xfId="29" applyFont="1" applyBorder="1" applyAlignment="1">
      <alignment horizontal="distributed" vertical="center"/>
      <protection/>
    </xf>
    <xf numFmtId="0" fontId="11" fillId="0" borderId="1" xfId="29" applyFont="1" applyBorder="1" applyAlignment="1">
      <alignment horizontal="distributed" vertical="center"/>
      <protection/>
    </xf>
    <xf numFmtId="0" fontId="0" fillId="0" borderId="0" xfId="29" applyFont="1" applyFill="1">
      <alignment/>
      <protection/>
    </xf>
    <xf numFmtId="197" fontId="0" fillId="0" borderId="0" xfId="29" applyNumberFormat="1" applyFont="1">
      <alignment/>
      <protection/>
    </xf>
    <xf numFmtId="197" fontId="4" fillId="0" borderId="1" xfId="29" applyNumberFormat="1" applyFont="1" applyFill="1" applyBorder="1" applyAlignment="1">
      <alignment horizontal="distributed" vertical="center"/>
      <protection/>
    </xf>
    <xf numFmtId="197" fontId="11" fillId="0" borderId="1" xfId="29" applyNumberFormat="1" applyFont="1" applyFill="1" applyBorder="1" applyAlignment="1">
      <alignment horizontal="distributed" vertical="center"/>
      <protection/>
    </xf>
    <xf numFmtId="0" fontId="34" fillId="0" borderId="0" xfId="29" applyFont="1" applyFill="1">
      <alignment/>
      <protection/>
    </xf>
    <xf numFmtId="0" fontId="0" fillId="0" borderId="0" xfId="29" applyFont="1">
      <alignment/>
      <protection/>
    </xf>
    <xf numFmtId="201" fontId="4" fillId="0" borderId="1" xfId="29" applyNumberFormat="1" applyFont="1" applyFill="1" applyBorder="1" applyAlignment="1">
      <alignment horizontal="distributed" vertical="center"/>
      <protection/>
    </xf>
    <xf numFmtId="201" fontId="11" fillId="0" borderId="1" xfId="29" applyNumberFormat="1" applyFont="1" applyFill="1" applyBorder="1" applyAlignment="1">
      <alignment horizontal="distributed" vertical="center"/>
      <protection/>
    </xf>
    <xf numFmtId="201" fontId="0" fillId="0" borderId="0" xfId="29" applyNumberFormat="1" applyFont="1">
      <alignment/>
      <protection/>
    </xf>
    <xf numFmtId="0" fontId="11" fillId="0" borderId="23" xfId="30" applyFont="1" applyFill="1" applyBorder="1" applyAlignment="1">
      <alignment horizontal="distributed" vertical="center"/>
      <protection/>
    </xf>
    <xf numFmtId="56" fontId="11" fillId="0" borderId="23" xfId="30" applyNumberFormat="1" applyFont="1" applyFill="1" applyBorder="1" applyAlignment="1">
      <alignment vertical="center"/>
      <protection/>
    </xf>
    <xf numFmtId="56" fontId="11" fillId="0" borderId="23" xfId="30" applyNumberFormat="1" applyFont="1" applyFill="1" applyBorder="1" applyAlignment="1">
      <alignment horizontal="right" vertical="center"/>
      <protection/>
    </xf>
    <xf numFmtId="193" fontId="11" fillId="0" borderId="6" xfId="30" applyNumberFormat="1" applyFont="1" applyFill="1" applyBorder="1" applyAlignment="1">
      <alignment horizontal="right" vertical="center"/>
      <protection/>
    </xf>
    <xf numFmtId="0" fontId="11" fillId="0" borderId="19" xfId="30" applyFont="1" applyFill="1" applyBorder="1" applyAlignment="1">
      <alignment horizontal="distributed" vertical="center"/>
      <protection/>
    </xf>
    <xf numFmtId="56" fontId="11" fillId="0" borderId="19" xfId="30" applyNumberFormat="1" applyFont="1" applyFill="1" applyBorder="1" applyAlignment="1">
      <alignment vertical="center"/>
      <protection/>
    </xf>
    <xf numFmtId="56" fontId="11" fillId="0" borderId="19" xfId="30" applyNumberFormat="1" applyFont="1" applyFill="1" applyBorder="1" applyAlignment="1">
      <alignment horizontal="right" vertical="center"/>
      <protection/>
    </xf>
    <xf numFmtId="193" fontId="11" fillId="0" borderId="10" xfId="30" applyNumberFormat="1" applyFont="1" applyFill="1" applyBorder="1" applyAlignment="1">
      <alignment horizontal="right" vertical="center"/>
      <protection/>
    </xf>
    <xf numFmtId="0" fontId="5" fillId="0" borderId="26" xfId="22" applyFont="1" applyBorder="1" applyAlignment="1">
      <alignment horizontal="distributed" vertical="center"/>
      <protection/>
    </xf>
    <xf numFmtId="0" fontId="5" fillId="0" borderId="45" xfId="22" applyFont="1" applyBorder="1" applyAlignment="1">
      <alignment horizontal="distributed" vertical="center"/>
      <protection/>
    </xf>
    <xf numFmtId="176" fontId="5" fillId="0" borderId="6" xfId="22" applyNumberFormat="1" applyFont="1" applyFill="1" applyBorder="1" applyAlignment="1">
      <alignment horizontal="right" vertical="center" wrapText="1"/>
      <protection/>
    </xf>
    <xf numFmtId="176" fontId="5" fillId="0" borderId="10" xfId="22" applyNumberFormat="1" applyFont="1" applyFill="1" applyBorder="1" applyAlignment="1">
      <alignment horizontal="right" vertical="center" wrapText="1"/>
      <protection/>
    </xf>
    <xf numFmtId="0" fontId="5" fillId="0" borderId="6" xfId="22" applyNumberFormat="1" applyFont="1" applyFill="1" applyBorder="1" applyAlignment="1">
      <alignment vertical="center"/>
      <protection/>
    </xf>
    <xf numFmtId="0" fontId="5" fillId="0" borderId="10" xfId="22" applyNumberFormat="1" applyFont="1" applyFill="1" applyBorder="1" applyAlignment="1">
      <alignment vertical="center"/>
      <protection/>
    </xf>
    <xf numFmtId="0" fontId="5" fillId="0" borderId="6" xfId="22" applyNumberFormat="1" applyFont="1" applyFill="1" applyBorder="1" applyAlignment="1">
      <alignment horizontal="center" vertical="center"/>
      <protection/>
    </xf>
    <xf numFmtId="0" fontId="5" fillId="0" borderId="10" xfId="22" applyNumberFormat="1" applyFont="1" applyFill="1" applyBorder="1" applyAlignment="1">
      <alignment horizontal="center" vertical="center"/>
      <protection/>
    </xf>
    <xf numFmtId="0" fontId="3" fillId="0" borderId="0" xfId="25" applyFont="1" applyFill="1">
      <alignment/>
      <protection/>
    </xf>
    <xf numFmtId="0" fontId="11" fillId="0" borderId="0" xfId="25" applyFont="1" applyFill="1" applyBorder="1" applyAlignment="1">
      <alignment vertical="center"/>
      <protection/>
    </xf>
    <xf numFmtId="0" fontId="11" fillId="0" borderId="23" xfId="25" applyFont="1" applyFill="1" applyBorder="1" applyAlignment="1">
      <alignment vertical="center"/>
      <protection/>
    </xf>
    <xf numFmtId="38" fontId="11" fillId="0" borderId="24" xfId="17" applyFont="1" applyFill="1" applyBorder="1" applyAlignment="1">
      <alignment vertical="center"/>
    </xf>
    <xf numFmtId="0" fontId="11" fillId="0" borderId="3" xfId="25" applyFont="1" applyFill="1" applyBorder="1" applyAlignment="1">
      <alignment vertical="center"/>
      <protection/>
    </xf>
    <xf numFmtId="0" fontId="11" fillId="0" borderId="3" xfId="25" applyFont="1" applyFill="1" applyBorder="1" applyAlignment="1">
      <alignment horizontal="distributed" vertical="center"/>
      <protection/>
    </xf>
    <xf numFmtId="0" fontId="11" fillId="0" borderId="19" xfId="25" applyFont="1" applyFill="1" applyBorder="1" applyAlignment="1">
      <alignment vertical="center"/>
      <protection/>
    </xf>
    <xf numFmtId="38" fontId="11" fillId="0" borderId="3" xfId="17" applyFont="1" applyFill="1" applyBorder="1" applyAlignment="1">
      <alignment vertical="center"/>
    </xf>
    <xf numFmtId="0" fontId="4" fillId="0" borderId="30" xfId="36" applyFont="1" applyFill="1" applyBorder="1" applyAlignment="1">
      <alignment horizontal="center" vertical="center"/>
      <protection/>
    </xf>
    <xf numFmtId="0" fontId="5" fillId="0" borderId="40" xfId="22" applyFont="1" applyBorder="1" applyAlignment="1">
      <alignment horizontal="distributed" vertical="center"/>
      <protection/>
    </xf>
    <xf numFmtId="0" fontId="5" fillId="0" borderId="25" xfId="22" applyFont="1" applyBorder="1" applyAlignment="1">
      <alignment horizontal="distributed" vertical="center"/>
      <protection/>
    </xf>
    <xf numFmtId="0" fontId="5" fillId="0" borderId="41" xfId="22" applyFont="1" applyBorder="1" applyAlignment="1">
      <alignment horizontal="distributed" vertical="center"/>
      <protection/>
    </xf>
    <xf numFmtId="0" fontId="5" fillId="0" borderId="31" xfId="22" applyFont="1" applyFill="1" applyBorder="1" applyAlignment="1">
      <alignment horizontal="left" vertical="center" wrapText="1"/>
      <protection/>
    </xf>
    <xf numFmtId="0" fontId="5" fillId="0" borderId="3" xfId="22" applyFont="1" applyFill="1" applyBorder="1" applyAlignment="1">
      <alignment horizontal="left" vertical="center"/>
      <protection/>
    </xf>
    <xf numFmtId="0" fontId="5" fillId="0" borderId="45" xfId="22" applyFont="1" applyBorder="1" applyAlignment="1">
      <alignment horizontal="distributed" vertical="center"/>
      <protection/>
    </xf>
    <xf numFmtId="0" fontId="5" fillId="0" borderId="47" xfId="22" applyFont="1" applyBorder="1" applyAlignment="1">
      <alignment horizontal="distributed" vertical="center"/>
      <protection/>
    </xf>
    <xf numFmtId="40" fontId="1" fillId="0" borderId="18" xfId="17" applyNumberFormat="1" applyFont="1" applyFill="1" applyBorder="1" applyAlignment="1">
      <alignment horizontal="center" vertical="center"/>
    </xf>
    <xf numFmtId="40" fontId="1" fillId="0" borderId="4" xfId="17" applyNumberFormat="1" applyFont="1" applyFill="1" applyBorder="1" applyAlignment="1">
      <alignment horizontal="center" vertical="center"/>
    </xf>
    <xf numFmtId="40" fontId="1" fillId="0" borderId="34" xfId="17" applyNumberFormat="1" applyFont="1" applyFill="1" applyBorder="1" applyAlignment="1">
      <alignment horizontal="center" vertical="center"/>
    </xf>
    <xf numFmtId="0" fontId="4" fillId="0" borderId="41" xfId="36" applyFont="1" applyFill="1" applyBorder="1" applyAlignment="1">
      <alignment horizontal="center" vertical="center"/>
      <protection/>
    </xf>
    <xf numFmtId="0" fontId="4" fillId="0" borderId="1" xfId="36" applyFont="1" applyFill="1" applyBorder="1" applyAlignment="1">
      <alignment horizontal="center" vertical="center"/>
      <protection/>
    </xf>
    <xf numFmtId="38" fontId="4" fillId="0" borderId="42" xfId="17" applyFont="1" applyFill="1" applyBorder="1" applyAlignment="1">
      <alignment horizontal="distributed" vertical="center"/>
    </xf>
    <xf numFmtId="38" fontId="4" fillId="0" borderId="23" xfId="17" applyFont="1" applyFill="1" applyBorder="1" applyAlignment="1">
      <alignment horizontal="distributed" vertical="center"/>
    </xf>
    <xf numFmtId="38" fontId="4" fillId="0" borderId="29" xfId="17" applyFont="1" applyFill="1" applyBorder="1" applyAlignment="1">
      <alignment horizontal="distributed" vertical="center"/>
    </xf>
    <xf numFmtId="0" fontId="4" fillId="0" borderId="40" xfId="36" applyFont="1" applyFill="1" applyBorder="1" applyAlignment="1">
      <alignment horizontal="distributed" vertical="center"/>
      <protection/>
    </xf>
    <xf numFmtId="0" fontId="4" fillId="0" borderId="6" xfId="36" applyFont="1" applyFill="1" applyBorder="1" applyAlignment="1">
      <alignment horizontal="distributed" vertical="center"/>
      <protection/>
    </xf>
    <xf numFmtId="0" fontId="4" fillId="0" borderId="33" xfId="36" applyFont="1" applyFill="1" applyBorder="1" applyAlignment="1">
      <alignment horizontal="distributed" vertical="center"/>
      <protection/>
    </xf>
    <xf numFmtId="0" fontId="4" fillId="0" borderId="28" xfId="36" applyFont="1" applyFill="1" applyBorder="1" applyAlignment="1">
      <alignment horizontal="distributed" vertical="center"/>
      <protection/>
    </xf>
    <xf numFmtId="0" fontId="4" fillId="0" borderId="29" xfId="36" applyFont="1" applyFill="1" applyBorder="1" applyAlignment="1">
      <alignment horizontal="distributed" vertical="center"/>
      <protection/>
    </xf>
    <xf numFmtId="0" fontId="4" fillId="0" borderId="28" xfId="36" applyFont="1" applyFill="1" applyBorder="1" applyAlignment="1">
      <alignment horizontal="distributed" vertical="center" wrapText="1"/>
      <protection/>
    </xf>
    <xf numFmtId="0" fontId="4" fillId="0" borderId="42" xfId="36" applyFont="1" applyFill="1" applyBorder="1" applyAlignment="1">
      <alignment horizontal="distributed" vertical="center"/>
      <protection/>
    </xf>
    <xf numFmtId="0" fontId="4" fillId="0" borderId="23" xfId="36" applyFont="1" applyFill="1" applyBorder="1" applyAlignment="1">
      <alignment horizontal="distributed" vertical="center"/>
      <protection/>
    </xf>
    <xf numFmtId="0" fontId="4" fillId="0" borderId="40" xfId="36" applyFont="1" applyFill="1" applyBorder="1" applyAlignment="1">
      <alignment horizontal="distributed" vertical="center" wrapText="1"/>
      <protection/>
    </xf>
    <xf numFmtId="0" fontId="4" fillId="0" borderId="0"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59" xfId="0" applyFont="1" applyFill="1" applyBorder="1" applyAlignment="1">
      <alignment horizontal="distributed"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32" xfId="0" applyFont="1" applyFill="1" applyBorder="1" applyAlignment="1">
      <alignment horizontal="distributed" vertical="center"/>
    </xf>
    <xf numFmtId="0" fontId="4" fillId="0" borderId="1"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60"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29" xfId="0" applyFont="1" applyFill="1" applyBorder="1" applyAlignment="1">
      <alignment horizontal="distributed" vertical="center"/>
    </xf>
    <xf numFmtId="184" fontId="5" fillId="0" borderId="28" xfId="0" applyNumberFormat="1" applyFont="1" applyFill="1" applyBorder="1" applyAlignment="1">
      <alignment horizontal="distributed" vertical="center"/>
    </xf>
    <xf numFmtId="184" fontId="5" fillId="0" borderId="29" xfId="0" applyNumberFormat="1" applyFont="1" applyFill="1" applyBorder="1" applyAlignment="1">
      <alignment horizontal="distributed" vertical="center"/>
    </xf>
    <xf numFmtId="0" fontId="5" fillId="0" borderId="61"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3" xfId="0" applyFont="1" applyFill="1" applyBorder="1" applyAlignment="1">
      <alignment horizontal="distributed" vertical="center"/>
    </xf>
    <xf numFmtId="0" fontId="15" fillId="0" borderId="28" xfId="0" applyFont="1" applyFill="1" applyBorder="1" applyAlignment="1">
      <alignment horizontal="distributed" vertical="center" wrapText="1"/>
    </xf>
    <xf numFmtId="0" fontId="15" fillId="0" borderId="29" xfId="0" applyFont="1" applyFill="1" applyBorder="1" applyAlignment="1">
      <alignment horizontal="distributed" vertical="center"/>
    </xf>
    <xf numFmtId="0" fontId="15" fillId="0" borderId="28" xfId="0" applyFont="1" applyFill="1" applyBorder="1" applyAlignment="1">
      <alignment horizontal="distributed" vertical="center"/>
    </xf>
    <xf numFmtId="0" fontId="15" fillId="0" borderId="9" xfId="0" applyFont="1" applyFill="1" applyBorder="1" applyAlignment="1">
      <alignment horizontal="distributed" vertical="center"/>
    </xf>
    <xf numFmtId="0" fontId="15" fillId="0" borderId="33" xfId="0" applyFont="1" applyFill="1" applyBorder="1" applyAlignment="1">
      <alignment horizontal="distributed" vertical="center"/>
    </xf>
    <xf numFmtId="0" fontId="4" fillId="0" borderId="49" xfId="0" applyFont="1" applyBorder="1" applyAlignment="1">
      <alignment horizontal="center" vertical="center"/>
    </xf>
    <xf numFmtId="0" fontId="4" fillId="0" borderId="62" xfId="0" applyFont="1" applyBorder="1" applyAlignment="1">
      <alignment horizontal="center" vertical="center"/>
    </xf>
    <xf numFmtId="38" fontId="4" fillId="0" borderId="14" xfId="17" applyFont="1" applyFill="1" applyBorder="1" applyAlignment="1">
      <alignment horizontal="distributed" vertical="center"/>
    </xf>
    <xf numFmtId="38" fontId="4" fillId="0" borderId="63" xfId="17" applyFont="1" applyFill="1" applyBorder="1" applyAlignment="1">
      <alignment horizontal="distributed" vertical="center"/>
    </xf>
    <xf numFmtId="38" fontId="4" fillId="0" borderId="64" xfId="17" applyFont="1" applyFill="1" applyBorder="1" applyAlignment="1" quotePrefix="1">
      <alignment horizontal="distributed" vertical="center"/>
    </xf>
    <xf numFmtId="188" fontId="4" fillId="0" borderId="63" xfId="17" applyNumberFormat="1" applyFont="1" applyFill="1" applyBorder="1" applyAlignment="1">
      <alignment horizontal="distributed" vertical="center" wrapText="1"/>
    </xf>
    <xf numFmtId="188" fontId="4" fillId="0" borderId="64" xfId="17" applyNumberFormat="1" applyFont="1" applyFill="1" applyBorder="1" applyAlignment="1" quotePrefix="1">
      <alignment horizontal="distributed" vertical="center" wrapText="1"/>
    </xf>
    <xf numFmtId="0" fontId="4" fillId="0" borderId="0" xfId="0" applyFont="1" applyBorder="1" applyAlignment="1">
      <alignment horizontal="center" vertical="distributed" wrapText="1"/>
    </xf>
    <xf numFmtId="0" fontId="4" fillId="0" borderId="31" xfId="0" applyFont="1" applyBorder="1" applyAlignment="1">
      <alignment horizontal="center" vertical="distributed" wrapText="1"/>
    </xf>
    <xf numFmtId="0" fontId="4" fillId="0" borderId="59" xfId="0" applyFont="1" applyBorder="1" applyAlignment="1">
      <alignment horizontal="center" vertical="distributed" wrapText="1"/>
    </xf>
    <xf numFmtId="0" fontId="4" fillId="0" borderId="14" xfId="0" applyFont="1" applyBorder="1" applyAlignment="1">
      <alignment horizontal="distributed" vertical="center"/>
    </xf>
    <xf numFmtId="0" fontId="4" fillId="0" borderId="18" xfId="0" applyFont="1" applyBorder="1" applyAlignment="1">
      <alignment horizontal="distributed" vertical="center"/>
    </xf>
    <xf numFmtId="38" fontId="4" fillId="0" borderId="63" xfId="17" applyFont="1" applyFill="1" applyBorder="1" applyAlignment="1">
      <alignment horizontal="distributed" vertical="center" wrapText="1"/>
    </xf>
    <xf numFmtId="38" fontId="4" fillId="0" borderId="64" xfId="17" applyFont="1" applyFill="1" applyBorder="1" applyAlignment="1" quotePrefix="1">
      <alignment horizontal="distributed" vertical="center" wrapText="1"/>
    </xf>
    <xf numFmtId="181" fontId="4" fillId="0" borderId="63" xfId="17" applyNumberFormat="1" applyFont="1" applyFill="1" applyBorder="1" applyAlignment="1">
      <alignment horizontal="distributed" vertical="center"/>
    </xf>
    <xf numFmtId="181" fontId="4" fillId="0" borderId="64" xfId="17" applyNumberFormat="1" applyFont="1" applyFill="1" applyBorder="1" applyAlignment="1" quotePrefix="1">
      <alignment horizontal="distributed" vertical="center"/>
    </xf>
    <xf numFmtId="188" fontId="4" fillId="0" borderId="65" xfId="17" applyNumberFormat="1" applyFont="1" applyFill="1" applyBorder="1" applyAlignment="1">
      <alignment horizontal="distributed" vertical="center" wrapText="1"/>
    </xf>
    <xf numFmtId="188" fontId="4" fillId="0" borderId="66" xfId="17" applyNumberFormat="1" applyFont="1" applyFill="1" applyBorder="1" applyAlignment="1" quotePrefix="1">
      <alignment horizontal="distributed" vertical="center" wrapText="1"/>
    </xf>
    <xf numFmtId="0" fontId="4" fillId="0" borderId="3" xfId="0" applyFont="1" applyBorder="1" applyAlignment="1">
      <alignment horizontal="distributed"/>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right" vertical="center"/>
    </xf>
    <xf numFmtId="0" fontId="4" fillId="0" borderId="70" xfId="0" applyFont="1" applyBorder="1" applyAlignment="1">
      <alignment horizontal="right" vertical="center"/>
    </xf>
    <xf numFmtId="0" fontId="4" fillId="0" borderId="71" xfId="0" applyFont="1" applyBorder="1" applyAlignment="1">
      <alignment horizontal="right" vertical="center"/>
    </xf>
    <xf numFmtId="0" fontId="4" fillId="0" borderId="72" xfId="0" applyFont="1" applyBorder="1" applyAlignment="1">
      <alignment horizontal="right" vertical="center"/>
    </xf>
    <xf numFmtId="0" fontId="4" fillId="0" borderId="0" xfId="25" applyFont="1" applyFill="1" applyBorder="1" applyAlignment="1">
      <alignment horizontal="right"/>
      <protection/>
    </xf>
    <xf numFmtId="0" fontId="4" fillId="0" borderId="42" xfId="27" applyFont="1" applyFill="1" applyBorder="1" applyAlignment="1">
      <alignment horizontal="center" vertical="center"/>
      <protection/>
    </xf>
    <xf numFmtId="0" fontId="4" fillId="0" borderId="29" xfId="27" applyFont="1" applyFill="1" applyBorder="1" applyAlignment="1">
      <alignment horizontal="center" vertical="center"/>
      <protection/>
    </xf>
    <xf numFmtId="0" fontId="4" fillId="0" borderId="42" xfId="27" applyFont="1" applyBorder="1" applyAlignment="1">
      <alignment horizontal="center" vertical="center" wrapText="1"/>
      <protection/>
    </xf>
    <xf numFmtId="0" fontId="4" fillId="0" borderId="29" xfId="27" applyFont="1" applyBorder="1" applyAlignment="1">
      <alignment horizontal="center" vertical="center" wrapText="1"/>
      <protection/>
    </xf>
    <xf numFmtId="0" fontId="5" fillId="0" borderId="40" xfId="27" applyFont="1" applyBorder="1" applyAlignment="1">
      <alignment horizontal="center" vertical="center" wrapText="1"/>
      <protection/>
    </xf>
    <xf numFmtId="0" fontId="5" fillId="0" borderId="33" xfId="27" applyFont="1" applyBorder="1" applyAlignment="1">
      <alignment horizontal="center" vertical="center" wrapText="1"/>
      <protection/>
    </xf>
    <xf numFmtId="0" fontId="4" fillId="0" borderId="41" xfId="27" applyFont="1" applyBorder="1" applyAlignment="1">
      <alignment horizontal="center" vertical="center"/>
      <protection/>
    </xf>
    <xf numFmtId="0" fontId="4" fillId="0" borderId="30" xfId="27" applyFont="1" applyBorder="1" applyAlignment="1">
      <alignment horizontal="center" vertical="center"/>
      <protection/>
    </xf>
    <xf numFmtId="0" fontId="4" fillId="0" borderId="42" xfId="27" applyFont="1" applyBorder="1" applyAlignment="1">
      <alignment horizontal="center" vertical="center"/>
      <protection/>
    </xf>
    <xf numFmtId="0" fontId="4" fillId="0" borderId="29" xfId="27" applyFont="1" applyBorder="1" applyAlignment="1">
      <alignment horizontal="center" vertical="center"/>
      <protection/>
    </xf>
    <xf numFmtId="0" fontId="1" fillId="0" borderId="28" xfId="32" applyNumberFormat="1" applyFont="1" applyBorder="1" applyAlignment="1">
      <alignment horizontal="center" vertical="center"/>
      <protection/>
    </xf>
    <xf numFmtId="0" fontId="1" fillId="0" borderId="29" xfId="32" applyNumberFormat="1" applyFont="1" applyBorder="1" applyAlignment="1">
      <alignment horizontal="center" vertical="center"/>
      <protection/>
    </xf>
    <xf numFmtId="0" fontId="1" fillId="0" borderId="0" xfId="32" applyNumberFormat="1" applyFont="1" applyBorder="1" applyAlignment="1">
      <alignment horizontal="center" vertical="center"/>
      <protection/>
    </xf>
    <xf numFmtId="0" fontId="1" fillId="0" borderId="59" xfId="32" applyNumberFormat="1" applyFont="1" applyBorder="1" applyAlignment="1">
      <alignment horizontal="center" vertical="center"/>
      <protection/>
    </xf>
    <xf numFmtId="0" fontId="1" fillId="0" borderId="28" xfId="28" applyNumberFormat="1" applyFont="1" applyBorder="1" applyAlignment="1">
      <alignment horizontal="center" vertical="center"/>
      <protection/>
    </xf>
    <xf numFmtId="0" fontId="1" fillId="0" borderId="29" xfId="28" applyNumberFormat="1" applyFont="1" applyBorder="1" applyAlignment="1">
      <alignment horizontal="center" vertical="center"/>
      <protection/>
    </xf>
    <xf numFmtId="0" fontId="1" fillId="0" borderId="28" xfId="28" applyNumberFormat="1" applyFont="1" applyFill="1" applyBorder="1" applyAlignment="1">
      <alignment horizontal="center" vertical="center"/>
      <protection/>
    </xf>
    <xf numFmtId="0" fontId="1" fillId="0" borderId="29" xfId="28" applyNumberFormat="1" applyFont="1" applyFill="1" applyBorder="1" applyAlignment="1">
      <alignment horizontal="center" vertical="center"/>
      <protection/>
    </xf>
    <xf numFmtId="0" fontId="1" fillId="0" borderId="9" xfId="28" applyNumberFormat="1" applyFont="1" applyBorder="1" applyAlignment="1">
      <alignment horizontal="distributed" vertical="center" wrapText="1" shrinkToFit="1"/>
      <protection/>
    </xf>
    <xf numFmtId="0" fontId="1" fillId="0" borderId="33" xfId="28" applyNumberFormat="1" applyFont="1" applyBorder="1" applyAlignment="1">
      <alignment horizontal="distributed" vertical="center" shrinkToFit="1"/>
      <protection/>
    </xf>
    <xf numFmtId="0" fontId="1" fillId="0" borderId="23" xfId="28" applyNumberFormat="1" applyFont="1" applyBorder="1" applyAlignment="1">
      <alignment horizontal="center" vertical="center"/>
      <protection/>
    </xf>
    <xf numFmtId="0" fontId="1" fillId="0" borderId="27" xfId="34" applyNumberFormat="1" applyFont="1" applyBorder="1" applyAlignment="1">
      <alignment horizontal="center" vertical="center"/>
      <protection/>
    </xf>
    <xf numFmtId="0" fontId="1" fillId="0" borderId="27" xfId="28" applyNumberFormat="1" applyFont="1" applyFill="1" applyBorder="1" applyAlignment="1">
      <alignment horizontal="center" vertical="center"/>
      <protection/>
    </xf>
    <xf numFmtId="0" fontId="1" fillId="0" borderId="27" xfId="28" applyNumberFormat="1" applyFont="1" applyBorder="1" applyAlignment="1">
      <alignment horizontal="distributed" vertical="center" wrapText="1" shrinkToFit="1"/>
      <protection/>
    </xf>
    <xf numFmtId="0" fontId="1" fillId="0" borderId="27" xfId="28" applyNumberFormat="1" applyFont="1" applyBorder="1" applyAlignment="1">
      <alignment horizontal="distributed" vertical="center" shrinkToFit="1"/>
      <protection/>
    </xf>
    <xf numFmtId="0" fontId="1" fillId="0" borderId="27" xfId="35" applyNumberFormat="1" applyFont="1" applyBorder="1" applyAlignment="1">
      <alignment horizontal="center" vertical="center"/>
      <protection/>
    </xf>
    <xf numFmtId="0" fontId="1" fillId="0" borderId="27" xfId="28" applyNumberFormat="1" applyFont="1" applyBorder="1" applyAlignment="1">
      <alignment horizontal="center" vertical="center"/>
      <protection/>
    </xf>
    <xf numFmtId="197" fontId="1" fillId="0" borderId="0" xfId="29" applyNumberFormat="1" applyFont="1" applyFill="1" applyBorder="1" applyAlignment="1">
      <alignment/>
      <protection/>
    </xf>
    <xf numFmtId="0" fontId="1" fillId="0" borderId="1" xfId="30" applyFont="1" applyFill="1" applyBorder="1" applyAlignment="1">
      <alignment horizontal="center" vertical="center"/>
      <protection/>
    </xf>
    <xf numFmtId="0" fontId="1" fillId="0" borderId="30" xfId="30" applyFont="1" applyFill="1" applyBorder="1" applyAlignment="1">
      <alignment horizontal="center" vertical="center"/>
      <protection/>
    </xf>
    <xf numFmtId="0" fontId="1" fillId="0" borderId="32" xfId="30" applyFont="1" applyFill="1" applyBorder="1" applyAlignment="1">
      <alignment horizontal="center" vertical="center"/>
      <protection/>
    </xf>
    <xf numFmtId="0" fontId="1" fillId="0" borderId="2" xfId="30" applyFont="1" applyFill="1" applyBorder="1" applyAlignment="1">
      <alignment horizontal="center" vertical="center"/>
      <protection/>
    </xf>
    <xf numFmtId="56" fontId="4" fillId="0" borderId="28" xfId="30" applyNumberFormat="1" applyFont="1" applyFill="1" applyBorder="1" applyAlignment="1">
      <alignment horizontal="center" vertical="center"/>
      <protection/>
    </xf>
    <xf numFmtId="0" fontId="1" fillId="0" borderId="40" xfId="30" applyFont="1" applyFill="1" applyBorder="1" applyAlignment="1">
      <alignment horizontal="center" vertical="center" wrapText="1"/>
      <protection/>
    </xf>
    <xf numFmtId="0" fontId="0" fillId="0" borderId="6" xfId="30" applyFont="1" applyBorder="1" applyAlignment="1">
      <alignment horizontal="center" vertical="center" wrapText="1"/>
      <protection/>
    </xf>
  </cellXfs>
  <cellStyles count="24">
    <cellStyle name="Normal" xfId="0"/>
    <cellStyle name="Percent" xfId="15"/>
    <cellStyle name="Hyperlink" xfId="16"/>
    <cellStyle name="Comma [0]" xfId="17"/>
    <cellStyle name="Comma" xfId="18"/>
    <cellStyle name="Currency [0]" xfId="19"/>
    <cellStyle name="Currency" xfId="20"/>
    <cellStyle name="標準_０１ 県の位置" xfId="21"/>
    <cellStyle name="標準_１－１" xfId="22"/>
    <cellStyle name="標準_１－１０都市計画税、市街化区域、用途地域" xfId="23"/>
    <cellStyle name="標準_１ー１４主な湖沼" xfId="24"/>
    <cellStyle name="標準_１－１３" xfId="25"/>
    <cellStyle name="標準_１－１５主なダム＿追加入稿" xfId="26"/>
    <cellStyle name="標準_１－１６" xfId="27"/>
    <cellStyle name="標準_１－１７" xfId="28"/>
    <cellStyle name="標準_１－１８" xfId="29"/>
    <cellStyle name="標準_１－１９" xfId="30"/>
    <cellStyle name="標準_１－７" xfId="31"/>
    <cellStyle name="標準_Sheet1" xfId="32"/>
    <cellStyle name="標準_Sheet1_１－６_１－６" xfId="33"/>
    <cellStyle name="標準_Sheet2" xfId="34"/>
    <cellStyle name="標準_Sheet3" xfId="35"/>
    <cellStyle name="標準_集計表（Ｈ１６年度）_１－８" xfId="36"/>
    <cellStyle name="Followed Hyperlink"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2</xdr:col>
      <xdr:colOff>0</xdr:colOff>
      <xdr:row>5</xdr:row>
      <xdr:rowOff>0</xdr:rowOff>
    </xdr:to>
    <xdr:sp>
      <xdr:nvSpPr>
        <xdr:cNvPr id="1" name="Line 1"/>
        <xdr:cNvSpPr>
          <a:spLocks/>
        </xdr:cNvSpPr>
      </xdr:nvSpPr>
      <xdr:spPr>
        <a:xfrm>
          <a:off x="9525" y="419100"/>
          <a:ext cx="1266825" cy="571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tabSelected="1" workbookViewId="0" topLeftCell="A1">
      <selection activeCell="A1" sqref="A1"/>
    </sheetView>
  </sheetViews>
  <sheetFormatPr defaultColWidth="9.00390625" defaultRowHeight="13.5"/>
  <cols>
    <col min="1" max="16384" width="9.00390625" style="165" customWidth="1"/>
  </cols>
  <sheetData>
    <row r="1" ht="13.5">
      <c r="A1" s="165" t="s">
        <v>1465</v>
      </c>
    </row>
    <row r="4" ht="13.5">
      <c r="A4" s="663" t="s">
        <v>654</v>
      </c>
    </row>
    <row r="5" ht="13.5">
      <c r="A5" s="664" t="s">
        <v>280</v>
      </c>
    </row>
    <row r="6" ht="13.5">
      <c r="A6" s="464" t="s">
        <v>735</v>
      </c>
    </row>
    <row r="7" ht="13.5">
      <c r="A7" s="464" t="s">
        <v>743</v>
      </c>
    </row>
    <row r="8" ht="13.5">
      <c r="A8" s="464" t="s">
        <v>753</v>
      </c>
    </row>
    <row r="9" ht="13.5">
      <c r="A9" s="665" t="s">
        <v>281</v>
      </c>
    </row>
    <row r="10" ht="13.5">
      <c r="A10" s="666" t="s">
        <v>284</v>
      </c>
    </row>
    <row r="11" ht="13.5">
      <c r="A11" s="667" t="s">
        <v>282</v>
      </c>
    </row>
    <row r="12" ht="13.5">
      <c r="A12" s="668" t="s">
        <v>283</v>
      </c>
    </row>
    <row r="13" ht="13.5">
      <c r="A13" s="669" t="s">
        <v>1444</v>
      </c>
    </row>
    <row r="14" spans="1:20" ht="13.5">
      <c r="A14" s="670" t="s">
        <v>1466</v>
      </c>
      <c r="B14" s="670"/>
      <c r="C14" s="670"/>
      <c r="D14" s="670"/>
      <c r="E14" s="670"/>
      <c r="F14" s="670"/>
      <c r="G14" s="670"/>
      <c r="H14" s="670"/>
      <c r="I14" s="670"/>
      <c r="J14" s="670"/>
      <c r="K14" s="670"/>
      <c r="L14" s="670"/>
      <c r="M14" s="670"/>
      <c r="N14" s="670"/>
      <c r="O14" s="670"/>
      <c r="P14" s="670"/>
      <c r="Q14" s="670"/>
      <c r="R14" s="670"/>
      <c r="S14" s="670"/>
      <c r="T14" s="670"/>
    </row>
    <row r="15" ht="13.5">
      <c r="A15" s="464" t="s">
        <v>1467</v>
      </c>
    </row>
    <row r="16" ht="13.5">
      <c r="A16" s="165" t="s">
        <v>1447</v>
      </c>
    </row>
    <row r="17" ht="13.5">
      <c r="A17" s="671" t="s">
        <v>1448</v>
      </c>
    </row>
    <row r="18" ht="13.5">
      <c r="A18" s="672" t="s">
        <v>1449</v>
      </c>
    </row>
    <row r="19" ht="13.5">
      <c r="A19" s="673" t="s">
        <v>1468</v>
      </c>
    </row>
    <row r="20" ht="13.5">
      <c r="A20" s="674" t="s">
        <v>1451</v>
      </c>
    </row>
    <row r="21" spans="1:2" ht="13.5">
      <c r="A21" s="674"/>
      <c r="B21" s="675" t="s">
        <v>108</v>
      </c>
    </row>
    <row r="22" spans="1:2" ht="13.5">
      <c r="A22" s="674"/>
      <c r="B22" s="676" t="s">
        <v>193</v>
      </c>
    </row>
    <row r="23" spans="1:2" ht="13.5">
      <c r="A23" s="674"/>
      <c r="B23" s="677" t="s">
        <v>204</v>
      </c>
    </row>
    <row r="24" spans="1:2" ht="13.5">
      <c r="A24" s="165" t="s">
        <v>1469</v>
      </c>
      <c r="B24" s="678"/>
    </row>
    <row r="25" ht="13.5">
      <c r="B25" s="678" t="s">
        <v>217</v>
      </c>
    </row>
    <row r="26" ht="13.5">
      <c r="B26" s="679" t="s">
        <v>218</v>
      </c>
    </row>
    <row r="27" ht="13.5">
      <c r="B27" s="679" t="s">
        <v>219</v>
      </c>
    </row>
    <row r="28" ht="13.5">
      <c r="B28" s="678" t="s">
        <v>220</v>
      </c>
    </row>
    <row r="29" ht="13.5">
      <c r="B29" s="679" t="s">
        <v>221</v>
      </c>
    </row>
    <row r="30" ht="13.5">
      <c r="B30" s="680" t="s">
        <v>222</v>
      </c>
    </row>
    <row r="31" ht="13.5">
      <c r="B31" s="679" t="s">
        <v>223</v>
      </c>
    </row>
    <row r="32" ht="13.5">
      <c r="B32" s="680" t="s">
        <v>224</v>
      </c>
    </row>
    <row r="33" ht="13.5">
      <c r="A33" s="165" t="s">
        <v>1470</v>
      </c>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Z64"/>
  <sheetViews>
    <sheetView workbookViewId="0" topLeftCell="A1">
      <selection activeCell="A1" sqref="A1"/>
    </sheetView>
  </sheetViews>
  <sheetFormatPr defaultColWidth="9.00390625" defaultRowHeight="13.5"/>
  <cols>
    <col min="1" max="1" width="2.875" style="883" customWidth="1"/>
    <col min="2" max="16384" width="9.00390625" style="883" customWidth="1"/>
  </cols>
  <sheetData>
    <row r="2" spans="2:23" ht="14.25">
      <c r="B2" s="881" t="s">
        <v>283</v>
      </c>
      <c r="C2" s="882"/>
      <c r="D2" s="882"/>
      <c r="E2" s="882"/>
      <c r="F2" s="882"/>
      <c r="G2" s="882"/>
      <c r="H2" s="882"/>
      <c r="I2" s="882"/>
      <c r="J2" s="882"/>
      <c r="K2" s="882"/>
      <c r="L2" s="882"/>
      <c r="M2" s="882"/>
      <c r="N2" s="882"/>
      <c r="O2" s="882"/>
      <c r="P2" s="882"/>
      <c r="Q2" s="882"/>
      <c r="R2" s="882"/>
      <c r="S2" s="882"/>
      <c r="T2" s="882"/>
      <c r="U2" s="882"/>
      <c r="V2" s="882"/>
      <c r="W2" s="882"/>
    </row>
    <row r="3" spans="2:23" ht="14.25" thickBot="1">
      <c r="B3" s="882"/>
      <c r="C3" s="882"/>
      <c r="D3" s="882"/>
      <c r="E3" s="882"/>
      <c r="F3" s="882"/>
      <c r="G3" s="882"/>
      <c r="H3" s="882"/>
      <c r="I3" s="882"/>
      <c r="J3" s="882"/>
      <c r="K3" s="882"/>
      <c r="L3" s="882"/>
      <c r="M3" s="882"/>
      <c r="N3" s="882"/>
      <c r="O3" s="882"/>
      <c r="P3" s="882"/>
      <c r="Q3" s="882"/>
      <c r="R3" s="882"/>
      <c r="S3" s="882"/>
      <c r="T3" s="882"/>
      <c r="U3" s="882"/>
      <c r="V3" s="882"/>
      <c r="W3" s="162" t="s">
        <v>1459</v>
      </c>
    </row>
    <row r="4" spans="2:24" ht="14.25" thickTop="1">
      <c r="B4" s="884"/>
      <c r="C4" s="885"/>
      <c r="D4" s="886" t="s">
        <v>1067</v>
      </c>
      <c r="E4" s="886"/>
      <c r="F4" s="886"/>
      <c r="G4" s="886"/>
      <c r="H4" s="886"/>
      <c r="I4" s="886"/>
      <c r="J4" s="886"/>
      <c r="K4" s="886"/>
      <c r="L4" s="886"/>
      <c r="M4" s="887" t="s">
        <v>1067</v>
      </c>
      <c r="N4" s="888"/>
      <c r="O4" s="888"/>
      <c r="P4" s="888"/>
      <c r="Q4" s="888"/>
      <c r="R4" s="888"/>
      <c r="S4" s="889"/>
      <c r="T4" s="890" t="s">
        <v>1068</v>
      </c>
      <c r="U4" s="888"/>
      <c r="V4" s="891"/>
      <c r="W4" s="892"/>
      <c r="X4" s="893"/>
    </row>
    <row r="5" spans="2:24" ht="13.5">
      <c r="B5" s="894"/>
      <c r="C5" s="895"/>
      <c r="D5" s="895"/>
      <c r="E5" s="895"/>
      <c r="F5" s="896" t="s">
        <v>1069</v>
      </c>
      <c r="G5" s="896"/>
      <c r="H5" s="896"/>
      <c r="I5" s="896"/>
      <c r="J5" s="895"/>
      <c r="K5" s="895"/>
      <c r="L5" s="895"/>
      <c r="M5" s="895"/>
      <c r="N5" s="895"/>
      <c r="O5" s="897" t="s">
        <v>1070</v>
      </c>
      <c r="P5" s="898"/>
      <c r="Q5" s="898"/>
      <c r="R5" s="898"/>
      <c r="S5" s="899"/>
      <c r="T5" s="900" t="s">
        <v>1071</v>
      </c>
      <c r="U5" s="901"/>
      <c r="V5" s="897" t="s">
        <v>1072</v>
      </c>
      <c r="W5" s="901"/>
      <c r="X5" s="902"/>
    </row>
    <row r="6" spans="2:24" ht="13.5">
      <c r="B6" s="903" t="s">
        <v>681</v>
      </c>
      <c r="C6" s="904" t="s">
        <v>1073</v>
      </c>
      <c r="D6" s="895" t="s">
        <v>1074</v>
      </c>
      <c r="E6" s="895" t="s">
        <v>1075</v>
      </c>
      <c r="F6" s="895"/>
      <c r="G6" s="897" t="s">
        <v>1076</v>
      </c>
      <c r="H6" s="901"/>
      <c r="I6" s="905" t="s">
        <v>1077</v>
      </c>
      <c r="J6" s="895" t="s">
        <v>1078</v>
      </c>
      <c r="K6" s="895" t="s">
        <v>1079</v>
      </c>
      <c r="L6" s="895" t="s">
        <v>1080</v>
      </c>
      <c r="M6" s="895" t="s">
        <v>1081</v>
      </c>
      <c r="N6" s="895" t="s">
        <v>1082</v>
      </c>
      <c r="O6" s="895" t="s">
        <v>1073</v>
      </c>
      <c r="P6" s="906" t="s">
        <v>1083</v>
      </c>
      <c r="Q6" s="906" t="s">
        <v>1084</v>
      </c>
      <c r="R6" s="906" t="s">
        <v>1085</v>
      </c>
      <c r="S6" s="907" t="s">
        <v>1086</v>
      </c>
      <c r="T6" s="908"/>
      <c r="U6" s="909"/>
      <c r="V6" s="910"/>
      <c r="W6" s="910"/>
      <c r="X6" s="911" t="s">
        <v>681</v>
      </c>
    </row>
    <row r="7" spans="2:24" ht="13.5">
      <c r="B7" s="894"/>
      <c r="C7" s="895"/>
      <c r="D7" s="895"/>
      <c r="E7" s="895"/>
      <c r="F7" s="895" t="s">
        <v>1087</v>
      </c>
      <c r="G7" s="906" t="s">
        <v>1088</v>
      </c>
      <c r="H7" s="906" t="s">
        <v>1089</v>
      </c>
      <c r="I7" s="906" t="s">
        <v>1090</v>
      </c>
      <c r="J7" s="912"/>
      <c r="K7" s="895"/>
      <c r="L7" s="895"/>
      <c r="M7" s="895"/>
      <c r="N7" s="912"/>
      <c r="O7" s="895"/>
      <c r="P7" s="906"/>
      <c r="Q7" s="895"/>
      <c r="R7" s="906"/>
      <c r="S7" s="907"/>
      <c r="T7" s="913" t="s">
        <v>1091</v>
      </c>
      <c r="U7" s="895" t="s">
        <v>1092</v>
      </c>
      <c r="V7" s="895" t="s">
        <v>1091</v>
      </c>
      <c r="W7" s="895" t="s">
        <v>1092</v>
      </c>
      <c r="X7" s="902"/>
    </row>
    <row r="8" spans="2:24" ht="13.5">
      <c r="B8" s="914"/>
      <c r="C8" s="915"/>
      <c r="D8" s="915"/>
      <c r="E8" s="915"/>
      <c r="F8" s="916"/>
      <c r="G8" s="917" t="s">
        <v>1093</v>
      </c>
      <c r="H8" s="917" t="s">
        <v>1094</v>
      </c>
      <c r="I8" s="917"/>
      <c r="J8" s="915"/>
      <c r="K8" s="915"/>
      <c r="L8" s="915"/>
      <c r="M8" s="915"/>
      <c r="N8" s="915"/>
      <c r="O8" s="915"/>
      <c r="P8" s="917" t="s">
        <v>1095</v>
      </c>
      <c r="Q8" s="917" t="s">
        <v>1096</v>
      </c>
      <c r="R8" s="917" t="s">
        <v>1097</v>
      </c>
      <c r="S8" s="918" t="s">
        <v>1097</v>
      </c>
      <c r="T8" s="919"/>
      <c r="U8" s="915"/>
      <c r="V8" s="915"/>
      <c r="W8" s="915"/>
      <c r="X8" s="920"/>
    </row>
    <row r="9" spans="2:24" s="163" customFormat="1" ht="13.5">
      <c r="B9" s="921" t="s">
        <v>1000</v>
      </c>
      <c r="C9" s="922">
        <v>35401533.89</v>
      </c>
      <c r="D9" s="922">
        <v>10143239.899999999</v>
      </c>
      <c r="E9" s="922">
        <v>3479652.2</v>
      </c>
      <c r="F9" s="922">
        <v>2444436.11</v>
      </c>
      <c r="G9" s="922">
        <v>681540.98</v>
      </c>
      <c r="H9" s="922">
        <v>905984.05</v>
      </c>
      <c r="I9" s="922">
        <v>856911.08</v>
      </c>
      <c r="J9" s="922">
        <v>10.99</v>
      </c>
      <c r="K9" s="922">
        <v>20843.98</v>
      </c>
      <c r="L9" s="922">
        <v>16297442.4</v>
      </c>
      <c r="M9" s="922">
        <v>8342.15</v>
      </c>
      <c r="N9" s="922">
        <v>2456044.51</v>
      </c>
      <c r="O9" s="922">
        <v>551521.65</v>
      </c>
      <c r="P9" s="922">
        <v>102460.17</v>
      </c>
      <c r="Q9" s="922">
        <v>1105.25</v>
      </c>
      <c r="R9" s="922">
        <v>113134.69</v>
      </c>
      <c r="S9" s="923">
        <v>334821.54</v>
      </c>
      <c r="T9" s="924">
        <v>8537.8</v>
      </c>
      <c r="U9" s="925">
        <v>978256.3</v>
      </c>
      <c r="V9" s="922">
        <v>7474.15</v>
      </c>
      <c r="W9" s="922">
        <v>726881.55</v>
      </c>
      <c r="X9" s="926" t="s">
        <v>1000</v>
      </c>
    </row>
    <row r="10" spans="2:24" s="164" customFormat="1" ht="13.5">
      <c r="B10" s="927" t="s">
        <v>342</v>
      </c>
      <c r="C10" s="928">
        <f aca="true" t="shared" si="0" ref="C10:W10">C11+C12</f>
        <v>35392319</v>
      </c>
      <c r="D10" s="928">
        <f t="shared" si="0"/>
        <v>10118126</v>
      </c>
      <c r="E10" s="928">
        <f t="shared" si="0"/>
        <v>3476324</v>
      </c>
      <c r="F10" s="928">
        <f t="shared" si="0"/>
        <v>2458574</v>
      </c>
      <c r="G10" s="928">
        <f t="shared" si="0"/>
        <v>686272</v>
      </c>
      <c r="H10" s="928">
        <f t="shared" si="0"/>
        <v>907161</v>
      </c>
      <c r="I10" s="928">
        <f t="shared" si="0"/>
        <v>865140</v>
      </c>
      <c r="J10" s="928">
        <f t="shared" si="0"/>
        <v>9</v>
      </c>
      <c r="K10" s="928">
        <f t="shared" si="0"/>
        <v>25077</v>
      </c>
      <c r="L10" s="928">
        <f t="shared" si="0"/>
        <v>16344614</v>
      </c>
      <c r="M10" s="928">
        <f t="shared" si="0"/>
        <v>8342</v>
      </c>
      <c r="N10" s="928">
        <f t="shared" si="0"/>
        <v>2422445</v>
      </c>
      <c r="O10" s="928">
        <f t="shared" si="0"/>
        <v>538802</v>
      </c>
      <c r="P10" s="928">
        <f t="shared" si="0"/>
        <v>93181</v>
      </c>
      <c r="Q10" s="928">
        <f t="shared" si="0"/>
        <v>1118</v>
      </c>
      <c r="R10" s="928">
        <f t="shared" si="0"/>
        <v>113685</v>
      </c>
      <c r="S10" s="929">
        <f t="shared" si="0"/>
        <v>330822</v>
      </c>
      <c r="T10" s="930">
        <f t="shared" si="0"/>
        <v>8303</v>
      </c>
      <c r="U10" s="928">
        <f t="shared" si="0"/>
        <v>983499</v>
      </c>
      <c r="V10" s="928">
        <f t="shared" si="0"/>
        <v>7259</v>
      </c>
      <c r="W10" s="928">
        <f t="shared" si="0"/>
        <v>728744</v>
      </c>
      <c r="X10" s="931" t="s">
        <v>1098</v>
      </c>
    </row>
    <row r="11" spans="2:24" s="164" customFormat="1" ht="13.5">
      <c r="B11" s="927" t="s">
        <v>1099</v>
      </c>
      <c r="C11" s="928">
        <f aca="true" t="shared" si="1" ref="C11:W11">SUM(C19:C31)</f>
        <v>19825671</v>
      </c>
      <c r="D11" s="928">
        <f t="shared" si="1"/>
        <v>5915744</v>
      </c>
      <c r="E11" s="928">
        <f t="shared" si="1"/>
        <v>2265345</v>
      </c>
      <c r="F11" s="928">
        <f t="shared" si="1"/>
        <v>1823371</v>
      </c>
      <c r="G11" s="928">
        <f t="shared" si="1"/>
        <v>540566</v>
      </c>
      <c r="H11" s="928">
        <f t="shared" si="1"/>
        <v>596746</v>
      </c>
      <c r="I11" s="928">
        <f t="shared" si="1"/>
        <v>686057</v>
      </c>
      <c r="J11" s="928">
        <f t="shared" si="1"/>
        <v>6</v>
      </c>
      <c r="K11" s="928">
        <f t="shared" si="1"/>
        <v>13865</v>
      </c>
      <c r="L11" s="928">
        <f t="shared" si="1"/>
        <v>8194834</v>
      </c>
      <c r="M11" s="928">
        <f t="shared" si="1"/>
        <v>8008</v>
      </c>
      <c r="N11" s="928">
        <f t="shared" si="1"/>
        <v>1289894</v>
      </c>
      <c r="O11" s="928">
        <f t="shared" si="1"/>
        <v>314600</v>
      </c>
      <c r="P11" s="928">
        <f t="shared" si="1"/>
        <v>47183</v>
      </c>
      <c r="Q11" s="928">
        <f t="shared" si="1"/>
        <v>1105</v>
      </c>
      <c r="R11" s="928">
        <f t="shared" si="1"/>
        <v>65387</v>
      </c>
      <c r="S11" s="929">
        <f t="shared" si="1"/>
        <v>200928</v>
      </c>
      <c r="T11" s="930">
        <f t="shared" si="1"/>
        <v>6111</v>
      </c>
      <c r="U11" s="928">
        <f t="shared" si="1"/>
        <v>752781</v>
      </c>
      <c r="V11" s="928">
        <f t="shared" si="1"/>
        <v>5294</v>
      </c>
      <c r="W11" s="928">
        <f t="shared" si="1"/>
        <v>539578</v>
      </c>
      <c r="X11" s="931" t="s">
        <v>1099</v>
      </c>
    </row>
    <row r="12" spans="2:24" s="164" customFormat="1" ht="13.5">
      <c r="B12" s="927" t="s">
        <v>698</v>
      </c>
      <c r="C12" s="928">
        <f aca="true" t="shared" si="2" ref="C12:W12">SUM(C32:C53)</f>
        <v>15566648</v>
      </c>
      <c r="D12" s="928">
        <f t="shared" si="2"/>
        <v>4202382</v>
      </c>
      <c r="E12" s="928">
        <f t="shared" si="2"/>
        <v>1210979</v>
      </c>
      <c r="F12" s="928">
        <f t="shared" si="2"/>
        <v>635203</v>
      </c>
      <c r="G12" s="928">
        <f t="shared" si="2"/>
        <v>145706</v>
      </c>
      <c r="H12" s="928">
        <f t="shared" si="2"/>
        <v>310415</v>
      </c>
      <c r="I12" s="928">
        <f t="shared" si="2"/>
        <v>179083</v>
      </c>
      <c r="J12" s="928">
        <f t="shared" si="2"/>
        <v>3</v>
      </c>
      <c r="K12" s="928">
        <f t="shared" si="2"/>
        <v>11212</v>
      </c>
      <c r="L12" s="928">
        <f t="shared" si="2"/>
        <v>8149780</v>
      </c>
      <c r="M12" s="928">
        <f t="shared" si="2"/>
        <v>334</v>
      </c>
      <c r="N12" s="928">
        <f t="shared" si="2"/>
        <v>1132551</v>
      </c>
      <c r="O12" s="928">
        <f t="shared" si="2"/>
        <v>224202</v>
      </c>
      <c r="P12" s="928">
        <f t="shared" si="2"/>
        <v>45998</v>
      </c>
      <c r="Q12" s="928">
        <f t="shared" si="2"/>
        <v>13</v>
      </c>
      <c r="R12" s="928">
        <f t="shared" si="2"/>
        <v>48298</v>
      </c>
      <c r="S12" s="929">
        <f t="shared" si="2"/>
        <v>129894</v>
      </c>
      <c r="T12" s="930">
        <f t="shared" si="2"/>
        <v>2192</v>
      </c>
      <c r="U12" s="928">
        <f t="shared" si="2"/>
        <v>230718</v>
      </c>
      <c r="V12" s="928">
        <f t="shared" si="2"/>
        <v>1965</v>
      </c>
      <c r="W12" s="928">
        <f t="shared" si="2"/>
        <v>189166</v>
      </c>
      <c r="X12" s="931" t="s">
        <v>698</v>
      </c>
    </row>
    <row r="13" spans="2:24" s="164" customFormat="1" ht="13.5">
      <c r="B13" s="927"/>
      <c r="C13" s="928"/>
      <c r="D13" s="928"/>
      <c r="E13" s="928"/>
      <c r="F13" s="928"/>
      <c r="G13" s="928"/>
      <c r="H13" s="928"/>
      <c r="I13" s="928"/>
      <c r="J13" s="928"/>
      <c r="K13" s="928"/>
      <c r="L13" s="928"/>
      <c r="M13" s="928"/>
      <c r="N13" s="928"/>
      <c r="O13" s="928"/>
      <c r="P13" s="928"/>
      <c r="Q13" s="928"/>
      <c r="R13" s="928"/>
      <c r="S13" s="929"/>
      <c r="T13" s="930"/>
      <c r="U13" s="928"/>
      <c r="V13" s="928"/>
      <c r="W13" s="928"/>
      <c r="X13" s="931"/>
    </row>
    <row r="14" spans="2:24" s="164" customFormat="1" ht="13.5">
      <c r="B14" s="927" t="s">
        <v>708</v>
      </c>
      <c r="C14" s="928">
        <f aca="true" t="shared" si="3" ref="C14:W14">SUM(C19,C24:C26,C28:C30,C32:C38)</f>
        <v>11361968</v>
      </c>
      <c r="D14" s="928">
        <f t="shared" si="3"/>
        <v>2482603</v>
      </c>
      <c r="E14" s="928">
        <f t="shared" si="3"/>
        <v>1808156</v>
      </c>
      <c r="F14" s="928">
        <f t="shared" si="3"/>
        <v>1009033</v>
      </c>
      <c r="G14" s="928">
        <f t="shared" si="3"/>
        <v>314439</v>
      </c>
      <c r="H14" s="928">
        <f t="shared" si="3"/>
        <v>348552</v>
      </c>
      <c r="I14" s="928">
        <f t="shared" si="3"/>
        <v>346042</v>
      </c>
      <c r="J14" s="928">
        <f t="shared" si="3"/>
        <v>3</v>
      </c>
      <c r="K14" s="928">
        <f t="shared" si="3"/>
        <v>9729</v>
      </c>
      <c r="L14" s="928">
        <f t="shared" si="3"/>
        <v>5049685</v>
      </c>
      <c r="M14" s="928">
        <f t="shared" si="3"/>
        <v>2760</v>
      </c>
      <c r="N14" s="928">
        <f t="shared" si="3"/>
        <v>817373</v>
      </c>
      <c r="O14" s="928">
        <f t="shared" si="3"/>
        <v>182626</v>
      </c>
      <c r="P14" s="928">
        <f t="shared" si="3"/>
        <v>40488</v>
      </c>
      <c r="Q14" s="928">
        <f t="shared" si="3"/>
        <v>1105</v>
      </c>
      <c r="R14" s="928">
        <f t="shared" si="3"/>
        <v>24113</v>
      </c>
      <c r="S14" s="929">
        <f t="shared" si="3"/>
        <v>116924</v>
      </c>
      <c r="T14" s="930">
        <f t="shared" si="3"/>
        <v>3778</v>
      </c>
      <c r="U14" s="928">
        <f t="shared" si="3"/>
        <v>433778</v>
      </c>
      <c r="V14" s="928">
        <f t="shared" si="3"/>
        <v>3263</v>
      </c>
      <c r="W14" s="928">
        <f t="shared" si="3"/>
        <v>308682</v>
      </c>
      <c r="X14" s="931" t="s">
        <v>343</v>
      </c>
    </row>
    <row r="15" spans="2:24" s="164" customFormat="1" ht="13.5">
      <c r="B15" s="927" t="s">
        <v>712</v>
      </c>
      <c r="C15" s="928">
        <f aca="true" t="shared" si="4" ref="C15:W15">SUM(C23,C39:C45)</f>
        <v>5555853</v>
      </c>
      <c r="D15" s="928">
        <f t="shared" si="4"/>
        <v>1709849</v>
      </c>
      <c r="E15" s="928">
        <f t="shared" si="4"/>
        <v>290149</v>
      </c>
      <c r="F15" s="928">
        <f t="shared" si="4"/>
        <v>188426</v>
      </c>
      <c r="G15" s="928">
        <f t="shared" si="4"/>
        <v>48663</v>
      </c>
      <c r="H15" s="928">
        <f t="shared" si="4"/>
        <v>80670</v>
      </c>
      <c r="I15" s="928">
        <f t="shared" si="4"/>
        <v>59091</v>
      </c>
      <c r="J15" s="928">
        <f t="shared" si="4"/>
        <v>2</v>
      </c>
      <c r="K15" s="928">
        <f t="shared" si="4"/>
        <v>2063</v>
      </c>
      <c r="L15" s="928">
        <f t="shared" si="4"/>
        <v>2685527</v>
      </c>
      <c r="M15" s="928">
        <f t="shared" si="4"/>
        <v>1365</v>
      </c>
      <c r="N15" s="928">
        <f t="shared" si="4"/>
        <v>568426</v>
      </c>
      <c r="O15" s="928">
        <f t="shared" si="4"/>
        <v>110045</v>
      </c>
      <c r="P15" s="928">
        <f t="shared" si="4"/>
        <v>14493</v>
      </c>
      <c r="Q15" s="928">
        <f t="shared" si="4"/>
        <v>0</v>
      </c>
      <c r="R15" s="928">
        <f t="shared" si="4"/>
        <v>31234</v>
      </c>
      <c r="S15" s="929">
        <f t="shared" si="4"/>
        <v>64318</v>
      </c>
      <c r="T15" s="930">
        <f t="shared" si="4"/>
        <v>620</v>
      </c>
      <c r="U15" s="928">
        <f t="shared" si="4"/>
        <v>83279</v>
      </c>
      <c r="V15" s="928">
        <f t="shared" si="4"/>
        <v>513</v>
      </c>
      <c r="W15" s="928">
        <f t="shared" si="4"/>
        <v>62411</v>
      </c>
      <c r="X15" s="931" t="s">
        <v>712</v>
      </c>
    </row>
    <row r="16" spans="2:24" s="164" customFormat="1" ht="13.5">
      <c r="B16" s="927" t="s">
        <v>715</v>
      </c>
      <c r="C16" s="928">
        <f aca="true" t="shared" si="5" ref="C16:W16">SUM(C20,C27,C31,C46:C50)</f>
        <v>8760394</v>
      </c>
      <c r="D16" s="928">
        <f t="shared" si="5"/>
        <v>2126038</v>
      </c>
      <c r="E16" s="928">
        <f t="shared" si="5"/>
        <v>656874</v>
      </c>
      <c r="F16" s="928">
        <f t="shared" si="5"/>
        <v>577675</v>
      </c>
      <c r="G16" s="928">
        <f t="shared" si="5"/>
        <v>143313</v>
      </c>
      <c r="H16" s="928">
        <f t="shared" si="5"/>
        <v>229409</v>
      </c>
      <c r="I16" s="928">
        <f t="shared" si="5"/>
        <v>204955</v>
      </c>
      <c r="J16" s="928">
        <f t="shared" si="5"/>
        <v>2</v>
      </c>
      <c r="K16" s="928">
        <f t="shared" si="5"/>
        <v>3049</v>
      </c>
      <c r="L16" s="928">
        <f t="shared" si="5"/>
        <v>4828075</v>
      </c>
      <c r="M16" s="928">
        <f t="shared" si="5"/>
        <v>4160</v>
      </c>
      <c r="N16" s="928">
        <f t="shared" si="5"/>
        <v>471591</v>
      </c>
      <c r="O16" s="928">
        <f t="shared" si="5"/>
        <v>92927</v>
      </c>
      <c r="P16" s="928">
        <f t="shared" si="5"/>
        <v>12545</v>
      </c>
      <c r="Q16" s="928">
        <f t="shared" si="5"/>
        <v>0</v>
      </c>
      <c r="R16" s="928">
        <f t="shared" si="5"/>
        <v>39143</v>
      </c>
      <c r="S16" s="929">
        <f t="shared" si="5"/>
        <v>41240</v>
      </c>
      <c r="T16" s="930">
        <f t="shared" si="5"/>
        <v>1889</v>
      </c>
      <c r="U16" s="928">
        <f t="shared" si="5"/>
        <v>200979</v>
      </c>
      <c r="V16" s="928">
        <f t="shared" si="5"/>
        <v>1652</v>
      </c>
      <c r="W16" s="928">
        <f t="shared" si="5"/>
        <v>148798</v>
      </c>
      <c r="X16" s="931" t="s">
        <v>344</v>
      </c>
    </row>
    <row r="17" spans="2:24" s="164" customFormat="1" ht="13.5">
      <c r="B17" s="927" t="s">
        <v>718</v>
      </c>
      <c r="C17" s="928">
        <f aca="true" t="shared" si="6" ref="C17:W17">SUM(C21:C22,C51:C53)</f>
        <v>9714104</v>
      </c>
      <c r="D17" s="928">
        <f t="shared" si="6"/>
        <v>3799636</v>
      </c>
      <c r="E17" s="928">
        <f t="shared" si="6"/>
        <v>721145</v>
      </c>
      <c r="F17" s="928">
        <f t="shared" si="6"/>
        <v>683440</v>
      </c>
      <c r="G17" s="928">
        <f t="shared" si="6"/>
        <v>179857</v>
      </c>
      <c r="H17" s="928">
        <f t="shared" si="6"/>
        <v>248530</v>
      </c>
      <c r="I17" s="928">
        <f t="shared" si="6"/>
        <v>255052</v>
      </c>
      <c r="J17" s="928">
        <f t="shared" si="6"/>
        <v>2</v>
      </c>
      <c r="K17" s="928">
        <f t="shared" si="6"/>
        <v>10236</v>
      </c>
      <c r="L17" s="928">
        <f t="shared" si="6"/>
        <v>3781327</v>
      </c>
      <c r="M17" s="928">
        <f t="shared" si="6"/>
        <v>57</v>
      </c>
      <c r="N17" s="928">
        <f t="shared" si="6"/>
        <v>565055</v>
      </c>
      <c r="O17" s="928">
        <f t="shared" si="6"/>
        <v>153204</v>
      </c>
      <c r="P17" s="928">
        <f t="shared" si="6"/>
        <v>25655</v>
      </c>
      <c r="Q17" s="928">
        <f t="shared" si="6"/>
        <v>13</v>
      </c>
      <c r="R17" s="928">
        <f t="shared" si="6"/>
        <v>19195</v>
      </c>
      <c r="S17" s="929">
        <f t="shared" si="6"/>
        <v>108340</v>
      </c>
      <c r="T17" s="930">
        <f t="shared" si="6"/>
        <v>2016</v>
      </c>
      <c r="U17" s="928">
        <f t="shared" si="6"/>
        <v>265463</v>
      </c>
      <c r="V17" s="928">
        <f t="shared" si="6"/>
        <v>1831</v>
      </c>
      <c r="W17" s="928">
        <f t="shared" si="6"/>
        <v>208853</v>
      </c>
      <c r="X17" s="931" t="s">
        <v>345</v>
      </c>
    </row>
    <row r="18" spans="2:24" ht="13.5">
      <c r="B18" s="932"/>
      <c r="C18" s="933"/>
      <c r="D18" s="933"/>
      <c r="E18" s="933"/>
      <c r="F18" s="933"/>
      <c r="G18" s="933"/>
      <c r="H18" s="933"/>
      <c r="I18" s="933"/>
      <c r="J18" s="933"/>
      <c r="K18" s="933"/>
      <c r="L18" s="933"/>
      <c r="M18" s="933"/>
      <c r="N18" s="933"/>
      <c r="O18" s="933"/>
      <c r="P18" s="933"/>
      <c r="Q18" s="933"/>
      <c r="R18" s="933"/>
      <c r="S18" s="934"/>
      <c r="T18" s="935"/>
      <c r="U18" s="936"/>
      <c r="V18" s="936"/>
      <c r="W18" s="936"/>
      <c r="X18" s="937"/>
    </row>
    <row r="19" spans="2:26" ht="13.5">
      <c r="B19" s="921" t="s">
        <v>684</v>
      </c>
      <c r="C19" s="922">
        <v>1758971</v>
      </c>
      <c r="D19" s="922">
        <v>422993</v>
      </c>
      <c r="E19" s="922">
        <v>214692</v>
      </c>
      <c r="F19" s="922">
        <v>335564</v>
      </c>
      <c r="G19" s="922">
        <v>139010</v>
      </c>
      <c r="H19" s="922">
        <v>85078</v>
      </c>
      <c r="I19" s="922">
        <v>111476</v>
      </c>
      <c r="J19" s="922">
        <v>2</v>
      </c>
      <c r="K19" s="922">
        <v>271</v>
      </c>
      <c r="L19" s="922">
        <v>621143</v>
      </c>
      <c r="M19" s="922">
        <v>0</v>
      </c>
      <c r="N19" s="922">
        <v>126699</v>
      </c>
      <c r="O19" s="922">
        <v>37607</v>
      </c>
      <c r="P19" s="922">
        <v>1492</v>
      </c>
      <c r="Q19" s="922">
        <v>0</v>
      </c>
      <c r="R19" s="922">
        <v>7354</v>
      </c>
      <c r="S19" s="923">
        <v>28761</v>
      </c>
      <c r="T19" s="938">
        <v>1270</v>
      </c>
      <c r="U19" s="922">
        <v>170326</v>
      </c>
      <c r="V19" s="922">
        <v>1061</v>
      </c>
      <c r="W19" s="922">
        <v>108472</v>
      </c>
      <c r="X19" s="926" t="s">
        <v>684</v>
      </c>
      <c r="Z19" s="939"/>
    </row>
    <row r="20" spans="2:24" ht="13.5">
      <c r="B20" s="921" t="s">
        <v>687</v>
      </c>
      <c r="C20" s="922">
        <v>1889171</v>
      </c>
      <c r="D20" s="922">
        <v>394183</v>
      </c>
      <c r="E20" s="922">
        <v>119722</v>
      </c>
      <c r="F20" s="922">
        <v>205241</v>
      </c>
      <c r="G20" s="922">
        <v>58994</v>
      </c>
      <c r="H20" s="922">
        <v>61607</v>
      </c>
      <c r="I20" s="922">
        <v>84639</v>
      </c>
      <c r="J20" s="922">
        <v>2</v>
      </c>
      <c r="K20" s="922">
        <v>1118</v>
      </c>
      <c r="L20" s="922">
        <v>1023156</v>
      </c>
      <c r="M20" s="922">
        <v>0</v>
      </c>
      <c r="N20" s="922">
        <v>113047</v>
      </c>
      <c r="O20" s="922">
        <v>32702</v>
      </c>
      <c r="P20" s="922">
        <v>0</v>
      </c>
      <c r="Q20" s="922">
        <v>0</v>
      </c>
      <c r="R20" s="922">
        <v>18386</v>
      </c>
      <c r="S20" s="923">
        <v>14316</v>
      </c>
      <c r="T20" s="938">
        <v>548</v>
      </c>
      <c r="U20" s="922">
        <v>74127</v>
      </c>
      <c r="V20" s="922">
        <v>457</v>
      </c>
      <c r="W20" s="922">
        <v>48966</v>
      </c>
      <c r="X20" s="926" t="s">
        <v>687</v>
      </c>
    </row>
    <row r="21" spans="2:24" ht="13.5">
      <c r="B21" s="921" t="s">
        <v>691</v>
      </c>
      <c r="C21" s="922">
        <v>4869981</v>
      </c>
      <c r="D21" s="922">
        <v>1630760</v>
      </c>
      <c r="E21" s="922">
        <v>354033</v>
      </c>
      <c r="F21" s="922">
        <v>287679</v>
      </c>
      <c r="G21" s="922">
        <v>82202</v>
      </c>
      <c r="H21" s="922">
        <v>104351</v>
      </c>
      <c r="I21" s="922">
        <v>101125</v>
      </c>
      <c r="J21" s="922">
        <v>1</v>
      </c>
      <c r="K21" s="922">
        <v>6913</v>
      </c>
      <c r="L21" s="922">
        <v>2201389</v>
      </c>
      <c r="M21" s="922">
        <v>3</v>
      </c>
      <c r="N21" s="922">
        <v>294456</v>
      </c>
      <c r="O21" s="922">
        <v>94746</v>
      </c>
      <c r="P21" s="922">
        <v>14903</v>
      </c>
      <c r="Q21" s="922">
        <v>0</v>
      </c>
      <c r="R21" s="922">
        <v>8494</v>
      </c>
      <c r="S21" s="923">
        <v>71349</v>
      </c>
      <c r="T21" s="938">
        <v>780</v>
      </c>
      <c r="U21" s="922">
        <v>122937</v>
      </c>
      <c r="V21" s="922">
        <v>706</v>
      </c>
      <c r="W21" s="922">
        <v>99042</v>
      </c>
      <c r="X21" s="926" t="s">
        <v>691</v>
      </c>
    </row>
    <row r="22" spans="2:24" ht="13.5">
      <c r="B22" s="921" t="s">
        <v>695</v>
      </c>
      <c r="C22" s="922">
        <v>2709373</v>
      </c>
      <c r="D22" s="922">
        <v>1062532</v>
      </c>
      <c r="E22" s="922">
        <v>222557</v>
      </c>
      <c r="F22" s="922">
        <v>258562</v>
      </c>
      <c r="G22" s="922">
        <v>70440</v>
      </c>
      <c r="H22" s="922">
        <v>78822</v>
      </c>
      <c r="I22" s="922">
        <v>109300</v>
      </c>
      <c r="J22" s="922">
        <v>1</v>
      </c>
      <c r="K22" s="922">
        <v>1633</v>
      </c>
      <c r="L22" s="922">
        <v>968960</v>
      </c>
      <c r="M22" s="922">
        <v>54</v>
      </c>
      <c r="N22" s="922">
        <v>171709</v>
      </c>
      <c r="O22" s="922">
        <v>23365</v>
      </c>
      <c r="P22" s="922">
        <v>3599</v>
      </c>
      <c r="Q22" s="922">
        <v>0</v>
      </c>
      <c r="R22" s="922">
        <v>4371</v>
      </c>
      <c r="S22" s="923">
        <v>15394</v>
      </c>
      <c r="T22" s="938">
        <v>794</v>
      </c>
      <c r="U22" s="922">
        <v>96541</v>
      </c>
      <c r="V22" s="922">
        <v>721</v>
      </c>
      <c r="W22" s="922">
        <v>71822</v>
      </c>
      <c r="X22" s="926" t="s">
        <v>695</v>
      </c>
    </row>
    <row r="23" spans="2:24" ht="13.5">
      <c r="B23" s="921" t="s">
        <v>699</v>
      </c>
      <c r="C23" s="922">
        <v>1142060</v>
      </c>
      <c r="D23" s="922">
        <v>509749</v>
      </c>
      <c r="E23" s="922">
        <v>58381</v>
      </c>
      <c r="F23" s="922">
        <v>83762</v>
      </c>
      <c r="G23" s="922">
        <v>22275</v>
      </c>
      <c r="H23" s="922">
        <v>26037</v>
      </c>
      <c r="I23" s="922">
        <v>35449</v>
      </c>
      <c r="J23" s="922">
        <v>0</v>
      </c>
      <c r="K23" s="922">
        <v>327</v>
      </c>
      <c r="L23" s="922">
        <v>382345</v>
      </c>
      <c r="M23" s="922">
        <v>1294</v>
      </c>
      <c r="N23" s="922">
        <v>70458</v>
      </c>
      <c r="O23" s="922">
        <v>35744</v>
      </c>
      <c r="P23" s="922">
        <v>12238</v>
      </c>
      <c r="Q23" s="922">
        <v>0</v>
      </c>
      <c r="R23" s="922">
        <v>6173</v>
      </c>
      <c r="S23" s="923">
        <v>17334</v>
      </c>
      <c r="T23" s="938">
        <v>253</v>
      </c>
      <c r="U23" s="922">
        <v>36921</v>
      </c>
      <c r="V23" s="922">
        <v>191</v>
      </c>
      <c r="W23" s="922">
        <v>24583</v>
      </c>
      <c r="X23" s="926" t="s">
        <v>699</v>
      </c>
    </row>
    <row r="24" spans="2:24" ht="13.5">
      <c r="B24" s="921" t="s">
        <v>702</v>
      </c>
      <c r="C24" s="922">
        <v>702833</v>
      </c>
      <c r="D24" s="922">
        <v>185933</v>
      </c>
      <c r="E24" s="922">
        <v>130007</v>
      </c>
      <c r="F24" s="922">
        <v>89371</v>
      </c>
      <c r="G24" s="922">
        <v>23593</v>
      </c>
      <c r="H24" s="922">
        <v>31563</v>
      </c>
      <c r="I24" s="922">
        <v>34215</v>
      </c>
      <c r="J24" s="922">
        <v>0</v>
      </c>
      <c r="K24" s="922">
        <v>139</v>
      </c>
      <c r="L24" s="922">
        <v>229265</v>
      </c>
      <c r="M24" s="922">
        <v>0</v>
      </c>
      <c r="N24" s="922">
        <v>56558</v>
      </c>
      <c r="O24" s="922">
        <v>11560</v>
      </c>
      <c r="P24" s="922">
        <v>0</v>
      </c>
      <c r="Q24" s="922">
        <v>0</v>
      </c>
      <c r="R24" s="922">
        <v>1358</v>
      </c>
      <c r="S24" s="923">
        <v>10203</v>
      </c>
      <c r="T24" s="938">
        <v>328</v>
      </c>
      <c r="U24" s="922">
        <v>35219</v>
      </c>
      <c r="V24" s="922">
        <v>283</v>
      </c>
      <c r="W24" s="922">
        <v>25000</v>
      </c>
      <c r="X24" s="926" t="s">
        <v>702</v>
      </c>
    </row>
    <row r="25" spans="2:24" ht="13.5">
      <c r="B25" s="921" t="s">
        <v>705</v>
      </c>
      <c r="C25" s="922">
        <v>1064338</v>
      </c>
      <c r="D25" s="922">
        <v>152168</v>
      </c>
      <c r="E25" s="922">
        <v>138508</v>
      </c>
      <c r="F25" s="922">
        <v>62808</v>
      </c>
      <c r="G25" s="922">
        <v>19763</v>
      </c>
      <c r="H25" s="922">
        <v>20149</v>
      </c>
      <c r="I25" s="922">
        <v>22896</v>
      </c>
      <c r="J25" s="922">
        <v>0</v>
      </c>
      <c r="K25" s="922">
        <v>19</v>
      </c>
      <c r="L25" s="922">
        <v>599306</v>
      </c>
      <c r="M25" s="922">
        <v>2760</v>
      </c>
      <c r="N25" s="922">
        <v>88959</v>
      </c>
      <c r="O25" s="922">
        <v>19810</v>
      </c>
      <c r="P25" s="922">
        <v>3210</v>
      </c>
      <c r="Q25" s="922">
        <v>1105</v>
      </c>
      <c r="R25" s="922">
        <v>3103</v>
      </c>
      <c r="S25" s="923">
        <v>12392</v>
      </c>
      <c r="T25" s="938">
        <v>260</v>
      </c>
      <c r="U25" s="922">
        <v>28296</v>
      </c>
      <c r="V25" s="922">
        <v>224</v>
      </c>
      <c r="W25" s="922">
        <v>21441</v>
      </c>
      <c r="X25" s="926" t="s">
        <v>705</v>
      </c>
    </row>
    <row r="26" spans="2:24" ht="13.5">
      <c r="B26" s="921" t="s">
        <v>709</v>
      </c>
      <c r="C26" s="922">
        <v>1049968</v>
      </c>
      <c r="D26" s="922">
        <v>307820</v>
      </c>
      <c r="E26" s="922">
        <v>207580</v>
      </c>
      <c r="F26" s="922">
        <v>71555</v>
      </c>
      <c r="G26" s="922">
        <v>15868</v>
      </c>
      <c r="H26" s="922">
        <v>30377</v>
      </c>
      <c r="I26" s="922">
        <v>25310</v>
      </c>
      <c r="J26" s="922">
        <v>0</v>
      </c>
      <c r="K26" s="922">
        <v>627</v>
      </c>
      <c r="L26" s="922">
        <v>403455</v>
      </c>
      <c r="M26" s="922">
        <v>0</v>
      </c>
      <c r="N26" s="922">
        <v>47069</v>
      </c>
      <c r="O26" s="922">
        <v>11861</v>
      </c>
      <c r="P26" s="922">
        <v>6355</v>
      </c>
      <c r="Q26" s="922">
        <v>0</v>
      </c>
      <c r="R26" s="922">
        <v>2478</v>
      </c>
      <c r="S26" s="923">
        <v>3028</v>
      </c>
      <c r="T26" s="938">
        <v>268</v>
      </c>
      <c r="U26" s="922">
        <v>25529</v>
      </c>
      <c r="V26" s="922">
        <v>234</v>
      </c>
      <c r="W26" s="922">
        <v>20467</v>
      </c>
      <c r="X26" s="926" t="s">
        <v>709</v>
      </c>
    </row>
    <row r="27" spans="2:24" ht="13.5">
      <c r="B27" s="921" t="s">
        <v>713</v>
      </c>
      <c r="C27" s="922">
        <v>761966</v>
      </c>
      <c r="D27" s="922">
        <v>287391</v>
      </c>
      <c r="E27" s="922">
        <v>55936</v>
      </c>
      <c r="F27" s="922">
        <v>80498</v>
      </c>
      <c r="G27" s="922">
        <v>17819</v>
      </c>
      <c r="H27" s="922">
        <v>34786</v>
      </c>
      <c r="I27" s="922">
        <v>27894</v>
      </c>
      <c r="J27" s="922">
        <v>0</v>
      </c>
      <c r="K27" s="922">
        <v>0</v>
      </c>
      <c r="L27" s="922">
        <v>301961</v>
      </c>
      <c r="M27" s="922">
        <v>0</v>
      </c>
      <c r="N27" s="922">
        <v>26106</v>
      </c>
      <c r="O27" s="922">
        <v>10072</v>
      </c>
      <c r="P27" s="922">
        <v>0</v>
      </c>
      <c r="Q27" s="922">
        <v>0</v>
      </c>
      <c r="R27" s="922">
        <v>2328</v>
      </c>
      <c r="S27" s="923">
        <v>7745</v>
      </c>
      <c r="T27" s="938">
        <v>312</v>
      </c>
      <c r="U27" s="922">
        <v>27080</v>
      </c>
      <c r="V27" s="922">
        <v>275</v>
      </c>
      <c r="W27" s="922">
        <v>20255</v>
      </c>
      <c r="X27" s="926" t="s">
        <v>713</v>
      </c>
    </row>
    <row r="28" spans="2:24" ht="13.5">
      <c r="B28" s="921" t="s">
        <v>716</v>
      </c>
      <c r="C28" s="922">
        <v>719671</v>
      </c>
      <c r="D28" s="922">
        <v>167928</v>
      </c>
      <c r="E28" s="922">
        <v>225216</v>
      </c>
      <c r="F28" s="922">
        <v>118493</v>
      </c>
      <c r="G28" s="922">
        <v>34459</v>
      </c>
      <c r="H28" s="922">
        <v>39082</v>
      </c>
      <c r="I28" s="922">
        <v>44952</v>
      </c>
      <c r="J28" s="922">
        <v>0</v>
      </c>
      <c r="K28" s="922">
        <v>243</v>
      </c>
      <c r="L28" s="922">
        <v>175760</v>
      </c>
      <c r="M28" s="922">
        <v>0</v>
      </c>
      <c r="N28" s="922">
        <v>20162</v>
      </c>
      <c r="O28" s="922">
        <v>11869</v>
      </c>
      <c r="P28" s="922">
        <v>5386</v>
      </c>
      <c r="Q28" s="922">
        <v>0</v>
      </c>
      <c r="R28" s="922">
        <v>1106</v>
      </c>
      <c r="S28" s="923">
        <v>5377</v>
      </c>
      <c r="T28" s="938">
        <v>416</v>
      </c>
      <c r="U28" s="922">
        <v>47388</v>
      </c>
      <c r="V28" s="922">
        <v>363</v>
      </c>
      <c r="W28" s="922">
        <v>32702</v>
      </c>
      <c r="X28" s="926" t="s">
        <v>716</v>
      </c>
    </row>
    <row r="29" spans="2:24" ht="13.5">
      <c r="B29" s="921" t="s">
        <v>719</v>
      </c>
      <c r="C29" s="922">
        <v>754622</v>
      </c>
      <c r="D29" s="922">
        <v>162614</v>
      </c>
      <c r="E29" s="922">
        <v>224167</v>
      </c>
      <c r="F29" s="922">
        <v>103696</v>
      </c>
      <c r="G29" s="922">
        <v>24709</v>
      </c>
      <c r="H29" s="922">
        <v>37439</v>
      </c>
      <c r="I29" s="922">
        <v>41548</v>
      </c>
      <c r="J29" s="922">
        <v>0</v>
      </c>
      <c r="K29" s="922">
        <v>403</v>
      </c>
      <c r="L29" s="922">
        <v>198538</v>
      </c>
      <c r="M29" s="922">
        <v>0</v>
      </c>
      <c r="N29" s="922">
        <v>60718</v>
      </c>
      <c r="O29" s="922">
        <v>4486</v>
      </c>
      <c r="P29" s="922">
        <v>0</v>
      </c>
      <c r="Q29" s="922">
        <v>0</v>
      </c>
      <c r="R29" s="922">
        <v>1209</v>
      </c>
      <c r="S29" s="923">
        <v>3277</v>
      </c>
      <c r="T29" s="938">
        <v>373</v>
      </c>
      <c r="U29" s="922">
        <v>39004</v>
      </c>
      <c r="V29" s="922">
        <v>325</v>
      </c>
      <c r="W29" s="922">
        <v>27312</v>
      </c>
      <c r="X29" s="926" t="s">
        <v>719</v>
      </c>
    </row>
    <row r="30" spans="2:24" ht="13.5">
      <c r="B30" s="921" t="s">
        <v>722</v>
      </c>
      <c r="C30" s="922">
        <v>1523241</v>
      </c>
      <c r="D30" s="922">
        <v>437443</v>
      </c>
      <c r="E30" s="922">
        <v>193969</v>
      </c>
      <c r="F30" s="922">
        <v>48903</v>
      </c>
      <c r="G30" s="922">
        <v>11006</v>
      </c>
      <c r="H30" s="922">
        <v>20978</v>
      </c>
      <c r="I30" s="922">
        <v>16919</v>
      </c>
      <c r="J30" s="922">
        <v>0</v>
      </c>
      <c r="K30" s="922">
        <v>1471</v>
      </c>
      <c r="L30" s="922">
        <v>645539</v>
      </c>
      <c r="M30" s="922">
        <v>0</v>
      </c>
      <c r="N30" s="922">
        <v>181682</v>
      </c>
      <c r="O30" s="922">
        <v>14234</v>
      </c>
      <c r="P30" s="922">
        <v>0</v>
      </c>
      <c r="Q30" s="922">
        <v>0</v>
      </c>
      <c r="R30" s="922">
        <v>4015</v>
      </c>
      <c r="S30" s="923">
        <v>10220</v>
      </c>
      <c r="T30" s="938">
        <v>202</v>
      </c>
      <c r="U30" s="922">
        <v>21573</v>
      </c>
      <c r="V30" s="922">
        <v>177</v>
      </c>
      <c r="W30" s="922">
        <v>17663</v>
      </c>
      <c r="X30" s="926" t="s">
        <v>722</v>
      </c>
    </row>
    <row r="31" spans="2:24" ht="13.5">
      <c r="B31" s="921" t="s">
        <v>725</v>
      </c>
      <c r="C31" s="922">
        <v>879476</v>
      </c>
      <c r="D31" s="922">
        <v>194230</v>
      </c>
      <c r="E31" s="922">
        <v>120577</v>
      </c>
      <c r="F31" s="922">
        <v>77239</v>
      </c>
      <c r="G31" s="922">
        <v>20428</v>
      </c>
      <c r="H31" s="922">
        <v>26477</v>
      </c>
      <c r="I31" s="922">
        <v>30334</v>
      </c>
      <c r="J31" s="922">
        <v>0</v>
      </c>
      <c r="K31" s="922">
        <v>701</v>
      </c>
      <c r="L31" s="922">
        <v>444017</v>
      </c>
      <c r="M31" s="922">
        <v>3897</v>
      </c>
      <c r="N31" s="922">
        <v>32271</v>
      </c>
      <c r="O31" s="922">
        <v>6544</v>
      </c>
      <c r="P31" s="922">
        <v>0</v>
      </c>
      <c r="Q31" s="922">
        <v>0</v>
      </c>
      <c r="R31" s="922">
        <v>5012</v>
      </c>
      <c r="S31" s="923">
        <v>1532</v>
      </c>
      <c r="T31" s="938">
        <v>307</v>
      </c>
      <c r="U31" s="922">
        <v>27840</v>
      </c>
      <c r="V31" s="922">
        <v>277</v>
      </c>
      <c r="W31" s="922">
        <v>21853</v>
      </c>
      <c r="X31" s="926" t="s">
        <v>725</v>
      </c>
    </row>
    <row r="32" spans="2:24" ht="13.5">
      <c r="B32" s="921" t="s">
        <v>688</v>
      </c>
      <c r="C32" s="922">
        <v>481984</v>
      </c>
      <c r="D32" s="922">
        <v>72114</v>
      </c>
      <c r="E32" s="922">
        <v>47952</v>
      </c>
      <c r="F32" s="922">
        <v>28260</v>
      </c>
      <c r="G32" s="922">
        <v>8521</v>
      </c>
      <c r="H32" s="922">
        <v>12974</v>
      </c>
      <c r="I32" s="922">
        <v>6765</v>
      </c>
      <c r="J32" s="922">
        <v>0</v>
      </c>
      <c r="K32" s="922">
        <v>1797</v>
      </c>
      <c r="L32" s="922">
        <v>298565</v>
      </c>
      <c r="M32" s="922">
        <v>0</v>
      </c>
      <c r="N32" s="922">
        <v>22692</v>
      </c>
      <c r="O32" s="922">
        <v>10603</v>
      </c>
      <c r="P32" s="922">
        <v>4680</v>
      </c>
      <c r="Q32" s="922">
        <v>0</v>
      </c>
      <c r="R32" s="922">
        <v>504</v>
      </c>
      <c r="S32" s="923">
        <v>5419</v>
      </c>
      <c r="T32" s="938">
        <v>124</v>
      </c>
      <c r="U32" s="922">
        <v>10328</v>
      </c>
      <c r="V32" s="922">
        <v>115</v>
      </c>
      <c r="W32" s="922">
        <v>8924</v>
      </c>
      <c r="X32" s="926" t="s">
        <v>688</v>
      </c>
    </row>
    <row r="33" spans="2:24" ht="13.5">
      <c r="B33" s="921" t="s">
        <v>692</v>
      </c>
      <c r="C33" s="922">
        <v>244621</v>
      </c>
      <c r="D33" s="922">
        <v>70421</v>
      </c>
      <c r="E33" s="922">
        <v>49595</v>
      </c>
      <c r="F33" s="922">
        <v>22657</v>
      </c>
      <c r="G33" s="922">
        <v>6800</v>
      </c>
      <c r="H33" s="922">
        <v>10859</v>
      </c>
      <c r="I33" s="922">
        <v>4998</v>
      </c>
      <c r="J33" s="922">
        <v>0</v>
      </c>
      <c r="K33" s="922">
        <v>174</v>
      </c>
      <c r="L33" s="922">
        <v>96977</v>
      </c>
      <c r="M33" s="922">
        <v>0</v>
      </c>
      <c r="N33" s="922">
        <v>2038</v>
      </c>
      <c r="O33" s="922">
        <v>2760</v>
      </c>
      <c r="P33" s="922">
        <v>0</v>
      </c>
      <c r="Q33" s="922">
        <v>0</v>
      </c>
      <c r="R33" s="922">
        <v>340</v>
      </c>
      <c r="S33" s="923">
        <v>2420</v>
      </c>
      <c r="T33" s="938">
        <v>68</v>
      </c>
      <c r="U33" s="922">
        <v>8383</v>
      </c>
      <c r="V33" s="922">
        <v>61</v>
      </c>
      <c r="W33" s="922">
        <v>7156</v>
      </c>
      <c r="X33" s="926" t="s">
        <v>692</v>
      </c>
    </row>
    <row r="34" spans="2:24" ht="13.5">
      <c r="B34" s="921" t="s">
        <v>700</v>
      </c>
      <c r="C34" s="922">
        <v>359288</v>
      </c>
      <c r="D34" s="922">
        <v>159285</v>
      </c>
      <c r="E34" s="922">
        <v>52096</v>
      </c>
      <c r="F34" s="922">
        <v>42094</v>
      </c>
      <c r="G34" s="922">
        <v>11045</v>
      </c>
      <c r="H34" s="922">
        <v>18731</v>
      </c>
      <c r="I34" s="922">
        <v>12317</v>
      </c>
      <c r="J34" s="922">
        <v>0</v>
      </c>
      <c r="K34" s="922">
        <v>40</v>
      </c>
      <c r="L34" s="922">
        <v>86017</v>
      </c>
      <c r="M34" s="922">
        <v>0</v>
      </c>
      <c r="N34" s="922">
        <v>5228</v>
      </c>
      <c r="O34" s="922">
        <v>14529</v>
      </c>
      <c r="P34" s="922">
        <v>11877</v>
      </c>
      <c r="Q34" s="922">
        <v>0</v>
      </c>
      <c r="R34" s="922">
        <v>0</v>
      </c>
      <c r="S34" s="923">
        <v>2652</v>
      </c>
      <c r="T34" s="938">
        <v>172</v>
      </c>
      <c r="U34" s="922">
        <v>16805</v>
      </c>
      <c r="V34" s="922">
        <v>153</v>
      </c>
      <c r="W34" s="922">
        <v>13268</v>
      </c>
      <c r="X34" s="926" t="s">
        <v>700</v>
      </c>
    </row>
    <row r="35" spans="2:24" ht="13.5">
      <c r="B35" s="921" t="s">
        <v>703</v>
      </c>
      <c r="C35" s="922">
        <v>666444</v>
      </c>
      <c r="D35" s="922">
        <v>54738</v>
      </c>
      <c r="E35" s="922">
        <v>27843</v>
      </c>
      <c r="F35" s="922">
        <v>17011</v>
      </c>
      <c r="G35" s="922">
        <v>4168</v>
      </c>
      <c r="H35" s="922">
        <v>8143</v>
      </c>
      <c r="I35" s="922">
        <v>4700</v>
      </c>
      <c r="J35" s="922">
        <v>0</v>
      </c>
      <c r="K35" s="922">
        <v>2250</v>
      </c>
      <c r="L35" s="922">
        <v>503463</v>
      </c>
      <c r="M35" s="922">
        <v>0</v>
      </c>
      <c r="N35" s="922">
        <v>51400</v>
      </c>
      <c r="O35" s="922">
        <v>9739</v>
      </c>
      <c r="P35" s="922">
        <v>0</v>
      </c>
      <c r="Q35" s="922">
        <v>0</v>
      </c>
      <c r="R35" s="922">
        <v>0</v>
      </c>
      <c r="S35" s="923">
        <v>9739</v>
      </c>
      <c r="T35" s="938">
        <v>71</v>
      </c>
      <c r="U35" s="922">
        <v>6254</v>
      </c>
      <c r="V35" s="922">
        <v>65</v>
      </c>
      <c r="W35" s="922">
        <v>5371</v>
      </c>
      <c r="X35" s="926" t="s">
        <v>703</v>
      </c>
    </row>
    <row r="36" spans="2:24" ht="13.5">
      <c r="B36" s="921" t="s">
        <v>706</v>
      </c>
      <c r="C36" s="922">
        <v>737807</v>
      </c>
      <c r="D36" s="922">
        <v>77091</v>
      </c>
      <c r="E36" s="922">
        <v>151072</v>
      </c>
      <c r="F36" s="922">
        <v>24687</v>
      </c>
      <c r="G36" s="922">
        <v>5166</v>
      </c>
      <c r="H36" s="922">
        <v>12551</v>
      </c>
      <c r="I36" s="922">
        <v>6971</v>
      </c>
      <c r="J36" s="922">
        <v>1</v>
      </c>
      <c r="K36" s="922">
        <v>1462</v>
      </c>
      <c r="L36" s="922">
        <v>439657</v>
      </c>
      <c r="M36" s="922">
        <v>0</v>
      </c>
      <c r="N36" s="922">
        <v>28995</v>
      </c>
      <c r="O36" s="922">
        <v>14842</v>
      </c>
      <c r="P36" s="922">
        <v>0</v>
      </c>
      <c r="Q36" s="922">
        <v>0</v>
      </c>
      <c r="R36" s="922">
        <v>0</v>
      </c>
      <c r="S36" s="923">
        <v>14842</v>
      </c>
      <c r="T36" s="938">
        <v>73</v>
      </c>
      <c r="U36" s="922">
        <v>7989</v>
      </c>
      <c r="V36" s="922">
        <v>66</v>
      </c>
      <c r="W36" s="922">
        <v>6865</v>
      </c>
      <c r="X36" s="926" t="s">
        <v>706</v>
      </c>
    </row>
    <row r="37" spans="2:24" ht="13.5">
      <c r="B37" s="921" t="s">
        <v>710</v>
      </c>
      <c r="C37" s="922">
        <v>812678</v>
      </c>
      <c r="D37" s="922">
        <v>70419</v>
      </c>
      <c r="E37" s="922">
        <v>83398</v>
      </c>
      <c r="F37" s="922">
        <v>23638</v>
      </c>
      <c r="G37" s="922">
        <v>5705</v>
      </c>
      <c r="H37" s="922">
        <v>10991</v>
      </c>
      <c r="I37" s="922">
        <v>6942</v>
      </c>
      <c r="J37" s="922">
        <v>0</v>
      </c>
      <c r="K37" s="922">
        <v>782</v>
      </c>
      <c r="L37" s="922">
        <v>564018</v>
      </c>
      <c r="M37" s="922">
        <v>0</v>
      </c>
      <c r="N37" s="922">
        <v>66641</v>
      </c>
      <c r="O37" s="922">
        <v>3781</v>
      </c>
      <c r="P37" s="922">
        <v>0</v>
      </c>
      <c r="Q37" s="922">
        <v>0</v>
      </c>
      <c r="R37" s="922">
        <v>312</v>
      </c>
      <c r="S37" s="923">
        <v>3470</v>
      </c>
      <c r="T37" s="938">
        <v>76</v>
      </c>
      <c r="U37" s="922">
        <v>8360</v>
      </c>
      <c r="V37" s="922">
        <v>69</v>
      </c>
      <c r="W37" s="922">
        <v>7177</v>
      </c>
      <c r="X37" s="926" t="s">
        <v>710</v>
      </c>
    </row>
    <row r="38" spans="2:24" ht="13.5">
      <c r="B38" s="921" t="s">
        <v>717</v>
      </c>
      <c r="C38" s="922">
        <v>485502</v>
      </c>
      <c r="D38" s="922">
        <v>141636</v>
      </c>
      <c r="E38" s="922">
        <v>62061</v>
      </c>
      <c r="F38" s="922">
        <v>20296</v>
      </c>
      <c r="G38" s="922">
        <v>4626</v>
      </c>
      <c r="H38" s="922">
        <v>9637</v>
      </c>
      <c r="I38" s="922">
        <v>6033</v>
      </c>
      <c r="J38" s="922">
        <v>0</v>
      </c>
      <c r="K38" s="922">
        <v>51</v>
      </c>
      <c r="L38" s="922">
        <v>187982</v>
      </c>
      <c r="M38" s="922">
        <v>0</v>
      </c>
      <c r="N38" s="922">
        <v>58532</v>
      </c>
      <c r="O38" s="922">
        <v>14945</v>
      </c>
      <c r="P38" s="922">
        <v>7488</v>
      </c>
      <c r="Q38" s="922">
        <v>0</v>
      </c>
      <c r="R38" s="922">
        <v>2334</v>
      </c>
      <c r="S38" s="923">
        <v>5124</v>
      </c>
      <c r="T38" s="938">
        <v>77</v>
      </c>
      <c r="U38" s="922">
        <v>8324</v>
      </c>
      <c r="V38" s="922">
        <v>67</v>
      </c>
      <c r="W38" s="922">
        <v>6864</v>
      </c>
      <c r="X38" s="926" t="s">
        <v>717</v>
      </c>
    </row>
    <row r="39" spans="2:24" ht="13.5">
      <c r="B39" s="921" t="s">
        <v>723</v>
      </c>
      <c r="C39" s="922">
        <v>606623</v>
      </c>
      <c r="D39" s="922">
        <v>163659</v>
      </c>
      <c r="E39" s="922">
        <v>21741</v>
      </c>
      <c r="F39" s="922">
        <v>15087</v>
      </c>
      <c r="G39" s="922">
        <v>3543</v>
      </c>
      <c r="H39" s="922">
        <v>7813</v>
      </c>
      <c r="I39" s="922">
        <v>3732</v>
      </c>
      <c r="J39" s="922">
        <v>0</v>
      </c>
      <c r="K39" s="922">
        <v>602</v>
      </c>
      <c r="L39" s="922">
        <v>354271</v>
      </c>
      <c r="M39" s="922">
        <v>0</v>
      </c>
      <c r="N39" s="922">
        <v>42774</v>
      </c>
      <c r="O39" s="922">
        <v>8489</v>
      </c>
      <c r="P39" s="922">
        <v>0</v>
      </c>
      <c r="Q39" s="922">
        <v>0</v>
      </c>
      <c r="R39" s="922">
        <v>0</v>
      </c>
      <c r="S39" s="923">
        <v>8489</v>
      </c>
      <c r="T39" s="938">
        <v>56</v>
      </c>
      <c r="U39" s="922">
        <v>6576</v>
      </c>
      <c r="V39" s="922">
        <v>48</v>
      </c>
      <c r="W39" s="922">
        <v>5539</v>
      </c>
      <c r="X39" s="926" t="s">
        <v>723</v>
      </c>
    </row>
    <row r="40" spans="2:24" ht="13.5">
      <c r="B40" s="921" t="s">
        <v>726</v>
      </c>
      <c r="C40" s="922">
        <v>817107</v>
      </c>
      <c r="D40" s="922">
        <v>227425</v>
      </c>
      <c r="E40" s="922">
        <v>44240</v>
      </c>
      <c r="F40" s="922">
        <v>23995</v>
      </c>
      <c r="G40" s="922">
        <v>5594</v>
      </c>
      <c r="H40" s="922">
        <v>11455</v>
      </c>
      <c r="I40" s="922">
        <v>6946</v>
      </c>
      <c r="J40" s="922">
        <v>1</v>
      </c>
      <c r="K40" s="922">
        <v>265</v>
      </c>
      <c r="L40" s="922">
        <v>432341</v>
      </c>
      <c r="M40" s="922">
        <v>0</v>
      </c>
      <c r="N40" s="922">
        <v>77825</v>
      </c>
      <c r="O40" s="922">
        <v>11016</v>
      </c>
      <c r="P40" s="922">
        <v>0</v>
      </c>
      <c r="Q40" s="922">
        <v>0</v>
      </c>
      <c r="R40" s="922">
        <v>5137</v>
      </c>
      <c r="S40" s="923">
        <v>5879</v>
      </c>
      <c r="T40" s="938">
        <v>96</v>
      </c>
      <c r="U40" s="922">
        <v>11159</v>
      </c>
      <c r="V40" s="922">
        <v>82</v>
      </c>
      <c r="W40" s="922">
        <v>9013</v>
      </c>
      <c r="X40" s="926" t="s">
        <v>726</v>
      </c>
    </row>
    <row r="41" spans="2:24" ht="13.5">
      <c r="B41" s="921" t="s">
        <v>727</v>
      </c>
      <c r="C41" s="922">
        <v>547899</v>
      </c>
      <c r="D41" s="922">
        <v>153467</v>
      </c>
      <c r="E41" s="922">
        <v>22540</v>
      </c>
      <c r="F41" s="922">
        <v>12134</v>
      </c>
      <c r="G41" s="922">
        <v>3455</v>
      </c>
      <c r="H41" s="922">
        <v>5803</v>
      </c>
      <c r="I41" s="922">
        <v>2876</v>
      </c>
      <c r="J41" s="922">
        <v>0</v>
      </c>
      <c r="K41" s="922">
        <v>296</v>
      </c>
      <c r="L41" s="922">
        <v>305879</v>
      </c>
      <c r="M41" s="922">
        <v>0</v>
      </c>
      <c r="N41" s="922">
        <v>43261</v>
      </c>
      <c r="O41" s="922">
        <v>10321</v>
      </c>
      <c r="P41" s="922">
        <v>0</v>
      </c>
      <c r="Q41" s="922">
        <v>0</v>
      </c>
      <c r="R41" s="922">
        <v>5200</v>
      </c>
      <c r="S41" s="923">
        <v>5121</v>
      </c>
      <c r="T41" s="938">
        <v>36</v>
      </c>
      <c r="U41" s="922">
        <v>5483</v>
      </c>
      <c r="V41" s="922">
        <v>33</v>
      </c>
      <c r="W41" s="922">
        <v>4256</v>
      </c>
      <c r="X41" s="926" t="s">
        <v>727</v>
      </c>
    </row>
    <row r="42" spans="2:24" ht="13.5">
      <c r="B42" s="921" t="s">
        <v>728</v>
      </c>
      <c r="C42" s="922">
        <v>870401</v>
      </c>
      <c r="D42" s="922">
        <v>203207</v>
      </c>
      <c r="E42" s="922">
        <v>30790</v>
      </c>
      <c r="F42" s="922">
        <v>21332</v>
      </c>
      <c r="G42" s="922">
        <v>5995</v>
      </c>
      <c r="H42" s="922">
        <v>11608</v>
      </c>
      <c r="I42" s="922">
        <v>3729</v>
      </c>
      <c r="J42" s="922">
        <v>0</v>
      </c>
      <c r="K42" s="922">
        <v>243</v>
      </c>
      <c r="L42" s="922">
        <v>522449</v>
      </c>
      <c r="M42" s="922">
        <v>71</v>
      </c>
      <c r="N42" s="922">
        <v>80472</v>
      </c>
      <c r="O42" s="922">
        <v>11836</v>
      </c>
      <c r="P42" s="922">
        <v>0</v>
      </c>
      <c r="Q42" s="922">
        <v>0</v>
      </c>
      <c r="R42" s="922">
        <v>7066</v>
      </c>
      <c r="S42" s="923">
        <v>4770</v>
      </c>
      <c r="T42" s="938">
        <v>79</v>
      </c>
      <c r="U42" s="922">
        <v>8753</v>
      </c>
      <c r="V42" s="922">
        <v>72</v>
      </c>
      <c r="W42" s="922">
        <v>7493</v>
      </c>
      <c r="X42" s="926" t="s">
        <v>728</v>
      </c>
    </row>
    <row r="43" spans="2:24" ht="13.5">
      <c r="B43" s="921" t="s">
        <v>729</v>
      </c>
      <c r="C43" s="922">
        <v>420538</v>
      </c>
      <c r="D43" s="922">
        <v>95587</v>
      </c>
      <c r="E43" s="922">
        <v>48057</v>
      </c>
      <c r="F43" s="922">
        <v>7524</v>
      </c>
      <c r="G43" s="922">
        <v>2082</v>
      </c>
      <c r="H43" s="922">
        <v>3320</v>
      </c>
      <c r="I43" s="922">
        <v>2121</v>
      </c>
      <c r="J43" s="922">
        <v>1</v>
      </c>
      <c r="K43" s="922">
        <v>182</v>
      </c>
      <c r="L43" s="922">
        <v>188113</v>
      </c>
      <c r="M43" s="922">
        <v>0</v>
      </c>
      <c r="N43" s="922">
        <v>76777</v>
      </c>
      <c r="O43" s="922">
        <v>4298</v>
      </c>
      <c r="P43" s="922">
        <v>0</v>
      </c>
      <c r="Q43" s="922">
        <v>0</v>
      </c>
      <c r="R43" s="922">
        <v>0</v>
      </c>
      <c r="S43" s="923">
        <v>4298</v>
      </c>
      <c r="T43" s="938">
        <v>25</v>
      </c>
      <c r="U43" s="922">
        <v>3889</v>
      </c>
      <c r="V43" s="922">
        <v>21</v>
      </c>
      <c r="W43" s="922">
        <v>3094</v>
      </c>
      <c r="X43" s="926" t="s">
        <v>729</v>
      </c>
    </row>
    <row r="44" spans="2:24" ht="13.5">
      <c r="B44" s="921" t="s">
        <v>730</v>
      </c>
      <c r="C44" s="922">
        <v>594250</v>
      </c>
      <c r="D44" s="922">
        <v>206303</v>
      </c>
      <c r="E44" s="922">
        <v>32697</v>
      </c>
      <c r="F44" s="922">
        <v>12467</v>
      </c>
      <c r="G44" s="922">
        <v>2626</v>
      </c>
      <c r="H44" s="922">
        <v>8262</v>
      </c>
      <c r="I44" s="922">
        <v>1578</v>
      </c>
      <c r="J44" s="922">
        <v>0</v>
      </c>
      <c r="K44" s="922">
        <v>21</v>
      </c>
      <c r="L44" s="922">
        <v>217003</v>
      </c>
      <c r="M44" s="922">
        <v>0</v>
      </c>
      <c r="N44" s="922">
        <v>114282</v>
      </c>
      <c r="O44" s="922">
        <v>11478</v>
      </c>
      <c r="P44" s="922">
        <v>0</v>
      </c>
      <c r="Q44" s="922">
        <v>0</v>
      </c>
      <c r="R44" s="922">
        <v>1189</v>
      </c>
      <c r="S44" s="923">
        <v>10289</v>
      </c>
      <c r="T44" s="938">
        <v>39</v>
      </c>
      <c r="U44" s="922">
        <v>5290</v>
      </c>
      <c r="V44" s="922">
        <v>34</v>
      </c>
      <c r="W44" s="922">
        <v>4197</v>
      </c>
      <c r="X44" s="926" t="s">
        <v>730</v>
      </c>
    </row>
    <row r="45" spans="2:24" ht="13.5">
      <c r="B45" s="921" t="s">
        <v>731</v>
      </c>
      <c r="C45" s="922">
        <v>556975</v>
      </c>
      <c r="D45" s="922">
        <v>150452</v>
      </c>
      <c r="E45" s="922">
        <v>31703</v>
      </c>
      <c r="F45" s="922">
        <v>12125</v>
      </c>
      <c r="G45" s="922">
        <v>3093</v>
      </c>
      <c r="H45" s="922">
        <v>6372</v>
      </c>
      <c r="I45" s="922">
        <v>2660</v>
      </c>
      <c r="J45" s="922">
        <v>0</v>
      </c>
      <c r="K45" s="922">
        <v>127</v>
      </c>
      <c r="L45" s="922">
        <v>283126</v>
      </c>
      <c r="M45" s="922">
        <v>0</v>
      </c>
      <c r="N45" s="922">
        <v>62577</v>
      </c>
      <c r="O45" s="922">
        <v>16863</v>
      </c>
      <c r="P45" s="922">
        <v>2255</v>
      </c>
      <c r="Q45" s="922">
        <v>0</v>
      </c>
      <c r="R45" s="922">
        <v>6469</v>
      </c>
      <c r="S45" s="923">
        <v>8138</v>
      </c>
      <c r="T45" s="938">
        <v>36</v>
      </c>
      <c r="U45" s="922">
        <v>5208</v>
      </c>
      <c r="V45" s="922">
        <v>32</v>
      </c>
      <c r="W45" s="922">
        <v>4236</v>
      </c>
      <c r="X45" s="926" t="s">
        <v>731</v>
      </c>
    </row>
    <row r="46" spans="2:24" ht="13.5">
      <c r="B46" s="921" t="s">
        <v>689</v>
      </c>
      <c r="C46" s="922">
        <v>762140</v>
      </c>
      <c r="D46" s="922">
        <v>318138</v>
      </c>
      <c r="E46" s="922">
        <v>145959</v>
      </c>
      <c r="F46" s="922">
        <v>65130</v>
      </c>
      <c r="G46" s="922">
        <v>14711</v>
      </c>
      <c r="H46" s="922">
        <v>30285</v>
      </c>
      <c r="I46" s="922">
        <v>20134</v>
      </c>
      <c r="J46" s="922">
        <v>0</v>
      </c>
      <c r="K46" s="922">
        <v>612</v>
      </c>
      <c r="L46" s="922">
        <v>202926</v>
      </c>
      <c r="M46" s="922">
        <v>263</v>
      </c>
      <c r="N46" s="922">
        <v>25228</v>
      </c>
      <c r="O46" s="922">
        <v>3883</v>
      </c>
      <c r="P46" s="922">
        <v>0</v>
      </c>
      <c r="Q46" s="922">
        <v>0</v>
      </c>
      <c r="R46" s="922">
        <v>1018</v>
      </c>
      <c r="S46" s="923">
        <v>2865</v>
      </c>
      <c r="T46" s="938">
        <v>194</v>
      </c>
      <c r="U46" s="922">
        <v>21458</v>
      </c>
      <c r="V46" s="922">
        <v>171</v>
      </c>
      <c r="W46" s="922">
        <v>17164</v>
      </c>
      <c r="X46" s="926" t="s">
        <v>689</v>
      </c>
    </row>
    <row r="47" spans="2:24" ht="13.5">
      <c r="B47" s="921" t="s">
        <v>693</v>
      </c>
      <c r="C47" s="922">
        <v>1224747</v>
      </c>
      <c r="D47" s="922">
        <v>456727</v>
      </c>
      <c r="E47" s="922">
        <v>42222</v>
      </c>
      <c r="F47" s="922">
        <v>48329</v>
      </c>
      <c r="G47" s="922">
        <v>10208</v>
      </c>
      <c r="H47" s="922">
        <v>28044</v>
      </c>
      <c r="I47" s="922">
        <v>10078</v>
      </c>
      <c r="J47" s="922">
        <v>0</v>
      </c>
      <c r="K47" s="922">
        <v>351</v>
      </c>
      <c r="L47" s="922">
        <v>587817</v>
      </c>
      <c r="M47" s="922">
        <v>0</v>
      </c>
      <c r="N47" s="922">
        <v>68475</v>
      </c>
      <c r="O47" s="922">
        <v>20826</v>
      </c>
      <c r="P47" s="922">
        <v>12545</v>
      </c>
      <c r="Q47" s="922">
        <v>0</v>
      </c>
      <c r="R47" s="922">
        <v>1414</v>
      </c>
      <c r="S47" s="923">
        <v>6867</v>
      </c>
      <c r="T47" s="938">
        <v>155</v>
      </c>
      <c r="U47" s="922">
        <v>16550</v>
      </c>
      <c r="V47" s="922">
        <v>141</v>
      </c>
      <c r="W47" s="922">
        <v>13641</v>
      </c>
      <c r="X47" s="926" t="s">
        <v>693</v>
      </c>
    </row>
    <row r="48" spans="2:24" ht="13.5">
      <c r="B48" s="921" t="s">
        <v>701</v>
      </c>
      <c r="C48" s="922">
        <v>1440954</v>
      </c>
      <c r="D48" s="922">
        <v>115083</v>
      </c>
      <c r="E48" s="922">
        <v>24533</v>
      </c>
      <c r="F48" s="922">
        <v>24131</v>
      </c>
      <c r="G48" s="922">
        <v>6812</v>
      </c>
      <c r="H48" s="922">
        <v>11626</v>
      </c>
      <c r="I48" s="922">
        <v>5694</v>
      </c>
      <c r="J48" s="922">
        <v>0</v>
      </c>
      <c r="K48" s="922">
        <v>267</v>
      </c>
      <c r="L48" s="922">
        <v>1132770</v>
      </c>
      <c r="M48" s="922">
        <v>0</v>
      </c>
      <c r="N48" s="922">
        <v>132319</v>
      </c>
      <c r="O48" s="922">
        <v>11851</v>
      </c>
      <c r="P48" s="922">
        <v>0</v>
      </c>
      <c r="Q48" s="922">
        <v>0</v>
      </c>
      <c r="R48" s="922">
        <v>7030</v>
      </c>
      <c r="S48" s="923">
        <v>4821</v>
      </c>
      <c r="T48" s="938">
        <v>79</v>
      </c>
      <c r="U48" s="922">
        <v>10372</v>
      </c>
      <c r="V48" s="922">
        <v>64</v>
      </c>
      <c r="W48" s="922">
        <v>7176</v>
      </c>
      <c r="X48" s="926" t="s">
        <v>701</v>
      </c>
    </row>
    <row r="49" spans="2:24" ht="13.5">
      <c r="B49" s="921" t="s">
        <v>704</v>
      </c>
      <c r="C49" s="922">
        <v>920620</v>
      </c>
      <c r="D49" s="922">
        <v>151985</v>
      </c>
      <c r="E49" s="922">
        <v>129130</v>
      </c>
      <c r="F49" s="922">
        <v>50223</v>
      </c>
      <c r="G49" s="922">
        <v>9575</v>
      </c>
      <c r="H49" s="922">
        <v>24148</v>
      </c>
      <c r="I49" s="922">
        <v>16500</v>
      </c>
      <c r="J49" s="922">
        <v>0</v>
      </c>
      <c r="K49" s="922">
        <v>0</v>
      </c>
      <c r="L49" s="922">
        <v>550970</v>
      </c>
      <c r="M49" s="922">
        <v>0</v>
      </c>
      <c r="N49" s="922">
        <v>37283</v>
      </c>
      <c r="O49" s="922">
        <v>1029</v>
      </c>
      <c r="P49" s="922">
        <v>0</v>
      </c>
      <c r="Q49" s="922">
        <v>0</v>
      </c>
      <c r="R49" s="922">
        <v>1029</v>
      </c>
      <c r="S49" s="923">
        <v>0</v>
      </c>
      <c r="T49" s="938">
        <v>197</v>
      </c>
      <c r="U49" s="922">
        <v>14985</v>
      </c>
      <c r="V49" s="922">
        <v>179</v>
      </c>
      <c r="W49" s="922">
        <v>12571</v>
      </c>
      <c r="X49" s="926" t="s">
        <v>704</v>
      </c>
    </row>
    <row r="50" spans="2:24" ht="13.5">
      <c r="B50" s="921" t="s">
        <v>707</v>
      </c>
      <c r="C50" s="922">
        <v>881320</v>
      </c>
      <c r="D50" s="922">
        <v>208301</v>
      </c>
      <c r="E50" s="922">
        <v>18795</v>
      </c>
      <c r="F50" s="922">
        <v>26884</v>
      </c>
      <c r="G50" s="922">
        <v>4766</v>
      </c>
      <c r="H50" s="922">
        <v>12436</v>
      </c>
      <c r="I50" s="922">
        <v>9682</v>
      </c>
      <c r="J50" s="922">
        <v>0</v>
      </c>
      <c r="K50" s="922">
        <v>0</v>
      </c>
      <c r="L50" s="922">
        <v>584458</v>
      </c>
      <c r="M50" s="922">
        <v>0</v>
      </c>
      <c r="N50" s="922">
        <v>36862</v>
      </c>
      <c r="O50" s="922">
        <v>6020</v>
      </c>
      <c r="P50" s="922">
        <v>0</v>
      </c>
      <c r="Q50" s="922">
        <v>0</v>
      </c>
      <c r="R50" s="922">
        <v>2926</v>
      </c>
      <c r="S50" s="923">
        <v>3094</v>
      </c>
      <c r="T50" s="938">
        <v>97</v>
      </c>
      <c r="U50" s="922">
        <v>8567</v>
      </c>
      <c r="V50" s="922">
        <v>88</v>
      </c>
      <c r="W50" s="922">
        <v>7172</v>
      </c>
      <c r="X50" s="926" t="s">
        <v>707</v>
      </c>
    </row>
    <row r="51" spans="2:24" ht="13.5">
      <c r="B51" s="921" t="s">
        <v>1100</v>
      </c>
      <c r="C51" s="922">
        <v>254094</v>
      </c>
      <c r="D51" s="922">
        <v>214670</v>
      </c>
      <c r="E51" s="922">
        <v>11599</v>
      </c>
      <c r="F51" s="922">
        <v>25816</v>
      </c>
      <c r="G51" s="922">
        <v>4109</v>
      </c>
      <c r="H51" s="922">
        <v>11699</v>
      </c>
      <c r="I51" s="922">
        <v>10008</v>
      </c>
      <c r="J51" s="922">
        <v>0</v>
      </c>
      <c r="K51" s="922">
        <v>0</v>
      </c>
      <c r="L51" s="922">
        <v>0</v>
      </c>
      <c r="M51" s="922">
        <v>0</v>
      </c>
      <c r="N51" s="922">
        <v>709</v>
      </c>
      <c r="O51" s="922">
        <v>1300</v>
      </c>
      <c r="P51" s="922">
        <v>0</v>
      </c>
      <c r="Q51" s="922">
        <v>13</v>
      </c>
      <c r="R51" s="922">
        <v>0</v>
      </c>
      <c r="S51" s="923">
        <v>1287</v>
      </c>
      <c r="T51" s="938">
        <v>64</v>
      </c>
      <c r="U51" s="922">
        <v>8036</v>
      </c>
      <c r="V51" s="922">
        <v>59</v>
      </c>
      <c r="W51" s="922">
        <v>6020</v>
      </c>
      <c r="X51" s="926" t="s">
        <v>1100</v>
      </c>
    </row>
    <row r="52" spans="2:24" ht="13.5">
      <c r="B52" s="921" t="s">
        <v>1064</v>
      </c>
      <c r="C52" s="922">
        <v>971325</v>
      </c>
      <c r="D52" s="922">
        <v>570476</v>
      </c>
      <c r="E52" s="922">
        <v>24983</v>
      </c>
      <c r="F52" s="922">
        <v>63109</v>
      </c>
      <c r="G52" s="922">
        <v>13305</v>
      </c>
      <c r="H52" s="922">
        <v>30050</v>
      </c>
      <c r="I52" s="922">
        <v>19754</v>
      </c>
      <c r="J52" s="922">
        <v>0</v>
      </c>
      <c r="K52" s="922">
        <v>427</v>
      </c>
      <c r="L52" s="922">
        <v>268049</v>
      </c>
      <c r="M52" s="922">
        <v>0</v>
      </c>
      <c r="N52" s="922">
        <v>29324</v>
      </c>
      <c r="O52" s="922">
        <v>14957</v>
      </c>
      <c r="P52" s="922">
        <v>7153</v>
      </c>
      <c r="Q52" s="922">
        <v>0</v>
      </c>
      <c r="R52" s="922">
        <v>3378</v>
      </c>
      <c r="S52" s="923">
        <v>4426</v>
      </c>
      <c r="T52" s="938">
        <v>181</v>
      </c>
      <c r="U52" s="922">
        <v>22389</v>
      </c>
      <c r="V52" s="922">
        <v>166</v>
      </c>
      <c r="W52" s="922">
        <v>18992</v>
      </c>
      <c r="X52" s="926" t="s">
        <v>1064</v>
      </c>
    </row>
    <row r="53" spans="2:24" ht="14.25" thickBot="1">
      <c r="B53" s="940" t="s">
        <v>346</v>
      </c>
      <c r="C53" s="941">
        <v>909331</v>
      </c>
      <c r="D53" s="941">
        <v>321198</v>
      </c>
      <c r="E53" s="941">
        <v>107973</v>
      </c>
      <c r="F53" s="941">
        <v>48274</v>
      </c>
      <c r="G53" s="941">
        <v>9801</v>
      </c>
      <c r="H53" s="941">
        <v>23608</v>
      </c>
      <c r="I53" s="941">
        <v>14865</v>
      </c>
      <c r="J53" s="941">
        <v>0</v>
      </c>
      <c r="K53" s="941">
        <v>1263</v>
      </c>
      <c r="L53" s="941">
        <v>342929</v>
      </c>
      <c r="M53" s="941">
        <v>0</v>
      </c>
      <c r="N53" s="941">
        <v>68857</v>
      </c>
      <c r="O53" s="941">
        <v>18836</v>
      </c>
      <c r="P53" s="941">
        <v>0</v>
      </c>
      <c r="Q53" s="941">
        <v>0</v>
      </c>
      <c r="R53" s="941">
        <v>2952</v>
      </c>
      <c r="S53" s="942">
        <v>15884</v>
      </c>
      <c r="T53" s="943">
        <v>197</v>
      </c>
      <c r="U53" s="941">
        <v>15560</v>
      </c>
      <c r="V53" s="941">
        <v>179</v>
      </c>
      <c r="W53" s="941">
        <v>12977</v>
      </c>
      <c r="X53" s="944" t="s">
        <v>724</v>
      </c>
    </row>
    <row r="54" s="165" customFormat="1" ht="13.5">
      <c r="B54" s="165" t="s">
        <v>1101</v>
      </c>
    </row>
    <row r="55" s="165" customFormat="1" ht="13.5">
      <c r="B55" s="165" t="s">
        <v>1102</v>
      </c>
    </row>
    <row r="57" spans="3:24" ht="13.5">
      <c r="C57" s="945"/>
      <c r="D57" s="945"/>
      <c r="E57" s="945"/>
      <c r="F57" s="945"/>
      <c r="G57" s="945"/>
      <c r="H57" s="945"/>
      <c r="I57" s="945"/>
      <c r="J57" s="945"/>
      <c r="K57" s="945"/>
      <c r="L57" s="945"/>
      <c r="M57" s="945"/>
      <c r="N57" s="945"/>
      <c r="O57" s="945"/>
      <c r="P57" s="945"/>
      <c r="Q57" s="945"/>
      <c r="R57" s="945"/>
      <c r="S57" s="945"/>
      <c r="T57" s="945"/>
      <c r="U57" s="945"/>
      <c r="V57" s="945"/>
      <c r="W57" s="945"/>
      <c r="X57" s="939"/>
    </row>
    <row r="58" spans="3:24" ht="13.5">
      <c r="C58" s="939"/>
      <c r="D58" s="939"/>
      <c r="E58" s="939"/>
      <c r="F58" s="939"/>
      <c r="G58" s="939"/>
      <c r="H58" s="939"/>
      <c r="I58" s="939"/>
      <c r="J58" s="939"/>
      <c r="K58" s="939"/>
      <c r="L58" s="939"/>
      <c r="M58" s="939"/>
      <c r="N58" s="939"/>
      <c r="O58" s="939"/>
      <c r="P58" s="939"/>
      <c r="Q58" s="939"/>
      <c r="R58" s="939"/>
      <c r="S58" s="939"/>
      <c r="T58" s="939"/>
      <c r="U58" s="939"/>
      <c r="V58" s="939"/>
      <c r="W58" s="939"/>
      <c r="X58" s="939"/>
    </row>
    <row r="59" spans="3:24" ht="13.5">
      <c r="C59" s="939"/>
      <c r="D59" s="939"/>
      <c r="E59" s="939"/>
      <c r="F59" s="939"/>
      <c r="G59" s="939"/>
      <c r="H59" s="939"/>
      <c r="I59" s="939"/>
      <c r="J59" s="939"/>
      <c r="K59" s="939"/>
      <c r="L59" s="939"/>
      <c r="M59" s="939"/>
      <c r="N59" s="939"/>
      <c r="O59" s="939"/>
      <c r="P59" s="939"/>
      <c r="Q59" s="939"/>
      <c r="R59" s="939"/>
      <c r="S59" s="939"/>
      <c r="T59" s="939"/>
      <c r="U59" s="939"/>
      <c r="V59" s="939"/>
      <c r="W59" s="939"/>
      <c r="X59" s="939"/>
    </row>
    <row r="61" spans="3:23" ht="13.5">
      <c r="C61" s="945"/>
      <c r="D61" s="945"/>
      <c r="E61" s="945"/>
      <c r="F61" s="945"/>
      <c r="G61" s="945"/>
      <c r="H61" s="945"/>
      <c r="I61" s="945"/>
      <c r="J61" s="945"/>
      <c r="K61" s="945"/>
      <c r="L61" s="945"/>
      <c r="M61" s="945"/>
      <c r="N61" s="945"/>
      <c r="O61" s="945"/>
      <c r="P61" s="945"/>
      <c r="Q61" s="945"/>
      <c r="R61" s="945"/>
      <c r="S61" s="945"/>
      <c r="T61" s="945"/>
      <c r="U61" s="945"/>
      <c r="V61" s="945"/>
      <c r="W61" s="945"/>
    </row>
    <row r="62" spans="3:23" ht="13.5">
      <c r="C62" s="945"/>
      <c r="D62" s="945"/>
      <c r="E62" s="945"/>
      <c r="F62" s="945"/>
      <c r="G62" s="945"/>
      <c r="H62" s="945"/>
      <c r="I62" s="945"/>
      <c r="J62" s="945"/>
      <c r="K62" s="945"/>
      <c r="L62" s="945"/>
      <c r="M62" s="945"/>
      <c r="N62" s="945"/>
      <c r="O62" s="945"/>
      <c r="P62" s="945"/>
      <c r="Q62" s="945"/>
      <c r="R62" s="945"/>
      <c r="S62" s="945"/>
      <c r="T62" s="945"/>
      <c r="U62" s="945"/>
      <c r="V62" s="945"/>
      <c r="W62" s="945"/>
    </row>
    <row r="63" spans="3:23" ht="13.5">
      <c r="C63" s="945"/>
      <c r="D63" s="945"/>
      <c r="E63" s="945"/>
      <c r="F63" s="945"/>
      <c r="G63" s="945"/>
      <c r="H63" s="945"/>
      <c r="I63" s="945"/>
      <c r="J63" s="945"/>
      <c r="K63" s="945"/>
      <c r="L63" s="945"/>
      <c r="M63" s="945"/>
      <c r="N63" s="945"/>
      <c r="O63" s="945"/>
      <c r="P63" s="945"/>
      <c r="Q63" s="945"/>
      <c r="R63" s="945"/>
      <c r="S63" s="945"/>
      <c r="T63" s="945"/>
      <c r="U63" s="945"/>
      <c r="V63" s="945"/>
      <c r="W63" s="945"/>
    </row>
    <row r="64" spans="3:23" ht="13.5">
      <c r="C64" s="945"/>
      <c r="D64" s="945"/>
      <c r="E64" s="945"/>
      <c r="F64" s="945"/>
      <c r="G64" s="945"/>
      <c r="H64" s="945"/>
      <c r="I64" s="945"/>
      <c r="J64" s="945"/>
      <c r="K64" s="945"/>
      <c r="L64" s="945"/>
      <c r="M64" s="945"/>
      <c r="N64" s="945"/>
      <c r="O64" s="945"/>
      <c r="P64" s="945"/>
      <c r="Q64" s="945"/>
      <c r="R64" s="945"/>
      <c r="S64" s="945"/>
      <c r="T64" s="945"/>
      <c r="U64" s="945"/>
      <c r="V64" s="945"/>
      <c r="W64" s="945"/>
    </row>
  </sheetData>
  <printOptions/>
  <pageMargins left="0.49" right="0.26" top="0.38" bottom="0.31" header="0.44" footer="0.29"/>
  <pageSetup horizontalDpi="600" verticalDpi="600" orientation="landscape" paperSize="8" scale="95" r:id="rId1"/>
  <headerFooter alignWithMargins="0">
    <oddHeader>&amp;R&amp;D  &amp;T</oddHeader>
  </headerFooter>
</worksheet>
</file>

<file path=xl/worksheets/sheet11.xml><?xml version="1.0" encoding="utf-8"?>
<worksheet xmlns="http://schemas.openxmlformats.org/spreadsheetml/2006/main" xmlns:r="http://schemas.openxmlformats.org/officeDocument/2006/relationships">
  <dimension ref="A1:T49"/>
  <sheetViews>
    <sheetView workbookViewId="0" topLeftCell="A1">
      <pane xSplit="2" ySplit="5" topLeftCell="I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14.625" style="169" customWidth="1"/>
    <col min="2" max="2" width="11.625" style="169" customWidth="1"/>
    <col min="3" max="3" width="9.125" style="169" customWidth="1"/>
    <col min="4" max="4" width="7.625" style="195" customWidth="1"/>
    <col min="5" max="5" width="8.125" style="169" customWidth="1"/>
    <col min="6" max="6" width="7.625" style="195" customWidth="1"/>
    <col min="7" max="7" width="9.625" style="169" customWidth="1"/>
    <col min="8" max="19" width="10.625" style="169" customWidth="1"/>
    <col min="20" max="16384" width="9.00390625" style="169" customWidth="1"/>
  </cols>
  <sheetData>
    <row r="1" spans="1:19" ht="18" customHeight="1">
      <c r="A1" s="166" t="s">
        <v>1444</v>
      </c>
      <c r="B1" s="166"/>
      <c r="C1" s="167"/>
      <c r="D1" s="168"/>
      <c r="E1" s="167"/>
      <c r="F1" s="168"/>
      <c r="G1" s="167"/>
      <c r="H1" s="167"/>
      <c r="I1" s="167"/>
      <c r="J1" s="167"/>
      <c r="K1" s="167"/>
      <c r="L1" s="167"/>
      <c r="M1" s="167"/>
      <c r="N1" s="167"/>
      <c r="O1" s="167"/>
      <c r="P1" s="167"/>
      <c r="Q1" s="167"/>
      <c r="R1" s="167"/>
      <c r="S1" s="167"/>
    </row>
    <row r="2" spans="1:19" ht="15" customHeight="1" thickBot="1">
      <c r="A2" s="170"/>
      <c r="B2" s="170"/>
      <c r="C2" s="170"/>
      <c r="D2" s="171"/>
      <c r="E2" s="170"/>
      <c r="F2" s="171"/>
      <c r="G2" s="170"/>
      <c r="H2" s="172"/>
      <c r="I2" s="172"/>
      <c r="J2" s="172"/>
      <c r="K2" s="172"/>
      <c r="L2" s="172"/>
      <c r="M2" s="172"/>
      <c r="N2" s="172"/>
      <c r="O2" s="172"/>
      <c r="P2" s="172"/>
      <c r="Q2" s="172"/>
      <c r="R2" s="170"/>
      <c r="S2" s="946" t="s">
        <v>1460</v>
      </c>
    </row>
    <row r="3" spans="1:19" ht="15" customHeight="1" thickTop="1">
      <c r="A3" s="1158" t="s">
        <v>347</v>
      </c>
      <c r="B3" s="1161" t="s">
        <v>1135</v>
      </c>
      <c r="C3" s="1166" t="s">
        <v>348</v>
      </c>
      <c r="D3" s="1167"/>
      <c r="E3" s="1172" t="s">
        <v>1103</v>
      </c>
      <c r="F3" s="1167"/>
      <c r="G3" s="1172" t="s">
        <v>349</v>
      </c>
      <c r="H3" s="1173"/>
      <c r="I3" s="1173"/>
      <c r="J3" s="1173"/>
      <c r="K3" s="1173"/>
      <c r="L3" s="1173"/>
      <c r="M3" s="1173"/>
      <c r="N3" s="1173"/>
      <c r="O3" s="1173"/>
      <c r="P3" s="1173"/>
      <c r="Q3" s="1173"/>
      <c r="R3" s="1173"/>
      <c r="S3" s="1173"/>
    </row>
    <row r="4" spans="1:19" ht="15" customHeight="1">
      <c r="A4" s="1159"/>
      <c r="B4" s="1162"/>
      <c r="C4" s="1168" t="s">
        <v>1104</v>
      </c>
      <c r="D4" s="1170" t="s">
        <v>1105</v>
      </c>
      <c r="E4" s="1168" t="s">
        <v>1104</v>
      </c>
      <c r="F4" s="1170" t="s">
        <v>1105</v>
      </c>
      <c r="G4" s="1174" t="s">
        <v>350</v>
      </c>
      <c r="H4" s="1175" t="s">
        <v>1136</v>
      </c>
      <c r="I4" s="1175" t="s">
        <v>1137</v>
      </c>
      <c r="J4" s="1175" t="s">
        <v>1138</v>
      </c>
      <c r="K4" s="1175" t="s">
        <v>1139</v>
      </c>
      <c r="L4" s="1175" t="s">
        <v>1140</v>
      </c>
      <c r="M4" s="1175" t="s">
        <v>1141</v>
      </c>
      <c r="N4" s="1177" t="s">
        <v>351</v>
      </c>
      <c r="O4" s="1177" t="s">
        <v>1106</v>
      </c>
      <c r="P4" s="1177" t="s">
        <v>1107</v>
      </c>
      <c r="Q4" s="1177" t="s">
        <v>1108</v>
      </c>
      <c r="R4" s="1177" t="s">
        <v>1109</v>
      </c>
      <c r="S4" s="1178" t="s">
        <v>1110</v>
      </c>
    </row>
    <row r="5" spans="1:19" ht="15" customHeight="1">
      <c r="A5" s="1160"/>
      <c r="B5" s="1163"/>
      <c r="C5" s="1169"/>
      <c r="D5" s="1171"/>
      <c r="E5" s="1169"/>
      <c r="F5" s="1171"/>
      <c r="G5" s="1169"/>
      <c r="H5" s="1176"/>
      <c r="I5" s="1176"/>
      <c r="J5" s="1176"/>
      <c r="K5" s="1176"/>
      <c r="L5" s="1176"/>
      <c r="M5" s="1176"/>
      <c r="N5" s="1176"/>
      <c r="O5" s="1176"/>
      <c r="P5" s="1176"/>
      <c r="Q5" s="1176"/>
      <c r="R5" s="1176"/>
      <c r="S5" s="1179"/>
    </row>
    <row r="6" spans="1:19" s="175" customFormat="1" ht="15" customHeight="1">
      <c r="A6" s="173" t="s">
        <v>1111</v>
      </c>
      <c r="B6" s="174"/>
      <c r="C6" s="947">
        <f aca="true" t="shared" si="0" ref="C6:S6">SUM(C7:C11,C13:C21,C23:C26,C28:C34,C36:C41,C43:C46)</f>
        <v>114470</v>
      </c>
      <c r="D6" s="948">
        <f t="shared" si="0"/>
        <v>952</v>
      </c>
      <c r="E6" s="947">
        <f t="shared" si="0"/>
        <v>11037</v>
      </c>
      <c r="F6" s="948">
        <f t="shared" si="0"/>
        <v>403.1000000000001</v>
      </c>
      <c r="G6" s="948">
        <f t="shared" si="0"/>
        <v>21242.8</v>
      </c>
      <c r="H6" s="948">
        <f t="shared" si="0"/>
        <v>1324.7</v>
      </c>
      <c r="I6" s="948">
        <f t="shared" si="0"/>
        <v>798.1</v>
      </c>
      <c r="J6" s="948">
        <f t="shared" si="0"/>
        <v>2529.2999999999997</v>
      </c>
      <c r="K6" s="948">
        <f t="shared" si="0"/>
        <v>1605.5</v>
      </c>
      <c r="L6" s="948">
        <f t="shared" si="0"/>
        <v>5420</v>
      </c>
      <c r="M6" s="948">
        <f t="shared" si="0"/>
        <v>1866</v>
      </c>
      <c r="N6" s="948">
        <f t="shared" si="0"/>
        <v>419.8</v>
      </c>
      <c r="O6" s="948">
        <f t="shared" si="0"/>
        <v>615.5999999999999</v>
      </c>
      <c r="P6" s="948">
        <f t="shared" si="0"/>
        <v>974.8000000000001</v>
      </c>
      <c r="Q6" s="948">
        <f t="shared" si="0"/>
        <v>2323.5</v>
      </c>
      <c r="R6" s="948">
        <f t="shared" si="0"/>
        <v>1463</v>
      </c>
      <c r="S6" s="949">
        <f t="shared" si="0"/>
        <v>1902.5</v>
      </c>
    </row>
    <row r="7" spans="1:19" s="177" customFormat="1" ht="15" customHeight="1">
      <c r="A7" s="1156" t="s">
        <v>352</v>
      </c>
      <c r="B7" s="176" t="s">
        <v>353</v>
      </c>
      <c r="C7" s="950">
        <v>15990</v>
      </c>
      <c r="D7" s="951">
        <v>248.6</v>
      </c>
      <c r="E7" s="950">
        <v>4093</v>
      </c>
      <c r="F7" s="951">
        <v>183.3</v>
      </c>
      <c r="G7" s="952">
        <f>SUM(H7:S7)</f>
        <v>4093</v>
      </c>
      <c r="H7" s="953">
        <v>363</v>
      </c>
      <c r="I7" s="953">
        <v>530</v>
      </c>
      <c r="J7" s="953">
        <v>167</v>
      </c>
      <c r="K7" s="953">
        <v>445</v>
      </c>
      <c r="L7" s="953">
        <v>929</v>
      </c>
      <c r="M7" s="953">
        <v>188</v>
      </c>
      <c r="N7" s="953">
        <v>272</v>
      </c>
      <c r="O7" s="953">
        <v>134</v>
      </c>
      <c r="P7" s="953">
        <v>201</v>
      </c>
      <c r="Q7" s="953">
        <v>490</v>
      </c>
      <c r="R7" s="953">
        <v>204</v>
      </c>
      <c r="S7" s="954">
        <v>170</v>
      </c>
    </row>
    <row r="8" spans="1:20" s="177" customFormat="1" ht="15" customHeight="1">
      <c r="A8" s="1155"/>
      <c r="B8" s="178" t="s">
        <v>354</v>
      </c>
      <c r="C8" s="955">
        <v>2180</v>
      </c>
      <c r="D8" s="956">
        <v>25.1</v>
      </c>
      <c r="E8" s="955">
        <v>693</v>
      </c>
      <c r="F8" s="956">
        <v>20.5</v>
      </c>
      <c r="G8" s="957">
        <f>SUM(H8:S8)</f>
        <v>693</v>
      </c>
      <c r="H8" s="958">
        <v>94</v>
      </c>
      <c r="I8" s="959">
        <v>0</v>
      </c>
      <c r="J8" s="958">
        <v>46</v>
      </c>
      <c r="K8" s="958">
        <v>67</v>
      </c>
      <c r="L8" s="958">
        <v>183</v>
      </c>
      <c r="M8" s="958">
        <v>129</v>
      </c>
      <c r="N8" s="958">
        <v>24</v>
      </c>
      <c r="O8" s="958">
        <v>10</v>
      </c>
      <c r="P8" s="958">
        <v>46</v>
      </c>
      <c r="Q8" s="958">
        <v>23</v>
      </c>
      <c r="R8" s="958">
        <v>48</v>
      </c>
      <c r="S8" s="960">
        <v>23</v>
      </c>
      <c r="T8" s="179"/>
    </row>
    <row r="9" spans="1:19" s="177" customFormat="1" ht="15" customHeight="1">
      <c r="A9" s="1155"/>
      <c r="B9" s="178" t="s">
        <v>355</v>
      </c>
      <c r="C9" s="955">
        <v>7180</v>
      </c>
      <c r="D9" s="956">
        <v>61.9</v>
      </c>
      <c r="E9" s="955">
        <v>988</v>
      </c>
      <c r="F9" s="956">
        <v>36.5</v>
      </c>
      <c r="G9" s="957">
        <f>SUM(H9:S9)</f>
        <v>987.7</v>
      </c>
      <c r="H9" s="958">
        <v>27</v>
      </c>
      <c r="I9" s="958">
        <v>27</v>
      </c>
      <c r="J9" s="958">
        <v>126</v>
      </c>
      <c r="K9" s="959">
        <v>0</v>
      </c>
      <c r="L9" s="958">
        <v>285</v>
      </c>
      <c r="M9" s="958">
        <v>125</v>
      </c>
      <c r="N9" s="958">
        <v>10</v>
      </c>
      <c r="O9" s="958">
        <v>3.7</v>
      </c>
      <c r="P9" s="958">
        <v>97</v>
      </c>
      <c r="Q9" s="958">
        <v>143</v>
      </c>
      <c r="R9" s="958">
        <v>32</v>
      </c>
      <c r="S9" s="960">
        <v>112</v>
      </c>
    </row>
    <row r="10" spans="1:19" s="177" customFormat="1" ht="15" customHeight="1">
      <c r="A10" s="1155"/>
      <c r="B10" s="178" t="s">
        <v>356</v>
      </c>
      <c r="C10" s="955">
        <v>1320</v>
      </c>
      <c r="D10" s="956">
        <v>14.4</v>
      </c>
      <c r="E10" s="955">
        <v>218</v>
      </c>
      <c r="F10" s="956">
        <v>8.8</v>
      </c>
      <c r="G10" s="957">
        <f>SUM(H10:S10)</f>
        <v>218</v>
      </c>
      <c r="H10" s="959">
        <v>0</v>
      </c>
      <c r="I10" s="959">
        <v>0</v>
      </c>
      <c r="J10" s="959">
        <v>0</v>
      </c>
      <c r="K10" s="959">
        <v>0</v>
      </c>
      <c r="L10" s="958">
        <v>73</v>
      </c>
      <c r="M10" s="958">
        <v>105</v>
      </c>
      <c r="N10" s="959">
        <v>0</v>
      </c>
      <c r="O10" s="959">
        <v>0</v>
      </c>
      <c r="P10" s="959">
        <v>0</v>
      </c>
      <c r="Q10" s="958">
        <v>12</v>
      </c>
      <c r="R10" s="958">
        <v>28</v>
      </c>
      <c r="S10" s="961">
        <v>0</v>
      </c>
    </row>
    <row r="11" spans="1:19" s="177" customFormat="1" ht="15" customHeight="1">
      <c r="A11" s="1155"/>
      <c r="B11" s="180" t="s">
        <v>357</v>
      </c>
      <c r="C11" s="955">
        <v>1800</v>
      </c>
      <c r="D11" s="956">
        <v>12.6</v>
      </c>
      <c r="E11" s="955">
        <v>196</v>
      </c>
      <c r="F11" s="956">
        <v>7.2</v>
      </c>
      <c r="G11" s="957">
        <f>SUM(H11:S11)</f>
        <v>196</v>
      </c>
      <c r="H11" s="959">
        <v>0</v>
      </c>
      <c r="I11" s="959">
        <v>0</v>
      </c>
      <c r="J11" s="959">
        <v>0</v>
      </c>
      <c r="K11" s="959">
        <v>0</v>
      </c>
      <c r="L11" s="958">
        <v>75</v>
      </c>
      <c r="M11" s="958">
        <v>81</v>
      </c>
      <c r="N11" s="958">
        <v>16</v>
      </c>
      <c r="O11" s="959">
        <v>0</v>
      </c>
      <c r="P11" s="959">
        <v>0</v>
      </c>
      <c r="Q11" s="958">
        <v>3</v>
      </c>
      <c r="R11" s="958">
        <v>8</v>
      </c>
      <c r="S11" s="960">
        <v>13</v>
      </c>
    </row>
    <row r="12" spans="1:19" s="175" customFormat="1" ht="15" customHeight="1">
      <c r="A12" s="1157"/>
      <c r="B12" s="181"/>
      <c r="C12" s="962">
        <f aca="true" t="shared" si="1" ref="C12:S12">SUM(C7:C11)</f>
        <v>28470</v>
      </c>
      <c r="D12" s="963">
        <f t="shared" si="1"/>
        <v>362.59999999999997</v>
      </c>
      <c r="E12" s="962">
        <f t="shared" si="1"/>
        <v>6188</v>
      </c>
      <c r="F12" s="963">
        <f t="shared" si="1"/>
        <v>256.3</v>
      </c>
      <c r="G12" s="964">
        <f t="shared" si="1"/>
        <v>6187.7</v>
      </c>
      <c r="H12" s="963">
        <f t="shared" si="1"/>
        <v>484</v>
      </c>
      <c r="I12" s="963">
        <f t="shared" si="1"/>
        <v>557</v>
      </c>
      <c r="J12" s="963">
        <f t="shared" si="1"/>
        <v>339</v>
      </c>
      <c r="K12" s="963">
        <f t="shared" si="1"/>
        <v>512</v>
      </c>
      <c r="L12" s="963">
        <f t="shared" si="1"/>
        <v>1545</v>
      </c>
      <c r="M12" s="963">
        <f t="shared" si="1"/>
        <v>628</v>
      </c>
      <c r="N12" s="963">
        <f t="shared" si="1"/>
        <v>322</v>
      </c>
      <c r="O12" s="963">
        <f t="shared" si="1"/>
        <v>147.7</v>
      </c>
      <c r="P12" s="963">
        <f t="shared" si="1"/>
        <v>344</v>
      </c>
      <c r="Q12" s="963">
        <f t="shared" si="1"/>
        <v>671</v>
      </c>
      <c r="R12" s="963">
        <f t="shared" si="1"/>
        <v>320</v>
      </c>
      <c r="S12" s="965">
        <f t="shared" si="1"/>
        <v>318</v>
      </c>
    </row>
    <row r="13" spans="1:19" s="177" customFormat="1" ht="15" customHeight="1">
      <c r="A13" s="182" t="s">
        <v>1112</v>
      </c>
      <c r="B13" s="183" t="s">
        <v>1036</v>
      </c>
      <c r="C13" s="955">
        <v>5109</v>
      </c>
      <c r="D13" s="956">
        <v>43.2</v>
      </c>
      <c r="E13" s="966">
        <v>0</v>
      </c>
      <c r="F13" s="967">
        <v>0</v>
      </c>
      <c r="G13" s="957">
        <f aca="true" t="shared" si="2" ref="G13:G21">SUM(H13:S13)</f>
        <v>879</v>
      </c>
      <c r="H13" s="958">
        <v>69</v>
      </c>
      <c r="I13" s="958">
        <v>69</v>
      </c>
      <c r="J13" s="958">
        <v>158</v>
      </c>
      <c r="K13" s="958">
        <v>76</v>
      </c>
      <c r="L13" s="958">
        <v>110</v>
      </c>
      <c r="M13" s="958">
        <v>44</v>
      </c>
      <c r="N13" s="958">
        <v>18</v>
      </c>
      <c r="O13" s="958">
        <v>30</v>
      </c>
      <c r="P13" s="958">
        <v>24</v>
      </c>
      <c r="Q13" s="958">
        <v>114</v>
      </c>
      <c r="R13" s="958">
        <v>22</v>
      </c>
      <c r="S13" s="960">
        <v>145</v>
      </c>
    </row>
    <row r="14" spans="1:19" s="177" customFormat="1" ht="15" customHeight="1">
      <c r="A14" s="182" t="s">
        <v>1113</v>
      </c>
      <c r="B14" s="184" t="s">
        <v>1046</v>
      </c>
      <c r="C14" s="955">
        <v>3511</v>
      </c>
      <c r="D14" s="956">
        <v>20.9</v>
      </c>
      <c r="E14" s="966">
        <v>0</v>
      </c>
      <c r="F14" s="967">
        <v>0</v>
      </c>
      <c r="G14" s="957">
        <f t="shared" si="2"/>
        <v>343.8</v>
      </c>
      <c r="H14" s="959">
        <v>0</v>
      </c>
      <c r="I14" s="958">
        <v>33</v>
      </c>
      <c r="J14" s="958">
        <v>9</v>
      </c>
      <c r="K14" s="958">
        <v>15</v>
      </c>
      <c r="L14" s="958">
        <v>106</v>
      </c>
      <c r="M14" s="958">
        <v>54</v>
      </c>
      <c r="N14" s="958">
        <v>1.8</v>
      </c>
      <c r="O14" s="958">
        <v>14</v>
      </c>
      <c r="P14" s="958">
        <v>16</v>
      </c>
      <c r="Q14" s="958">
        <v>54</v>
      </c>
      <c r="R14" s="958">
        <v>17</v>
      </c>
      <c r="S14" s="960">
        <v>24</v>
      </c>
    </row>
    <row r="15" spans="1:19" s="177" customFormat="1" ht="15" customHeight="1">
      <c r="A15" s="182" t="s">
        <v>1114</v>
      </c>
      <c r="B15" s="184" t="s">
        <v>1142</v>
      </c>
      <c r="C15" s="955">
        <v>5844</v>
      </c>
      <c r="D15" s="956">
        <v>6.5</v>
      </c>
      <c r="E15" s="966">
        <v>0</v>
      </c>
      <c r="F15" s="967">
        <v>0</v>
      </c>
      <c r="G15" s="957">
        <f t="shared" si="2"/>
        <v>149.39999999999998</v>
      </c>
      <c r="H15" s="959">
        <v>0</v>
      </c>
      <c r="I15" s="958">
        <v>9.2</v>
      </c>
      <c r="J15" s="959">
        <v>0</v>
      </c>
      <c r="K15" s="959">
        <v>0</v>
      </c>
      <c r="L15" s="958">
        <v>86</v>
      </c>
      <c r="M15" s="958">
        <v>20</v>
      </c>
      <c r="N15" s="959">
        <v>0</v>
      </c>
      <c r="O15" s="958">
        <v>7.1</v>
      </c>
      <c r="P15" s="958">
        <v>4.6</v>
      </c>
      <c r="Q15" s="958">
        <v>6.5</v>
      </c>
      <c r="R15" s="958">
        <v>16</v>
      </c>
      <c r="S15" s="961">
        <v>0</v>
      </c>
    </row>
    <row r="16" spans="1:19" s="177" customFormat="1" ht="15" customHeight="1">
      <c r="A16" s="182" t="s">
        <v>1115</v>
      </c>
      <c r="B16" s="184" t="s">
        <v>1048</v>
      </c>
      <c r="C16" s="955">
        <v>606</v>
      </c>
      <c r="D16" s="956">
        <v>5.3</v>
      </c>
      <c r="E16" s="966">
        <v>0</v>
      </c>
      <c r="F16" s="967">
        <v>0</v>
      </c>
      <c r="G16" s="957">
        <f t="shared" si="2"/>
        <v>98.5</v>
      </c>
      <c r="H16" s="959">
        <v>0</v>
      </c>
      <c r="I16" s="959">
        <v>0</v>
      </c>
      <c r="J16" s="959">
        <v>0</v>
      </c>
      <c r="K16" s="958">
        <v>14</v>
      </c>
      <c r="L16" s="958">
        <v>44</v>
      </c>
      <c r="M16" s="958">
        <v>7.8</v>
      </c>
      <c r="N16" s="959">
        <v>0</v>
      </c>
      <c r="O16" s="958">
        <v>8.7</v>
      </c>
      <c r="P16" s="959">
        <v>0</v>
      </c>
      <c r="Q16" s="958">
        <v>8</v>
      </c>
      <c r="R16" s="959">
        <v>0</v>
      </c>
      <c r="S16" s="960">
        <v>16</v>
      </c>
    </row>
    <row r="17" spans="1:19" s="177" customFormat="1" ht="15" customHeight="1">
      <c r="A17" s="182" t="s">
        <v>1116</v>
      </c>
      <c r="B17" s="184" t="s">
        <v>1143</v>
      </c>
      <c r="C17" s="955">
        <v>692</v>
      </c>
      <c r="D17" s="956">
        <v>6.7</v>
      </c>
      <c r="E17" s="966">
        <v>0</v>
      </c>
      <c r="F17" s="967">
        <v>0</v>
      </c>
      <c r="G17" s="957">
        <f t="shared" si="2"/>
        <v>254</v>
      </c>
      <c r="H17" s="959">
        <v>0</v>
      </c>
      <c r="I17" s="959">
        <v>0</v>
      </c>
      <c r="J17" s="958">
        <v>14</v>
      </c>
      <c r="K17" s="958">
        <v>34</v>
      </c>
      <c r="L17" s="958">
        <v>88</v>
      </c>
      <c r="M17" s="958">
        <v>26</v>
      </c>
      <c r="N17" s="958">
        <v>13</v>
      </c>
      <c r="O17" s="958">
        <v>17</v>
      </c>
      <c r="P17" s="958">
        <v>10</v>
      </c>
      <c r="Q17" s="958">
        <v>26</v>
      </c>
      <c r="R17" s="958">
        <v>26</v>
      </c>
      <c r="S17" s="961">
        <v>0</v>
      </c>
    </row>
    <row r="18" spans="1:19" s="177" customFormat="1" ht="15" customHeight="1">
      <c r="A18" s="182" t="s">
        <v>1117</v>
      </c>
      <c r="B18" s="184" t="s">
        <v>1144</v>
      </c>
      <c r="C18" s="955">
        <v>1530</v>
      </c>
      <c r="D18" s="956">
        <v>13.1</v>
      </c>
      <c r="E18" s="966">
        <v>0</v>
      </c>
      <c r="F18" s="967">
        <v>0</v>
      </c>
      <c r="G18" s="957">
        <f t="shared" si="2"/>
        <v>419</v>
      </c>
      <c r="H18" s="958">
        <v>14</v>
      </c>
      <c r="I18" s="959">
        <v>0</v>
      </c>
      <c r="J18" s="958">
        <v>50</v>
      </c>
      <c r="K18" s="958">
        <v>10</v>
      </c>
      <c r="L18" s="958">
        <v>179</v>
      </c>
      <c r="M18" s="958">
        <v>35</v>
      </c>
      <c r="N18" s="959">
        <v>0</v>
      </c>
      <c r="O18" s="958">
        <v>12</v>
      </c>
      <c r="P18" s="958">
        <v>19</v>
      </c>
      <c r="Q18" s="958">
        <v>41</v>
      </c>
      <c r="R18" s="958">
        <v>43</v>
      </c>
      <c r="S18" s="960">
        <v>16</v>
      </c>
    </row>
    <row r="19" spans="1:19" s="177" customFormat="1" ht="15" customHeight="1">
      <c r="A19" s="182" t="s">
        <v>1118</v>
      </c>
      <c r="B19" s="184" t="s">
        <v>1145</v>
      </c>
      <c r="C19" s="955">
        <v>6234</v>
      </c>
      <c r="D19" s="956">
        <v>44.6</v>
      </c>
      <c r="E19" s="966">
        <v>0</v>
      </c>
      <c r="F19" s="967">
        <v>0</v>
      </c>
      <c r="G19" s="957">
        <f t="shared" si="2"/>
        <v>1027</v>
      </c>
      <c r="H19" s="958">
        <v>48</v>
      </c>
      <c r="I19" s="959">
        <v>0</v>
      </c>
      <c r="J19" s="958">
        <v>122</v>
      </c>
      <c r="K19" s="959">
        <v>0</v>
      </c>
      <c r="L19" s="958">
        <v>356</v>
      </c>
      <c r="M19" s="958">
        <v>101</v>
      </c>
      <c r="N19" s="958">
        <v>18</v>
      </c>
      <c r="O19" s="958">
        <v>28</v>
      </c>
      <c r="P19" s="958">
        <v>45</v>
      </c>
      <c r="Q19" s="958">
        <v>103</v>
      </c>
      <c r="R19" s="958">
        <v>14</v>
      </c>
      <c r="S19" s="960">
        <v>192</v>
      </c>
    </row>
    <row r="20" spans="1:19" s="177" customFormat="1" ht="15" customHeight="1">
      <c r="A20" s="182" t="s">
        <v>1119</v>
      </c>
      <c r="B20" s="184" t="s">
        <v>1042</v>
      </c>
      <c r="C20" s="955">
        <v>870</v>
      </c>
      <c r="D20" s="956">
        <v>7.4</v>
      </c>
      <c r="E20" s="966">
        <v>0</v>
      </c>
      <c r="F20" s="967">
        <v>0</v>
      </c>
      <c r="G20" s="957">
        <f t="shared" si="2"/>
        <v>302</v>
      </c>
      <c r="H20" s="958">
        <v>19</v>
      </c>
      <c r="I20" s="959">
        <v>0</v>
      </c>
      <c r="J20" s="958">
        <v>55</v>
      </c>
      <c r="K20" s="959">
        <v>0</v>
      </c>
      <c r="L20" s="958">
        <v>80</v>
      </c>
      <c r="M20" s="958">
        <v>27</v>
      </c>
      <c r="N20" s="959">
        <v>0</v>
      </c>
      <c r="O20" s="958">
        <v>12</v>
      </c>
      <c r="P20" s="958">
        <v>19</v>
      </c>
      <c r="Q20" s="958">
        <v>10</v>
      </c>
      <c r="R20" s="958">
        <v>80</v>
      </c>
      <c r="S20" s="961">
        <v>0</v>
      </c>
    </row>
    <row r="21" spans="1:19" s="177" customFormat="1" ht="15" customHeight="1">
      <c r="A21" s="182" t="s">
        <v>1120</v>
      </c>
      <c r="B21" s="184" t="s">
        <v>1050</v>
      </c>
      <c r="C21" s="955">
        <v>487</v>
      </c>
      <c r="D21" s="956">
        <v>4.7</v>
      </c>
      <c r="E21" s="966">
        <v>0</v>
      </c>
      <c r="F21" s="967">
        <v>0</v>
      </c>
      <c r="G21" s="957">
        <f t="shared" si="2"/>
        <v>212.2</v>
      </c>
      <c r="H21" s="959">
        <v>0</v>
      </c>
      <c r="I21" s="959">
        <v>0</v>
      </c>
      <c r="J21" s="958">
        <v>38</v>
      </c>
      <c r="K21" s="959">
        <v>0</v>
      </c>
      <c r="L21" s="958">
        <v>106</v>
      </c>
      <c r="M21" s="958">
        <v>8.2</v>
      </c>
      <c r="N21" s="959">
        <v>0</v>
      </c>
      <c r="O21" s="958">
        <v>17</v>
      </c>
      <c r="P21" s="958">
        <v>6</v>
      </c>
      <c r="Q21" s="958">
        <v>37</v>
      </c>
      <c r="R21" s="959">
        <v>0</v>
      </c>
      <c r="S21" s="961">
        <v>0</v>
      </c>
    </row>
    <row r="22" spans="1:19" s="175" customFormat="1" ht="26.25" customHeight="1">
      <c r="A22" s="185" t="s">
        <v>1146</v>
      </c>
      <c r="B22" s="186"/>
      <c r="C22" s="968">
        <f aca="true" t="shared" si="3" ref="C22:S22">SUM(C12:C21)</f>
        <v>53353</v>
      </c>
      <c r="D22" s="969">
        <f t="shared" si="3"/>
        <v>515</v>
      </c>
      <c r="E22" s="968">
        <f t="shared" si="3"/>
        <v>6188</v>
      </c>
      <c r="F22" s="969">
        <f t="shared" si="3"/>
        <v>256.3</v>
      </c>
      <c r="G22" s="970">
        <f t="shared" si="3"/>
        <v>9872.6</v>
      </c>
      <c r="H22" s="971">
        <f t="shared" si="3"/>
        <v>634</v>
      </c>
      <c r="I22" s="971">
        <f t="shared" si="3"/>
        <v>668.2</v>
      </c>
      <c r="J22" s="972">
        <f t="shared" si="3"/>
        <v>785</v>
      </c>
      <c r="K22" s="972">
        <f t="shared" si="3"/>
        <v>661</v>
      </c>
      <c r="L22" s="971">
        <f t="shared" si="3"/>
        <v>2700</v>
      </c>
      <c r="M22" s="971">
        <f t="shared" si="3"/>
        <v>951</v>
      </c>
      <c r="N22" s="971">
        <f t="shared" si="3"/>
        <v>372.8</v>
      </c>
      <c r="O22" s="972">
        <f t="shared" si="3"/>
        <v>293.5</v>
      </c>
      <c r="P22" s="972">
        <f t="shared" si="3"/>
        <v>487.6</v>
      </c>
      <c r="Q22" s="972">
        <f t="shared" si="3"/>
        <v>1070.5</v>
      </c>
      <c r="R22" s="972">
        <f t="shared" si="3"/>
        <v>538</v>
      </c>
      <c r="S22" s="973">
        <f t="shared" si="3"/>
        <v>711</v>
      </c>
    </row>
    <row r="23" spans="1:19" s="177" customFormat="1" ht="15" customHeight="1">
      <c r="A23" s="187" t="s">
        <v>1121</v>
      </c>
      <c r="B23" s="183" t="s">
        <v>1035</v>
      </c>
      <c r="C23" s="950">
        <v>4938</v>
      </c>
      <c r="D23" s="951">
        <v>33.7</v>
      </c>
      <c r="E23" s="974">
        <v>0</v>
      </c>
      <c r="F23" s="975">
        <v>0</v>
      </c>
      <c r="G23" s="952">
        <f>SUM(H23:S23)</f>
        <v>697.3</v>
      </c>
      <c r="H23" s="953">
        <v>24</v>
      </c>
      <c r="I23" s="953">
        <v>53</v>
      </c>
      <c r="J23" s="953">
        <v>102</v>
      </c>
      <c r="K23" s="953">
        <v>9.5</v>
      </c>
      <c r="L23" s="953">
        <v>240</v>
      </c>
      <c r="M23" s="976">
        <v>0</v>
      </c>
      <c r="N23" s="953">
        <v>13</v>
      </c>
      <c r="O23" s="953">
        <v>7.8</v>
      </c>
      <c r="P23" s="953">
        <v>52</v>
      </c>
      <c r="Q23" s="953">
        <v>41</v>
      </c>
      <c r="R23" s="953">
        <v>42</v>
      </c>
      <c r="S23" s="954">
        <v>113</v>
      </c>
    </row>
    <row r="24" spans="1:19" s="177" customFormat="1" ht="15" customHeight="1">
      <c r="A24" s="182" t="s">
        <v>1122</v>
      </c>
      <c r="B24" s="184" t="s">
        <v>1051</v>
      </c>
      <c r="C24" s="955">
        <v>1236</v>
      </c>
      <c r="D24" s="956">
        <v>3.1</v>
      </c>
      <c r="E24" s="966">
        <v>0</v>
      </c>
      <c r="F24" s="967">
        <v>0</v>
      </c>
      <c r="G24" s="957">
        <f>SUM(H24:S24)</f>
        <v>82.4</v>
      </c>
      <c r="H24" s="958">
        <v>6.7</v>
      </c>
      <c r="I24" s="959">
        <v>0</v>
      </c>
      <c r="J24" s="959">
        <v>0</v>
      </c>
      <c r="K24" s="959">
        <v>0</v>
      </c>
      <c r="L24" s="958">
        <v>60</v>
      </c>
      <c r="M24" s="959">
        <v>0</v>
      </c>
      <c r="N24" s="959">
        <v>0</v>
      </c>
      <c r="O24" s="958">
        <v>5.7</v>
      </c>
      <c r="P24" s="959">
        <v>0</v>
      </c>
      <c r="Q24" s="959">
        <v>0</v>
      </c>
      <c r="R24" s="958">
        <v>10</v>
      </c>
      <c r="S24" s="961">
        <v>0</v>
      </c>
    </row>
    <row r="25" spans="1:19" s="177" customFormat="1" ht="15" customHeight="1">
      <c r="A25" s="182" t="s">
        <v>1123</v>
      </c>
      <c r="B25" s="184" t="s">
        <v>1147</v>
      </c>
      <c r="C25" s="955">
        <v>3017</v>
      </c>
      <c r="D25" s="956">
        <v>8.3</v>
      </c>
      <c r="E25" s="966">
        <v>0</v>
      </c>
      <c r="F25" s="967">
        <v>0</v>
      </c>
      <c r="G25" s="957">
        <f>SUM(H25:S25)</f>
        <v>91</v>
      </c>
      <c r="H25" s="959">
        <v>0</v>
      </c>
      <c r="I25" s="959">
        <v>0</v>
      </c>
      <c r="J25" s="959">
        <v>0</v>
      </c>
      <c r="K25" s="959">
        <v>0</v>
      </c>
      <c r="L25" s="958">
        <v>75</v>
      </c>
      <c r="M25" s="959">
        <v>0</v>
      </c>
      <c r="N25" s="959">
        <v>0</v>
      </c>
      <c r="O25" s="958">
        <v>1.8</v>
      </c>
      <c r="P25" s="958">
        <v>3.2</v>
      </c>
      <c r="Q25" s="958">
        <v>11</v>
      </c>
      <c r="R25" s="959">
        <v>0</v>
      </c>
      <c r="S25" s="961">
        <v>0</v>
      </c>
    </row>
    <row r="26" spans="1:19" s="177" customFormat="1" ht="15" customHeight="1">
      <c r="A26" s="182" t="s">
        <v>1124</v>
      </c>
      <c r="B26" s="184" t="s">
        <v>1054</v>
      </c>
      <c r="C26" s="955">
        <v>1053</v>
      </c>
      <c r="D26" s="956">
        <v>4.4</v>
      </c>
      <c r="E26" s="966">
        <v>0</v>
      </c>
      <c r="F26" s="967">
        <v>0</v>
      </c>
      <c r="G26" s="957">
        <f>SUM(H26:S26)</f>
        <v>89</v>
      </c>
      <c r="H26" s="959">
        <v>0</v>
      </c>
      <c r="I26" s="959">
        <v>0</v>
      </c>
      <c r="J26" s="959">
        <v>0</v>
      </c>
      <c r="K26" s="959">
        <v>0</v>
      </c>
      <c r="L26" s="958">
        <v>84</v>
      </c>
      <c r="M26" s="959">
        <v>0</v>
      </c>
      <c r="N26" s="959">
        <v>0</v>
      </c>
      <c r="O26" s="958">
        <v>3.3</v>
      </c>
      <c r="P26" s="959">
        <v>0</v>
      </c>
      <c r="Q26" s="959">
        <v>0</v>
      </c>
      <c r="R26" s="958">
        <v>1.7</v>
      </c>
      <c r="S26" s="961">
        <v>0</v>
      </c>
    </row>
    <row r="27" spans="1:19" s="175" customFormat="1" ht="15" customHeight="1">
      <c r="A27" s="188" t="s">
        <v>1148</v>
      </c>
      <c r="B27" s="180"/>
      <c r="C27" s="977">
        <f aca="true" t="shared" si="4" ref="C27:S27">SUM(C23:C26)</f>
        <v>10244</v>
      </c>
      <c r="D27" s="978">
        <f t="shared" si="4"/>
        <v>49.50000000000001</v>
      </c>
      <c r="E27" s="977">
        <f t="shared" si="4"/>
        <v>0</v>
      </c>
      <c r="F27" s="978">
        <f t="shared" si="4"/>
        <v>0</v>
      </c>
      <c r="G27" s="979">
        <f t="shared" si="4"/>
        <v>959.6999999999999</v>
      </c>
      <c r="H27" s="978">
        <f t="shared" si="4"/>
        <v>30.7</v>
      </c>
      <c r="I27" s="978">
        <f t="shared" si="4"/>
        <v>53</v>
      </c>
      <c r="J27" s="978">
        <f t="shared" si="4"/>
        <v>102</v>
      </c>
      <c r="K27" s="978">
        <f t="shared" si="4"/>
        <v>9.5</v>
      </c>
      <c r="L27" s="978">
        <f t="shared" si="4"/>
        <v>459</v>
      </c>
      <c r="M27" s="978">
        <f t="shared" si="4"/>
        <v>0</v>
      </c>
      <c r="N27" s="978">
        <f t="shared" si="4"/>
        <v>13</v>
      </c>
      <c r="O27" s="978">
        <f t="shared" si="4"/>
        <v>18.6</v>
      </c>
      <c r="P27" s="978">
        <f t="shared" si="4"/>
        <v>55.2</v>
      </c>
      <c r="Q27" s="978">
        <f t="shared" si="4"/>
        <v>52</v>
      </c>
      <c r="R27" s="978">
        <f t="shared" si="4"/>
        <v>53.7</v>
      </c>
      <c r="S27" s="980">
        <f t="shared" si="4"/>
        <v>113</v>
      </c>
    </row>
    <row r="28" spans="1:19" s="177" customFormat="1" ht="15" customHeight="1">
      <c r="A28" s="187" t="s">
        <v>1125</v>
      </c>
      <c r="B28" s="183" t="s">
        <v>1149</v>
      </c>
      <c r="C28" s="950">
        <v>8830</v>
      </c>
      <c r="D28" s="951">
        <v>82</v>
      </c>
      <c r="E28" s="974">
        <v>0</v>
      </c>
      <c r="F28" s="975">
        <v>0</v>
      </c>
      <c r="G28" s="952">
        <f aca="true" t="shared" si="5" ref="G28:G34">SUM(H28:S28)</f>
        <v>2337</v>
      </c>
      <c r="H28" s="953">
        <v>134</v>
      </c>
      <c r="I28" s="953">
        <v>31</v>
      </c>
      <c r="J28" s="953">
        <v>333</v>
      </c>
      <c r="K28" s="953">
        <v>176</v>
      </c>
      <c r="L28" s="953">
        <v>616</v>
      </c>
      <c r="M28" s="953">
        <v>183</v>
      </c>
      <c r="N28" s="953">
        <v>14</v>
      </c>
      <c r="O28" s="953">
        <v>63</v>
      </c>
      <c r="P28" s="953">
        <v>78</v>
      </c>
      <c r="Q28" s="953">
        <v>326</v>
      </c>
      <c r="R28" s="953">
        <v>137</v>
      </c>
      <c r="S28" s="954">
        <v>246</v>
      </c>
    </row>
    <row r="29" spans="1:19" s="177" customFormat="1" ht="15" customHeight="1">
      <c r="A29" s="182" t="s">
        <v>1126</v>
      </c>
      <c r="B29" s="184" t="s">
        <v>1150</v>
      </c>
      <c r="C29" s="955">
        <v>2025</v>
      </c>
      <c r="D29" s="956">
        <v>26.1</v>
      </c>
      <c r="E29" s="966">
        <v>0</v>
      </c>
      <c r="F29" s="967">
        <v>0</v>
      </c>
      <c r="G29" s="957">
        <f t="shared" si="5"/>
        <v>821</v>
      </c>
      <c r="H29" s="958">
        <v>73</v>
      </c>
      <c r="I29" s="959">
        <v>0</v>
      </c>
      <c r="J29" s="958">
        <v>105</v>
      </c>
      <c r="K29" s="958">
        <v>115</v>
      </c>
      <c r="L29" s="958">
        <v>249</v>
      </c>
      <c r="M29" s="958">
        <v>47</v>
      </c>
      <c r="N29" s="959">
        <v>0</v>
      </c>
      <c r="O29" s="958">
        <v>33</v>
      </c>
      <c r="P29" s="958">
        <v>57</v>
      </c>
      <c r="Q29" s="958">
        <v>96</v>
      </c>
      <c r="R29" s="958">
        <v>46</v>
      </c>
      <c r="S29" s="961">
        <v>0</v>
      </c>
    </row>
    <row r="30" spans="1:19" s="177" customFormat="1" ht="15" customHeight="1">
      <c r="A30" s="182" t="s">
        <v>1127</v>
      </c>
      <c r="B30" s="184" t="s">
        <v>1151</v>
      </c>
      <c r="C30" s="955">
        <v>2515</v>
      </c>
      <c r="D30" s="956">
        <v>16.5</v>
      </c>
      <c r="E30" s="966">
        <v>0</v>
      </c>
      <c r="F30" s="967">
        <v>0</v>
      </c>
      <c r="G30" s="957">
        <f t="shared" si="5"/>
        <v>416</v>
      </c>
      <c r="H30" s="959">
        <v>0</v>
      </c>
      <c r="I30" s="959">
        <v>0</v>
      </c>
      <c r="J30" s="958">
        <v>24</v>
      </c>
      <c r="K30" s="958">
        <v>28</v>
      </c>
      <c r="L30" s="958">
        <v>198</v>
      </c>
      <c r="M30" s="958">
        <v>12</v>
      </c>
      <c r="N30" s="959">
        <v>0</v>
      </c>
      <c r="O30" s="958">
        <v>18</v>
      </c>
      <c r="P30" s="958">
        <v>10</v>
      </c>
      <c r="Q30" s="958">
        <v>30</v>
      </c>
      <c r="R30" s="958">
        <v>74</v>
      </c>
      <c r="S30" s="960">
        <v>22</v>
      </c>
    </row>
    <row r="31" spans="1:19" s="177" customFormat="1" ht="15" customHeight="1">
      <c r="A31" s="182" t="s">
        <v>1128</v>
      </c>
      <c r="B31" s="184" t="s">
        <v>1152</v>
      </c>
      <c r="C31" s="955">
        <v>1057</v>
      </c>
      <c r="D31" s="956">
        <v>6.1</v>
      </c>
      <c r="E31" s="966">
        <v>0</v>
      </c>
      <c r="F31" s="967">
        <v>0</v>
      </c>
      <c r="G31" s="957">
        <f t="shared" si="5"/>
        <v>158.4</v>
      </c>
      <c r="H31" s="959">
        <v>0</v>
      </c>
      <c r="I31" s="959">
        <v>0</v>
      </c>
      <c r="J31" s="959">
        <v>0</v>
      </c>
      <c r="K31" s="958">
        <v>13</v>
      </c>
      <c r="L31" s="958">
        <v>109</v>
      </c>
      <c r="M31" s="959">
        <v>0</v>
      </c>
      <c r="N31" s="959">
        <v>0</v>
      </c>
      <c r="O31" s="958">
        <v>13</v>
      </c>
      <c r="P31" s="959">
        <v>0</v>
      </c>
      <c r="Q31" s="958">
        <v>3.4</v>
      </c>
      <c r="R31" s="958">
        <v>20</v>
      </c>
      <c r="S31" s="961">
        <v>0</v>
      </c>
    </row>
    <row r="32" spans="1:19" s="177" customFormat="1" ht="15" customHeight="1">
      <c r="A32" s="182" t="s">
        <v>1129</v>
      </c>
      <c r="B32" s="184" t="s">
        <v>1153</v>
      </c>
      <c r="C32" s="955">
        <v>1504</v>
      </c>
      <c r="D32" s="956">
        <v>17.6</v>
      </c>
      <c r="E32" s="966">
        <v>0</v>
      </c>
      <c r="F32" s="967">
        <v>0</v>
      </c>
      <c r="G32" s="957">
        <f t="shared" si="5"/>
        <v>564</v>
      </c>
      <c r="H32" s="958">
        <v>22</v>
      </c>
      <c r="I32" s="959">
        <v>0</v>
      </c>
      <c r="J32" s="958">
        <v>135</v>
      </c>
      <c r="K32" s="958">
        <v>10</v>
      </c>
      <c r="L32" s="958">
        <v>219</v>
      </c>
      <c r="M32" s="958">
        <v>19</v>
      </c>
      <c r="N32" s="959">
        <v>0</v>
      </c>
      <c r="O32" s="958">
        <v>7</v>
      </c>
      <c r="P32" s="958">
        <v>31</v>
      </c>
      <c r="Q32" s="958">
        <v>33</v>
      </c>
      <c r="R32" s="958">
        <v>65</v>
      </c>
      <c r="S32" s="960">
        <v>23</v>
      </c>
    </row>
    <row r="33" spans="1:19" s="177" customFormat="1" ht="15" customHeight="1">
      <c r="A33" s="182" t="s">
        <v>1130</v>
      </c>
      <c r="B33" s="184" t="s">
        <v>1154</v>
      </c>
      <c r="C33" s="955">
        <v>768</v>
      </c>
      <c r="D33" s="956">
        <v>5.5</v>
      </c>
      <c r="E33" s="966">
        <v>0</v>
      </c>
      <c r="F33" s="967">
        <v>0</v>
      </c>
      <c r="G33" s="957">
        <f t="shared" si="5"/>
        <v>230.2</v>
      </c>
      <c r="H33" s="959">
        <v>0</v>
      </c>
      <c r="I33" s="959">
        <v>0</v>
      </c>
      <c r="J33" s="958">
        <v>17</v>
      </c>
      <c r="K33" s="959">
        <v>0</v>
      </c>
      <c r="L33" s="958">
        <v>87</v>
      </c>
      <c r="M33" s="958">
        <v>41</v>
      </c>
      <c r="N33" s="959">
        <v>0</v>
      </c>
      <c r="O33" s="958">
        <v>4.2</v>
      </c>
      <c r="P33" s="959">
        <v>0</v>
      </c>
      <c r="Q33" s="958">
        <v>14</v>
      </c>
      <c r="R33" s="958">
        <v>27</v>
      </c>
      <c r="S33" s="960">
        <v>40</v>
      </c>
    </row>
    <row r="34" spans="1:19" s="177" customFormat="1" ht="15" customHeight="1">
      <c r="A34" s="182" t="s">
        <v>1131</v>
      </c>
      <c r="B34" s="184" t="s">
        <v>1155</v>
      </c>
      <c r="C34" s="955">
        <v>1053</v>
      </c>
      <c r="D34" s="956">
        <v>7.4</v>
      </c>
      <c r="E34" s="966">
        <v>0</v>
      </c>
      <c r="F34" s="967">
        <v>0</v>
      </c>
      <c r="G34" s="957">
        <f t="shared" si="5"/>
        <v>243</v>
      </c>
      <c r="H34" s="959">
        <v>0</v>
      </c>
      <c r="I34" s="958">
        <v>21</v>
      </c>
      <c r="J34" s="958">
        <v>25</v>
      </c>
      <c r="K34" s="958">
        <v>23</v>
      </c>
      <c r="L34" s="958">
        <v>92</v>
      </c>
      <c r="M34" s="958">
        <v>23</v>
      </c>
      <c r="N34" s="959">
        <v>0</v>
      </c>
      <c r="O34" s="958">
        <v>6</v>
      </c>
      <c r="P34" s="959">
        <v>0</v>
      </c>
      <c r="Q34" s="958">
        <v>36</v>
      </c>
      <c r="R34" s="958">
        <v>7.5</v>
      </c>
      <c r="S34" s="960">
        <v>9.5</v>
      </c>
    </row>
    <row r="35" spans="1:19" s="175" customFormat="1" ht="15" customHeight="1">
      <c r="A35" s="188" t="s">
        <v>1156</v>
      </c>
      <c r="B35" s="180"/>
      <c r="C35" s="977">
        <f aca="true" t="shared" si="6" ref="C35:S35">SUM(C28:C34)</f>
        <v>17752</v>
      </c>
      <c r="D35" s="978">
        <f t="shared" si="6"/>
        <v>161.2</v>
      </c>
      <c r="E35" s="977">
        <f t="shared" si="6"/>
        <v>0</v>
      </c>
      <c r="F35" s="978">
        <f t="shared" si="6"/>
        <v>0</v>
      </c>
      <c r="G35" s="979">
        <f t="shared" si="6"/>
        <v>4769.599999999999</v>
      </c>
      <c r="H35" s="978">
        <f t="shared" si="6"/>
        <v>229</v>
      </c>
      <c r="I35" s="978">
        <f t="shared" si="6"/>
        <v>52</v>
      </c>
      <c r="J35" s="978">
        <f t="shared" si="6"/>
        <v>639</v>
      </c>
      <c r="K35" s="978">
        <f t="shared" si="6"/>
        <v>365</v>
      </c>
      <c r="L35" s="978">
        <f t="shared" si="6"/>
        <v>1570</v>
      </c>
      <c r="M35" s="978">
        <f t="shared" si="6"/>
        <v>325</v>
      </c>
      <c r="N35" s="978">
        <f t="shared" si="6"/>
        <v>14</v>
      </c>
      <c r="O35" s="978">
        <f t="shared" si="6"/>
        <v>144.2</v>
      </c>
      <c r="P35" s="978">
        <f t="shared" si="6"/>
        <v>176</v>
      </c>
      <c r="Q35" s="978">
        <f t="shared" si="6"/>
        <v>538.4</v>
      </c>
      <c r="R35" s="978">
        <f t="shared" si="6"/>
        <v>376.5</v>
      </c>
      <c r="S35" s="980">
        <f t="shared" si="6"/>
        <v>340.5</v>
      </c>
    </row>
    <row r="36" spans="1:19" s="177" customFormat="1" ht="15" customHeight="1">
      <c r="A36" s="189" t="s">
        <v>1132</v>
      </c>
      <c r="B36" s="1164" t="s">
        <v>1033</v>
      </c>
      <c r="C36" s="950">
        <v>12514</v>
      </c>
      <c r="D36" s="951">
        <v>94.3</v>
      </c>
      <c r="E36" s="974">
        <v>2003</v>
      </c>
      <c r="F36" s="975">
        <v>73.4</v>
      </c>
      <c r="G36" s="952">
        <f aca="true" t="shared" si="7" ref="G36:G41">SUM(H36:S36)</f>
        <v>2003</v>
      </c>
      <c r="H36" s="953">
        <v>257</v>
      </c>
      <c r="I36" s="976">
        <v>0</v>
      </c>
      <c r="J36" s="953">
        <v>235</v>
      </c>
      <c r="K36" s="953">
        <v>481</v>
      </c>
      <c r="L36" s="953">
        <v>102</v>
      </c>
      <c r="M36" s="953">
        <v>306</v>
      </c>
      <c r="N36" s="976">
        <v>0</v>
      </c>
      <c r="O36" s="953">
        <v>44</v>
      </c>
      <c r="P36" s="953">
        <v>113</v>
      </c>
      <c r="Q36" s="953">
        <v>241</v>
      </c>
      <c r="R36" s="953">
        <v>167</v>
      </c>
      <c r="S36" s="954">
        <v>57</v>
      </c>
    </row>
    <row r="37" spans="1:19" s="177" customFormat="1" ht="15" customHeight="1">
      <c r="A37" s="190" t="s">
        <v>1157</v>
      </c>
      <c r="B37" s="1165"/>
      <c r="C37" s="955">
        <v>2115</v>
      </c>
      <c r="D37" s="956">
        <v>6.7</v>
      </c>
      <c r="E37" s="966">
        <v>0</v>
      </c>
      <c r="F37" s="967">
        <v>0</v>
      </c>
      <c r="G37" s="957">
        <f t="shared" si="7"/>
        <v>202.4</v>
      </c>
      <c r="H37" s="958">
        <v>0</v>
      </c>
      <c r="I37" s="959">
        <v>8.5</v>
      </c>
      <c r="J37" s="958">
        <v>16</v>
      </c>
      <c r="K37" s="958">
        <v>20</v>
      </c>
      <c r="L37" s="958">
        <v>83</v>
      </c>
      <c r="M37" s="958">
        <v>6.4</v>
      </c>
      <c r="N37" s="959">
        <v>0</v>
      </c>
      <c r="O37" s="958">
        <v>27</v>
      </c>
      <c r="P37" s="958">
        <v>0</v>
      </c>
      <c r="Q37" s="958">
        <v>9.5</v>
      </c>
      <c r="R37" s="958">
        <v>32</v>
      </c>
      <c r="S37" s="960">
        <v>0</v>
      </c>
    </row>
    <row r="38" spans="1:19" s="177" customFormat="1" ht="15" customHeight="1">
      <c r="A38" s="190" t="s">
        <v>1158</v>
      </c>
      <c r="B38" s="1165"/>
      <c r="C38" s="955">
        <v>1660</v>
      </c>
      <c r="D38" s="956">
        <v>5.1</v>
      </c>
      <c r="E38" s="966">
        <v>0</v>
      </c>
      <c r="F38" s="967">
        <v>0</v>
      </c>
      <c r="G38" s="957">
        <f t="shared" si="7"/>
        <v>0</v>
      </c>
      <c r="H38" s="958">
        <v>0</v>
      </c>
      <c r="I38" s="959">
        <v>0</v>
      </c>
      <c r="J38" s="958">
        <v>0</v>
      </c>
      <c r="K38" s="958">
        <v>0</v>
      </c>
      <c r="L38" s="958">
        <v>0</v>
      </c>
      <c r="M38" s="958">
        <v>0</v>
      </c>
      <c r="N38" s="959">
        <v>0</v>
      </c>
      <c r="O38" s="958">
        <v>0</v>
      </c>
      <c r="P38" s="958">
        <v>0</v>
      </c>
      <c r="Q38" s="958">
        <v>0</v>
      </c>
      <c r="R38" s="958">
        <v>0</v>
      </c>
      <c r="S38" s="960">
        <v>0</v>
      </c>
    </row>
    <row r="39" spans="1:19" s="177" customFormat="1" ht="15" customHeight="1">
      <c r="A39" s="191" t="s">
        <v>1159</v>
      </c>
      <c r="B39" s="1165"/>
      <c r="C39" s="981">
        <v>696</v>
      </c>
      <c r="D39" s="982">
        <v>4.1</v>
      </c>
      <c r="E39" s="983">
        <v>0</v>
      </c>
      <c r="F39" s="984">
        <v>0</v>
      </c>
      <c r="G39" s="985">
        <f t="shared" si="7"/>
        <v>95.3</v>
      </c>
      <c r="H39" s="986">
        <v>0</v>
      </c>
      <c r="I39" s="987">
        <v>0</v>
      </c>
      <c r="J39" s="986">
        <v>2.1</v>
      </c>
      <c r="K39" s="986">
        <v>7</v>
      </c>
      <c r="L39" s="986">
        <v>11</v>
      </c>
      <c r="M39" s="986">
        <v>30</v>
      </c>
      <c r="N39" s="987">
        <v>0</v>
      </c>
      <c r="O39" s="986">
        <v>0</v>
      </c>
      <c r="P39" s="986">
        <v>17</v>
      </c>
      <c r="Q39" s="986">
        <v>24</v>
      </c>
      <c r="R39" s="986">
        <v>4.2</v>
      </c>
      <c r="S39" s="988">
        <v>0</v>
      </c>
    </row>
    <row r="40" spans="1:19" s="177" customFormat="1" ht="15" customHeight="1">
      <c r="A40" s="1155" t="s">
        <v>1133</v>
      </c>
      <c r="B40" s="176" t="s">
        <v>1160</v>
      </c>
      <c r="C40" s="955">
        <v>11531</v>
      </c>
      <c r="D40" s="956">
        <v>89.9</v>
      </c>
      <c r="E40" s="955">
        <v>2703</v>
      </c>
      <c r="F40" s="956">
        <v>73.3</v>
      </c>
      <c r="G40" s="957">
        <f t="shared" si="7"/>
        <v>2703</v>
      </c>
      <c r="H40" s="958">
        <v>174</v>
      </c>
      <c r="I40" s="958">
        <v>12</v>
      </c>
      <c r="J40" s="958">
        <v>684</v>
      </c>
      <c r="K40" s="958">
        <v>28</v>
      </c>
      <c r="L40" s="958">
        <v>324</v>
      </c>
      <c r="M40" s="958">
        <v>184</v>
      </c>
      <c r="N40" s="958">
        <v>20</v>
      </c>
      <c r="O40" s="958">
        <v>57</v>
      </c>
      <c r="P40" s="958">
        <v>114</v>
      </c>
      <c r="Q40" s="958">
        <v>326</v>
      </c>
      <c r="R40" s="958">
        <v>214</v>
      </c>
      <c r="S40" s="960">
        <v>566</v>
      </c>
    </row>
    <row r="41" spans="1:19" s="177" customFormat="1" ht="15" customHeight="1">
      <c r="A41" s="1155"/>
      <c r="B41" s="180" t="s">
        <v>1161</v>
      </c>
      <c r="C41" s="955">
        <v>574</v>
      </c>
      <c r="D41" s="956">
        <v>1</v>
      </c>
      <c r="E41" s="966">
        <v>143</v>
      </c>
      <c r="F41" s="967">
        <v>0.1</v>
      </c>
      <c r="G41" s="957">
        <f t="shared" si="7"/>
        <v>143</v>
      </c>
      <c r="H41" s="959">
        <v>0</v>
      </c>
      <c r="I41" s="959">
        <v>0</v>
      </c>
      <c r="J41" s="959">
        <v>0</v>
      </c>
      <c r="K41" s="959">
        <v>0</v>
      </c>
      <c r="L41" s="959">
        <v>0</v>
      </c>
      <c r="M41" s="959">
        <v>0</v>
      </c>
      <c r="N41" s="959">
        <v>0</v>
      </c>
      <c r="O41" s="959">
        <v>0</v>
      </c>
      <c r="P41" s="959">
        <v>0</v>
      </c>
      <c r="Q41" s="958">
        <v>28</v>
      </c>
      <c r="R41" s="959">
        <v>0</v>
      </c>
      <c r="S41" s="960">
        <v>115</v>
      </c>
    </row>
    <row r="42" spans="1:19" s="177" customFormat="1" ht="15" customHeight="1">
      <c r="A42" s="1155"/>
      <c r="B42" s="190"/>
      <c r="C42" s="989">
        <f aca="true" t="shared" si="8" ref="C42:S42">SUM(C40:C41)</f>
        <v>12105</v>
      </c>
      <c r="D42" s="990">
        <f t="shared" si="8"/>
        <v>90.9</v>
      </c>
      <c r="E42" s="991">
        <f t="shared" si="8"/>
        <v>2846</v>
      </c>
      <c r="F42" s="992">
        <f t="shared" si="8"/>
        <v>73.39999999999999</v>
      </c>
      <c r="G42" s="993">
        <f t="shared" si="8"/>
        <v>2846</v>
      </c>
      <c r="H42" s="992">
        <f t="shared" si="8"/>
        <v>174</v>
      </c>
      <c r="I42" s="992">
        <f t="shared" si="8"/>
        <v>12</v>
      </c>
      <c r="J42" s="992">
        <f t="shared" si="8"/>
        <v>684</v>
      </c>
      <c r="K42" s="992">
        <f t="shared" si="8"/>
        <v>28</v>
      </c>
      <c r="L42" s="992">
        <f t="shared" si="8"/>
        <v>324</v>
      </c>
      <c r="M42" s="992">
        <f t="shared" si="8"/>
        <v>184</v>
      </c>
      <c r="N42" s="992">
        <f t="shared" si="8"/>
        <v>20</v>
      </c>
      <c r="O42" s="992">
        <f t="shared" si="8"/>
        <v>57</v>
      </c>
      <c r="P42" s="992">
        <f t="shared" si="8"/>
        <v>114</v>
      </c>
      <c r="Q42" s="992">
        <f t="shared" si="8"/>
        <v>354</v>
      </c>
      <c r="R42" s="992">
        <f t="shared" si="8"/>
        <v>214</v>
      </c>
      <c r="S42" s="994">
        <f t="shared" si="8"/>
        <v>681</v>
      </c>
    </row>
    <row r="43" spans="1:19" s="177" customFormat="1" ht="15" customHeight="1">
      <c r="A43" s="189" t="s">
        <v>1162</v>
      </c>
      <c r="B43" s="176" t="s">
        <v>1160</v>
      </c>
      <c r="C43" s="955">
        <v>625</v>
      </c>
      <c r="D43" s="956">
        <v>3.8</v>
      </c>
      <c r="E43" s="966">
        <v>0</v>
      </c>
      <c r="F43" s="967">
        <v>0</v>
      </c>
      <c r="G43" s="957">
        <f>SUM(H43:S43)</f>
        <v>119.59999999999998</v>
      </c>
      <c r="H43" s="967">
        <v>0</v>
      </c>
      <c r="I43" s="967">
        <v>4.4</v>
      </c>
      <c r="J43" s="967">
        <v>3.2</v>
      </c>
      <c r="K43" s="967">
        <v>22</v>
      </c>
      <c r="L43" s="967">
        <v>45</v>
      </c>
      <c r="M43" s="967">
        <v>9.6</v>
      </c>
      <c r="N43" s="967">
        <v>0</v>
      </c>
      <c r="O43" s="967">
        <v>7.3</v>
      </c>
      <c r="P43" s="967">
        <v>0</v>
      </c>
      <c r="Q43" s="967">
        <v>6.1</v>
      </c>
      <c r="R43" s="967">
        <v>22</v>
      </c>
      <c r="S43" s="995">
        <v>0</v>
      </c>
    </row>
    <row r="44" spans="1:19" s="177" customFormat="1" ht="15" customHeight="1">
      <c r="A44" s="190" t="s">
        <v>1163</v>
      </c>
      <c r="B44" s="178" t="s">
        <v>1064</v>
      </c>
      <c r="C44" s="955">
        <v>884</v>
      </c>
      <c r="D44" s="956">
        <v>9.3</v>
      </c>
      <c r="E44" s="966">
        <v>0</v>
      </c>
      <c r="F44" s="967">
        <v>0</v>
      </c>
      <c r="G44" s="996">
        <f>SUM(H44:S44)</f>
        <v>265</v>
      </c>
      <c r="H44" s="967">
        <v>0</v>
      </c>
      <c r="I44" s="967">
        <v>0</v>
      </c>
      <c r="J44" s="967">
        <v>51</v>
      </c>
      <c r="K44" s="967">
        <v>0</v>
      </c>
      <c r="L44" s="967">
        <v>93</v>
      </c>
      <c r="M44" s="967">
        <v>22</v>
      </c>
      <c r="N44" s="967">
        <v>0</v>
      </c>
      <c r="O44" s="967">
        <v>10</v>
      </c>
      <c r="P44" s="967">
        <v>12</v>
      </c>
      <c r="Q44" s="967">
        <v>27</v>
      </c>
      <c r="R44" s="967">
        <v>50</v>
      </c>
      <c r="S44" s="995">
        <v>0</v>
      </c>
    </row>
    <row r="45" spans="1:19" s="177" customFormat="1" ht="15" customHeight="1">
      <c r="A45" s="190" t="s">
        <v>1134</v>
      </c>
      <c r="B45" s="184" t="s">
        <v>1164</v>
      </c>
      <c r="C45" s="955">
        <v>1475</v>
      </c>
      <c r="D45" s="956">
        <v>5.4</v>
      </c>
      <c r="E45" s="966">
        <v>0</v>
      </c>
      <c r="F45" s="967">
        <v>0</v>
      </c>
      <c r="G45" s="957">
        <f>SUM(H45:S45)</f>
        <v>0</v>
      </c>
      <c r="H45" s="959">
        <v>0</v>
      </c>
      <c r="I45" s="959">
        <v>0</v>
      </c>
      <c r="J45" s="959">
        <v>0</v>
      </c>
      <c r="K45" s="959">
        <v>0</v>
      </c>
      <c r="L45" s="959">
        <v>0</v>
      </c>
      <c r="M45" s="959">
        <v>0</v>
      </c>
      <c r="N45" s="959">
        <v>0</v>
      </c>
      <c r="O45" s="959">
        <v>0</v>
      </c>
      <c r="P45" s="959">
        <v>0</v>
      </c>
      <c r="Q45" s="959">
        <v>0</v>
      </c>
      <c r="R45" s="959">
        <v>0</v>
      </c>
      <c r="S45" s="961">
        <v>0</v>
      </c>
    </row>
    <row r="46" spans="1:19" s="177" customFormat="1" ht="15" customHeight="1">
      <c r="A46" s="190" t="s">
        <v>358</v>
      </c>
      <c r="B46" s="184" t="s">
        <v>1165</v>
      </c>
      <c r="C46" s="955">
        <v>1047</v>
      </c>
      <c r="D46" s="956">
        <v>6.7</v>
      </c>
      <c r="E46" s="966">
        <v>0</v>
      </c>
      <c r="F46" s="967">
        <v>0</v>
      </c>
      <c r="G46" s="957">
        <f>SUM(H46:S46)</f>
        <v>109.6</v>
      </c>
      <c r="H46" s="959">
        <v>0</v>
      </c>
      <c r="I46" s="959">
        <v>0</v>
      </c>
      <c r="J46" s="958">
        <v>12</v>
      </c>
      <c r="K46" s="958">
        <v>12</v>
      </c>
      <c r="L46" s="958">
        <v>33</v>
      </c>
      <c r="M46" s="958">
        <v>32</v>
      </c>
      <c r="N46" s="959">
        <v>0</v>
      </c>
      <c r="O46" s="958">
        <v>14</v>
      </c>
      <c r="P46" s="959">
        <v>0</v>
      </c>
      <c r="Q46" s="958">
        <v>1</v>
      </c>
      <c r="R46" s="958">
        <v>5.6</v>
      </c>
      <c r="S46" s="961">
        <v>0</v>
      </c>
    </row>
    <row r="47" spans="1:19" s="175" customFormat="1" ht="15" customHeight="1" thickBot="1">
      <c r="A47" s="192" t="s">
        <v>1166</v>
      </c>
      <c r="B47" s="193"/>
      <c r="C47" s="997">
        <f aca="true" t="shared" si="9" ref="C47:S47">SUM(C36:C41,C43:C46)</f>
        <v>33121</v>
      </c>
      <c r="D47" s="998">
        <f t="shared" si="9"/>
        <v>226.3</v>
      </c>
      <c r="E47" s="997">
        <f t="shared" si="9"/>
        <v>4849</v>
      </c>
      <c r="F47" s="998">
        <f t="shared" si="9"/>
        <v>146.79999999999998</v>
      </c>
      <c r="G47" s="999">
        <f t="shared" si="9"/>
        <v>5640.9000000000015</v>
      </c>
      <c r="H47" s="998">
        <f t="shared" si="9"/>
        <v>431</v>
      </c>
      <c r="I47" s="998">
        <f t="shared" si="9"/>
        <v>24.9</v>
      </c>
      <c r="J47" s="998">
        <f t="shared" si="9"/>
        <v>1003.3000000000001</v>
      </c>
      <c r="K47" s="998">
        <f t="shared" si="9"/>
        <v>570</v>
      </c>
      <c r="L47" s="998">
        <f t="shared" si="9"/>
        <v>691</v>
      </c>
      <c r="M47" s="998">
        <f t="shared" si="9"/>
        <v>590</v>
      </c>
      <c r="N47" s="998">
        <f t="shared" si="9"/>
        <v>20</v>
      </c>
      <c r="O47" s="998">
        <f t="shared" si="9"/>
        <v>159.3</v>
      </c>
      <c r="P47" s="998">
        <f t="shared" si="9"/>
        <v>256</v>
      </c>
      <c r="Q47" s="998">
        <f t="shared" si="9"/>
        <v>662.6</v>
      </c>
      <c r="R47" s="998">
        <f t="shared" si="9"/>
        <v>494.8</v>
      </c>
      <c r="S47" s="1000">
        <f t="shared" si="9"/>
        <v>738</v>
      </c>
    </row>
    <row r="48" spans="1:6" s="177" customFormat="1" ht="15" customHeight="1">
      <c r="A48" s="177" t="s">
        <v>1167</v>
      </c>
      <c r="D48" s="194"/>
      <c r="F48" s="194"/>
    </row>
    <row r="49" spans="1:6" s="177" customFormat="1" ht="15" customHeight="1">
      <c r="A49" s="177" t="s">
        <v>1168</v>
      </c>
      <c r="D49" s="194"/>
      <c r="F49" s="194"/>
    </row>
  </sheetData>
  <mergeCells count="25">
    <mergeCell ref="M4:M5"/>
    <mergeCell ref="N4:N5"/>
    <mergeCell ref="O4:O5"/>
    <mergeCell ref="P4:P5"/>
    <mergeCell ref="G3:S3"/>
    <mergeCell ref="G4:G5"/>
    <mergeCell ref="H4:H5"/>
    <mergeCell ref="I4:I5"/>
    <mergeCell ref="J4:J5"/>
    <mergeCell ref="K4:K5"/>
    <mergeCell ref="L4:L5"/>
    <mergeCell ref="Q4:Q5"/>
    <mergeCell ref="R4:R5"/>
    <mergeCell ref="S4:S5"/>
    <mergeCell ref="C3:D3"/>
    <mergeCell ref="C4:C5"/>
    <mergeCell ref="D4:D5"/>
    <mergeCell ref="E3:F3"/>
    <mergeCell ref="E4:E5"/>
    <mergeCell ref="F4:F5"/>
    <mergeCell ref="A40:A42"/>
    <mergeCell ref="A7:A12"/>
    <mergeCell ref="A3:A5"/>
    <mergeCell ref="B3:B5"/>
    <mergeCell ref="B36:B39"/>
  </mergeCells>
  <printOptions/>
  <pageMargins left="0.31496062992125984" right="0.15748031496062992" top="0.8267716535433072" bottom="0.15748031496062992" header="0.4330708661417323" footer="0.15748031496062992"/>
  <pageSetup horizontalDpi="600" verticalDpi="600" orientation="portrait" paperSize="9" r:id="rId1"/>
  <headerFooter alignWithMargins="0">
    <oddHeader>&amp;R&amp;D&amp;T</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U50"/>
  <sheetViews>
    <sheetView workbookViewId="0" topLeftCell="A1">
      <pane xSplit="2" ySplit="5" topLeftCell="C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125" style="199" customWidth="1"/>
    <col min="2" max="2" width="12.625" style="198" customWidth="1"/>
    <col min="3" max="3" width="8.125" style="226" customWidth="1"/>
    <col min="4" max="4" width="12.625" style="200" customWidth="1"/>
    <col min="5" max="5" width="8.625" style="201" customWidth="1"/>
    <col min="6" max="6" width="8.125" style="198" customWidth="1"/>
    <col min="7" max="7" width="12.625" style="202" customWidth="1"/>
    <col min="8" max="8" width="8.625" style="201" customWidth="1"/>
    <col min="9" max="9" width="8.125" style="198" customWidth="1"/>
    <col min="10" max="10" width="12.625" style="202" customWidth="1"/>
    <col min="11" max="11" width="8.625" style="201" customWidth="1"/>
    <col min="12" max="12" width="8.125" style="198" customWidth="1"/>
    <col min="13" max="13" width="12.625" style="202" customWidth="1"/>
    <col min="14" max="14" width="8.625" style="201" customWidth="1"/>
    <col min="15" max="15" width="8.125" style="198" customWidth="1"/>
    <col min="16" max="16" width="12.625" style="202" customWidth="1"/>
    <col min="17" max="17" width="8.625" style="201" customWidth="1"/>
    <col min="18" max="18" width="8.125" style="198" customWidth="1"/>
    <col min="19" max="19" width="12.625" style="202" customWidth="1"/>
    <col min="20" max="20" width="8.625" style="201" customWidth="1"/>
    <col min="21" max="16384" width="9.00390625" style="198" customWidth="1"/>
  </cols>
  <sheetData>
    <row r="1" spans="1:20" ht="18" customHeight="1">
      <c r="A1" s="196" t="s">
        <v>1445</v>
      </c>
      <c r="B1" s="197"/>
      <c r="C1" s="197"/>
      <c r="D1" s="197"/>
      <c r="E1" s="197"/>
      <c r="F1" s="197"/>
      <c r="G1" s="197"/>
      <c r="H1" s="197"/>
      <c r="I1" s="197"/>
      <c r="J1" s="197"/>
      <c r="K1" s="197"/>
      <c r="L1" s="197"/>
      <c r="M1" s="197"/>
      <c r="N1" s="197"/>
      <c r="O1" s="197"/>
      <c r="P1" s="197"/>
      <c r="Q1" s="197"/>
      <c r="R1" s="197"/>
      <c r="S1" s="197"/>
      <c r="T1" s="197"/>
    </row>
    <row r="2" spans="3:20" ht="15" customHeight="1" thickBot="1">
      <c r="C2" s="198"/>
      <c r="M2" s="203"/>
      <c r="N2" s="198"/>
      <c r="P2" s="204"/>
      <c r="Q2" s="205"/>
      <c r="R2" s="204" t="s">
        <v>1169</v>
      </c>
      <c r="T2" s="205" t="s">
        <v>1461</v>
      </c>
    </row>
    <row r="3" spans="1:21" ht="15" customHeight="1" thickTop="1">
      <c r="A3" s="1201" t="s">
        <v>1170</v>
      </c>
      <c r="B3" s="1202"/>
      <c r="C3" s="1182" t="s">
        <v>1021</v>
      </c>
      <c r="D3" s="1182"/>
      <c r="E3" s="1182"/>
      <c r="F3" s="1190" t="s">
        <v>1171</v>
      </c>
      <c r="G3" s="1190"/>
      <c r="H3" s="1190"/>
      <c r="I3" s="1190" t="s">
        <v>1172</v>
      </c>
      <c r="J3" s="1190"/>
      <c r="K3" s="1190"/>
      <c r="L3" s="1190" t="s">
        <v>1173</v>
      </c>
      <c r="M3" s="1190"/>
      <c r="N3" s="1190"/>
      <c r="O3" s="1190" t="s">
        <v>1174</v>
      </c>
      <c r="P3" s="1190"/>
      <c r="Q3" s="1190"/>
      <c r="R3" s="1190" t="s">
        <v>1175</v>
      </c>
      <c r="S3" s="1190"/>
      <c r="T3" s="1191"/>
      <c r="U3" s="206"/>
    </row>
    <row r="4" spans="1:21" ht="15" customHeight="1">
      <c r="A4" s="1203"/>
      <c r="B4" s="1204"/>
      <c r="C4" s="1192" t="s">
        <v>1176</v>
      </c>
      <c r="D4" s="1194" t="s">
        <v>1177</v>
      </c>
      <c r="E4" s="1185" t="s">
        <v>1178</v>
      </c>
      <c r="F4" s="1192" t="s">
        <v>1176</v>
      </c>
      <c r="G4" s="1183" t="s">
        <v>1177</v>
      </c>
      <c r="H4" s="1185" t="s">
        <v>1178</v>
      </c>
      <c r="I4" s="1192" t="s">
        <v>1176</v>
      </c>
      <c r="J4" s="1183" t="s">
        <v>1177</v>
      </c>
      <c r="K4" s="1185" t="s">
        <v>1178</v>
      </c>
      <c r="L4" s="1192" t="s">
        <v>1176</v>
      </c>
      <c r="M4" s="1183" t="s">
        <v>1177</v>
      </c>
      <c r="N4" s="1185" t="s">
        <v>1179</v>
      </c>
      <c r="O4" s="1192" t="s">
        <v>1176</v>
      </c>
      <c r="P4" s="1183" t="s">
        <v>1177</v>
      </c>
      <c r="Q4" s="1185" t="s">
        <v>1179</v>
      </c>
      <c r="R4" s="1192" t="s">
        <v>1176</v>
      </c>
      <c r="S4" s="1183" t="s">
        <v>1177</v>
      </c>
      <c r="T4" s="1196" t="s">
        <v>1179</v>
      </c>
      <c r="U4" s="206"/>
    </row>
    <row r="5" spans="1:21" ht="15" customHeight="1">
      <c r="A5" s="1199" t="s">
        <v>1180</v>
      </c>
      <c r="B5" s="1200"/>
      <c r="C5" s="1193"/>
      <c r="D5" s="1195"/>
      <c r="E5" s="1186"/>
      <c r="F5" s="1193"/>
      <c r="G5" s="1184"/>
      <c r="H5" s="1186"/>
      <c r="I5" s="1193"/>
      <c r="J5" s="1184"/>
      <c r="K5" s="1186"/>
      <c r="L5" s="1193"/>
      <c r="M5" s="1184"/>
      <c r="N5" s="1186"/>
      <c r="O5" s="1193"/>
      <c r="P5" s="1184"/>
      <c r="Q5" s="1186"/>
      <c r="R5" s="1193"/>
      <c r="S5" s="1184"/>
      <c r="T5" s="1197"/>
      <c r="U5" s="206"/>
    </row>
    <row r="6" spans="1:21" ht="15" customHeight="1">
      <c r="A6" s="1187" t="s">
        <v>1181</v>
      </c>
      <c r="B6" s="207" t="s">
        <v>1031</v>
      </c>
      <c r="C6" s="1001">
        <v>19</v>
      </c>
      <c r="D6" s="1002">
        <v>70100</v>
      </c>
      <c r="E6" s="1003">
        <v>-7.1</v>
      </c>
      <c r="F6" s="1004">
        <v>0</v>
      </c>
      <c r="G6" s="1004">
        <v>0</v>
      </c>
      <c r="H6" s="1005">
        <v>0</v>
      </c>
      <c r="I6" s="1002">
        <v>10</v>
      </c>
      <c r="J6" s="1006">
        <v>163200</v>
      </c>
      <c r="K6" s="1003">
        <v>-7.4</v>
      </c>
      <c r="L6" s="1002">
        <v>3</v>
      </c>
      <c r="M6" s="1006">
        <v>61200</v>
      </c>
      <c r="N6" s="1003">
        <v>-7.3</v>
      </c>
      <c r="O6" s="1002">
        <v>1</v>
      </c>
      <c r="P6" s="1006">
        <v>24700</v>
      </c>
      <c r="Q6" s="1003">
        <v>-6.8</v>
      </c>
      <c r="R6" s="1002">
        <v>4</v>
      </c>
      <c r="S6" s="1006">
        <v>26600</v>
      </c>
      <c r="T6" s="1007">
        <v>-4.1</v>
      </c>
      <c r="U6" s="206"/>
    </row>
    <row r="7" spans="1:21" ht="15" customHeight="1">
      <c r="A7" s="1187"/>
      <c r="B7" s="208" t="s">
        <v>1037</v>
      </c>
      <c r="C7" s="1008">
        <v>4</v>
      </c>
      <c r="D7" s="1009">
        <v>34600</v>
      </c>
      <c r="E7" s="1010">
        <v>-5</v>
      </c>
      <c r="F7" s="1011">
        <v>0</v>
      </c>
      <c r="G7" s="1011">
        <v>0</v>
      </c>
      <c r="H7" s="1012">
        <v>0</v>
      </c>
      <c r="I7" s="1009">
        <v>1</v>
      </c>
      <c r="J7" s="1013">
        <v>68500</v>
      </c>
      <c r="K7" s="1010">
        <v>-7.9</v>
      </c>
      <c r="L7" s="1011">
        <v>0</v>
      </c>
      <c r="M7" s="1011">
        <v>0</v>
      </c>
      <c r="N7" s="1010">
        <v>0</v>
      </c>
      <c r="O7" s="1009">
        <v>1</v>
      </c>
      <c r="P7" s="1013">
        <v>15200</v>
      </c>
      <c r="Q7" s="1010">
        <v>-6.7</v>
      </c>
      <c r="R7" s="1009">
        <v>1</v>
      </c>
      <c r="S7" s="1013">
        <v>17500</v>
      </c>
      <c r="T7" s="1014">
        <v>-4.4</v>
      </c>
      <c r="U7" s="206"/>
    </row>
    <row r="8" spans="1:21" ht="15" customHeight="1">
      <c r="A8" s="1187"/>
      <c r="B8" s="208" t="s">
        <v>1040</v>
      </c>
      <c r="C8" s="1008">
        <v>4</v>
      </c>
      <c r="D8" s="1009">
        <v>49100</v>
      </c>
      <c r="E8" s="1010">
        <v>-5.1</v>
      </c>
      <c r="F8" s="1011">
        <v>0</v>
      </c>
      <c r="G8" s="1011">
        <v>0</v>
      </c>
      <c r="H8" s="1012">
        <v>0</v>
      </c>
      <c r="I8" s="1009">
        <v>2</v>
      </c>
      <c r="J8" s="1013">
        <v>74800</v>
      </c>
      <c r="K8" s="1010">
        <v>-6.5</v>
      </c>
      <c r="L8" s="1009">
        <v>1</v>
      </c>
      <c r="M8" s="1013">
        <v>46300</v>
      </c>
      <c r="N8" s="1010">
        <v>-4.5</v>
      </c>
      <c r="O8" s="1009">
        <v>1</v>
      </c>
      <c r="P8" s="1013">
        <v>22700</v>
      </c>
      <c r="Q8" s="1010">
        <v>-7</v>
      </c>
      <c r="R8" s="1009">
        <v>2</v>
      </c>
      <c r="S8" s="1013">
        <v>16200</v>
      </c>
      <c r="T8" s="1014">
        <v>-3.8</v>
      </c>
      <c r="U8" s="206"/>
    </row>
    <row r="9" spans="1:21" ht="15" customHeight="1">
      <c r="A9" s="1187"/>
      <c r="B9" s="208" t="s">
        <v>1044</v>
      </c>
      <c r="C9" s="1008">
        <v>3</v>
      </c>
      <c r="D9" s="1009">
        <v>37400</v>
      </c>
      <c r="E9" s="1010">
        <v>-5.8</v>
      </c>
      <c r="F9" s="1011">
        <v>0</v>
      </c>
      <c r="G9" s="1011">
        <v>0</v>
      </c>
      <c r="H9" s="1012">
        <v>0</v>
      </c>
      <c r="I9" s="1011">
        <v>0</v>
      </c>
      <c r="J9" s="1011">
        <v>0</v>
      </c>
      <c r="K9" s="1012">
        <v>0</v>
      </c>
      <c r="L9" s="1011">
        <v>0</v>
      </c>
      <c r="M9" s="1011">
        <v>0</v>
      </c>
      <c r="N9" s="1012">
        <v>0</v>
      </c>
      <c r="O9" s="1011">
        <v>0</v>
      </c>
      <c r="P9" s="1011">
        <v>0</v>
      </c>
      <c r="Q9" s="1012">
        <v>0</v>
      </c>
      <c r="R9" s="1009">
        <v>1</v>
      </c>
      <c r="S9" s="1013">
        <v>15200</v>
      </c>
      <c r="T9" s="1015">
        <v>-5</v>
      </c>
      <c r="U9" s="206"/>
    </row>
    <row r="10" spans="1:21" ht="15" customHeight="1">
      <c r="A10" s="1187"/>
      <c r="B10" s="208" t="s">
        <v>1045</v>
      </c>
      <c r="C10" s="1008">
        <v>3</v>
      </c>
      <c r="D10" s="1009">
        <v>32600</v>
      </c>
      <c r="E10" s="1010">
        <v>-3.9</v>
      </c>
      <c r="F10" s="1009">
        <v>1</v>
      </c>
      <c r="G10" s="1013">
        <v>11800</v>
      </c>
      <c r="H10" s="1010">
        <v>-4.1</v>
      </c>
      <c r="I10" s="1011">
        <v>0</v>
      </c>
      <c r="J10" s="1011">
        <v>0</v>
      </c>
      <c r="K10" s="1012">
        <v>0</v>
      </c>
      <c r="L10" s="1011">
        <v>0</v>
      </c>
      <c r="M10" s="1011">
        <v>0</v>
      </c>
      <c r="N10" s="1012">
        <v>0</v>
      </c>
      <c r="O10" s="1011">
        <v>0</v>
      </c>
      <c r="P10" s="1011">
        <v>0</v>
      </c>
      <c r="Q10" s="1012">
        <v>0</v>
      </c>
      <c r="R10" s="1009">
        <v>1</v>
      </c>
      <c r="S10" s="1013">
        <v>14500</v>
      </c>
      <c r="T10" s="1015">
        <v>-1.4</v>
      </c>
      <c r="U10" s="206"/>
    </row>
    <row r="11" spans="1:21" ht="15" customHeight="1">
      <c r="A11" s="1187"/>
      <c r="B11" s="208" t="s">
        <v>1182</v>
      </c>
      <c r="C11" s="1008">
        <f>SUM(C6:C10)</f>
        <v>33</v>
      </c>
      <c r="D11" s="1009">
        <v>56900</v>
      </c>
      <c r="E11" s="1010">
        <v>-6.2</v>
      </c>
      <c r="F11" s="1009">
        <f>SUM(F6:F10)</f>
        <v>1</v>
      </c>
      <c r="G11" s="1013">
        <v>11800</v>
      </c>
      <c r="H11" s="1010">
        <v>-4.1</v>
      </c>
      <c r="I11" s="1009">
        <f>SUM(I6:I10)</f>
        <v>13</v>
      </c>
      <c r="J11" s="1013">
        <v>142300</v>
      </c>
      <c r="K11" s="1010">
        <v>-7.3</v>
      </c>
      <c r="L11" s="1009">
        <f>SUM(L6:L10)</f>
        <v>4</v>
      </c>
      <c r="M11" s="1013">
        <v>57500</v>
      </c>
      <c r="N11" s="1010">
        <v>-6.6</v>
      </c>
      <c r="O11" s="1009">
        <f>SUM(O6:O10)</f>
        <v>3</v>
      </c>
      <c r="P11" s="1013">
        <v>20900</v>
      </c>
      <c r="Q11" s="1010">
        <v>-6.8</v>
      </c>
      <c r="R11" s="1009">
        <f>SUM(R6:R10)</f>
        <v>9</v>
      </c>
      <c r="S11" s="1013">
        <v>20700</v>
      </c>
      <c r="T11" s="1014">
        <v>-3.9</v>
      </c>
      <c r="U11" s="206"/>
    </row>
    <row r="12" spans="1:21" ht="15" customHeight="1">
      <c r="A12" s="1187"/>
      <c r="B12" s="208" t="s">
        <v>1033</v>
      </c>
      <c r="C12" s="1008">
        <v>19</v>
      </c>
      <c r="D12" s="1009">
        <v>21800</v>
      </c>
      <c r="E12" s="1010">
        <v>-4.8</v>
      </c>
      <c r="F12" s="1009">
        <v>1</v>
      </c>
      <c r="G12" s="1013">
        <v>9900</v>
      </c>
      <c r="H12" s="1010">
        <v>-4.8</v>
      </c>
      <c r="I12" s="1009">
        <v>8</v>
      </c>
      <c r="J12" s="1013">
        <v>34400</v>
      </c>
      <c r="K12" s="1010">
        <v>-8.4</v>
      </c>
      <c r="L12" s="1009">
        <v>2</v>
      </c>
      <c r="M12" s="1013">
        <v>44300</v>
      </c>
      <c r="N12" s="1010">
        <v>-5.4</v>
      </c>
      <c r="O12" s="1009">
        <v>1</v>
      </c>
      <c r="P12" s="1013">
        <v>16000</v>
      </c>
      <c r="Q12" s="1010">
        <v>-5.3</v>
      </c>
      <c r="R12" s="1009">
        <v>2</v>
      </c>
      <c r="S12" s="1013">
        <v>16100</v>
      </c>
      <c r="T12" s="1014">
        <v>-4.7</v>
      </c>
      <c r="U12" s="206"/>
    </row>
    <row r="13" spans="1:21" ht="15" customHeight="1">
      <c r="A13" s="1187"/>
      <c r="B13" s="209" t="s">
        <v>1034</v>
      </c>
      <c r="C13" s="1016">
        <v>15</v>
      </c>
      <c r="D13" s="1017">
        <v>27200</v>
      </c>
      <c r="E13" s="1018">
        <v>-5.9</v>
      </c>
      <c r="F13" s="1019">
        <v>0</v>
      </c>
      <c r="G13" s="1019">
        <v>0</v>
      </c>
      <c r="H13" s="1020">
        <v>0</v>
      </c>
      <c r="I13" s="1017">
        <v>7</v>
      </c>
      <c r="J13" s="1021">
        <v>43600</v>
      </c>
      <c r="K13" s="1018">
        <v>-7.4</v>
      </c>
      <c r="L13" s="1017">
        <v>1</v>
      </c>
      <c r="M13" s="1021">
        <v>32600</v>
      </c>
      <c r="N13" s="1018"/>
      <c r="O13" s="1017">
        <v>1</v>
      </c>
      <c r="P13" s="1021">
        <v>12100</v>
      </c>
      <c r="Q13" s="1018">
        <v>-11</v>
      </c>
      <c r="R13" s="1017">
        <v>2</v>
      </c>
      <c r="S13" s="1021">
        <v>11700</v>
      </c>
      <c r="T13" s="1022">
        <v>-4.5</v>
      </c>
      <c r="U13" s="206"/>
    </row>
    <row r="14" spans="1:21" ht="15" customHeight="1">
      <c r="A14" s="1187"/>
      <c r="B14" s="210" t="s">
        <v>1183</v>
      </c>
      <c r="C14" s="1008">
        <f>VALUE(C11+C12+C13)</f>
        <v>67</v>
      </c>
      <c r="D14" s="1009">
        <v>40300</v>
      </c>
      <c r="E14" s="1010">
        <v>-5.7</v>
      </c>
      <c r="F14" s="1009">
        <f>VALUE(F11+F12+F13)</f>
        <v>2</v>
      </c>
      <c r="G14" s="1013">
        <v>10900</v>
      </c>
      <c r="H14" s="1010">
        <v>-4.5</v>
      </c>
      <c r="I14" s="1009">
        <f>VALUE(I11+I12+I13)</f>
        <v>28</v>
      </c>
      <c r="J14" s="1013">
        <v>86800</v>
      </c>
      <c r="K14" s="1010">
        <v>-7.6</v>
      </c>
      <c r="L14" s="1009">
        <f>VALUE(L11+L12+L13)</f>
        <v>7</v>
      </c>
      <c r="M14" s="1013">
        <v>50100</v>
      </c>
      <c r="N14" s="1010">
        <v>-6.2</v>
      </c>
      <c r="O14" s="1009">
        <f>VALUE(O11+O12+O13)</f>
        <v>5</v>
      </c>
      <c r="P14" s="1013">
        <v>18100</v>
      </c>
      <c r="Q14" s="1010">
        <v>-7.4</v>
      </c>
      <c r="R14" s="1009">
        <f>VALUE(R11+R12+R13)</f>
        <v>13</v>
      </c>
      <c r="S14" s="1013">
        <v>18600</v>
      </c>
      <c r="T14" s="1014">
        <v>-4.1</v>
      </c>
      <c r="U14" s="206"/>
    </row>
    <row r="15" spans="1:21" ht="15" customHeight="1">
      <c r="A15" s="1188" t="s">
        <v>1184</v>
      </c>
      <c r="B15" s="211" t="s">
        <v>1032</v>
      </c>
      <c r="C15" s="1001">
        <v>11</v>
      </c>
      <c r="D15" s="1002">
        <v>29200</v>
      </c>
      <c r="E15" s="1003">
        <v>-6.7</v>
      </c>
      <c r="F15" s="1004">
        <v>0</v>
      </c>
      <c r="G15" s="1004">
        <v>0</v>
      </c>
      <c r="H15" s="1005">
        <v>0</v>
      </c>
      <c r="I15" s="1002">
        <v>4</v>
      </c>
      <c r="J15" s="1006">
        <v>72500</v>
      </c>
      <c r="K15" s="1003">
        <v>-7.2</v>
      </c>
      <c r="L15" s="1002">
        <v>2</v>
      </c>
      <c r="M15" s="1006">
        <v>30200</v>
      </c>
      <c r="N15" s="1003">
        <v>-5.1</v>
      </c>
      <c r="O15" s="1002">
        <v>1</v>
      </c>
      <c r="P15" s="1006">
        <v>11300</v>
      </c>
      <c r="Q15" s="1003">
        <v>-4.2</v>
      </c>
      <c r="R15" s="1004">
        <v>0</v>
      </c>
      <c r="S15" s="1004">
        <v>0</v>
      </c>
      <c r="T15" s="1007">
        <v>0</v>
      </c>
      <c r="U15" s="206"/>
    </row>
    <row r="16" spans="1:21" ht="15" customHeight="1">
      <c r="A16" s="1187"/>
      <c r="B16" s="212" t="s">
        <v>1035</v>
      </c>
      <c r="C16" s="1008">
        <v>3</v>
      </c>
      <c r="D16" s="1009">
        <v>30800</v>
      </c>
      <c r="E16" s="1010">
        <v>-5.2</v>
      </c>
      <c r="F16" s="1011">
        <v>0</v>
      </c>
      <c r="G16" s="1011">
        <v>0</v>
      </c>
      <c r="H16" s="1012">
        <v>0</v>
      </c>
      <c r="I16" s="1009">
        <v>2</v>
      </c>
      <c r="J16" s="1013">
        <v>48400</v>
      </c>
      <c r="K16" s="1010">
        <v>-8.5</v>
      </c>
      <c r="L16" s="1009">
        <v>1</v>
      </c>
      <c r="M16" s="1013">
        <v>46400</v>
      </c>
      <c r="N16" s="1010">
        <v>-5.7</v>
      </c>
      <c r="O16" s="1009">
        <v>1</v>
      </c>
      <c r="P16" s="1013">
        <v>7900</v>
      </c>
      <c r="Q16" s="1010">
        <v>-8.7</v>
      </c>
      <c r="R16" s="1011">
        <v>0</v>
      </c>
      <c r="S16" s="1011">
        <v>0</v>
      </c>
      <c r="T16" s="1014">
        <v>0</v>
      </c>
      <c r="U16" s="206"/>
    </row>
    <row r="17" spans="1:21" ht="15" customHeight="1">
      <c r="A17" s="1187"/>
      <c r="B17" s="212" t="s">
        <v>1036</v>
      </c>
      <c r="C17" s="1008">
        <v>3</v>
      </c>
      <c r="D17" s="1009">
        <v>34700</v>
      </c>
      <c r="E17" s="1010">
        <v>-3.2</v>
      </c>
      <c r="F17" s="1011">
        <v>0</v>
      </c>
      <c r="G17" s="1011">
        <v>0</v>
      </c>
      <c r="H17" s="1012">
        <v>0</v>
      </c>
      <c r="I17" s="1009">
        <v>2</v>
      </c>
      <c r="J17" s="1013">
        <v>70200</v>
      </c>
      <c r="K17" s="1010">
        <v>-7.5</v>
      </c>
      <c r="L17" s="1009">
        <v>1</v>
      </c>
      <c r="M17" s="1013">
        <v>48300</v>
      </c>
      <c r="N17" s="1010">
        <v>-5.5</v>
      </c>
      <c r="O17" s="1009">
        <v>1</v>
      </c>
      <c r="P17" s="1013">
        <v>11500</v>
      </c>
      <c r="Q17" s="1010">
        <v>-1.7</v>
      </c>
      <c r="R17" s="1011">
        <v>0</v>
      </c>
      <c r="S17" s="1011">
        <v>0</v>
      </c>
      <c r="T17" s="1014">
        <v>0</v>
      </c>
      <c r="U17" s="206"/>
    </row>
    <row r="18" spans="1:21" ht="15" customHeight="1">
      <c r="A18" s="1187"/>
      <c r="B18" s="212" t="s">
        <v>1038</v>
      </c>
      <c r="C18" s="1008">
        <v>3</v>
      </c>
      <c r="D18" s="1009">
        <v>23600</v>
      </c>
      <c r="E18" s="1010">
        <v>-5.3</v>
      </c>
      <c r="F18" s="1011">
        <v>0</v>
      </c>
      <c r="G18" s="1011">
        <v>0</v>
      </c>
      <c r="H18" s="1012">
        <v>0</v>
      </c>
      <c r="I18" s="1009">
        <v>1</v>
      </c>
      <c r="J18" s="1013">
        <v>50100</v>
      </c>
      <c r="K18" s="1010">
        <v>-9.7</v>
      </c>
      <c r="L18" s="1009">
        <v>1</v>
      </c>
      <c r="M18" s="1013">
        <v>37400</v>
      </c>
      <c r="N18" s="1010">
        <v>-8.1</v>
      </c>
      <c r="O18" s="1009">
        <v>1</v>
      </c>
      <c r="P18" s="1013">
        <v>9000</v>
      </c>
      <c r="Q18" s="1010">
        <v>-6</v>
      </c>
      <c r="R18" s="1011">
        <v>0</v>
      </c>
      <c r="S18" s="1011">
        <v>0</v>
      </c>
      <c r="T18" s="1014">
        <v>0</v>
      </c>
      <c r="U18" s="206"/>
    </row>
    <row r="19" spans="1:21" ht="15" customHeight="1">
      <c r="A19" s="1187"/>
      <c r="B19" s="212" t="s">
        <v>1039</v>
      </c>
      <c r="C19" s="1008">
        <v>3</v>
      </c>
      <c r="D19" s="1009">
        <v>25300</v>
      </c>
      <c r="E19" s="1010">
        <v>-4.2</v>
      </c>
      <c r="F19" s="1011">
        <v>0</v>
      </c>
      <c r="G19" s="1011">
        <v>0</v>
      </c>
      <c r="H19" s="1012">
        <v>0</v>
      </c>
      <c r="I19" s="1009">
        <v>1</v>
      </c>
      <c r="J19" s="1013">
        <v>63000</v>
      </c>
      <c r="K19" s="1010">
        <v>-9.2</v>
      </c>
      <c r="L19" s="1009">
        <v>1</v>
      </c>
      <c r="M19" s="1013">
        <v>43000</v>
      </c>
      <c r="N19" s="1010">
        <v>-4.4</v>
      </c>
      <c r="O19" s="1009">
        <v>1</v>
      </c>
      <c r="P19" s="1013">
        <v>10000</v>
      </c>
      <c r="Q19" s="1010">
        <v>-3.8</v>
      </c>
      <c r="R19" s="1011">
        <v>0</v>
      </c>
      <c r="S19" s="1011">
        <v>0</v>
      </c>
      <c r="T19" s="1014">
        <v>0</v>
      </c>
      <c r="U19" s="206"/>
    </row>
    <row r="20" spans="1:21" ht="15" customHeight="1">
      <c r="A20" s="1187"/>
      <c r="B20" s="212" t="s">
        <v>1041</v>
      </c>
      <c r="C20" s="1008">
        <v>3</v>
      </c>
      <c r="D20" s="1009">
        <v>32300</v>
      </c>
      <c r="E20" s="1010">
        <v>-4.6</v>
      </c>
      <c r="F20" s="1011">
        <v>0</v>
      </c>
      <c r="G20" s="1011">
        <v>0</v>
      </c>
      <c r="H20" s="1012">
        <v>0</v>
      </c>
      <c r="I20" s="1009">
        <v>2</v>
      </c>
      <c r="J20" s="1013">
        <v>41000</v>
      </c>
      <c r="K20" s="1010">
        <v>-3.9</v>
      </c>
      <c r="L20" s="1009">
        <v>2</v>
      </c>
      <c r="M20" s="1013">
        <v>37400</v>
      </c>
      <c r="N20" s="1010">
        <v>-7.8</v>
      </c>
      <c r="O20" s="1009">
        <v>1</v>
      </c>
      <c r="P20" s="1013">
        <v>17400</v>
      </c>
      <c r="Q20" s="1010">
        <v>-4.4</v>
      </c>
      <c r="R20" s="1011">
        <v>0</v>
      </c>
      <c r="S20" s="1011">
        <v>0</v>
      </c>
      <c r="T20" s="1014">
        <v>0</v>
      </c>
      <c r="U20" s="206"/>
    </row>
    <row r="21" spans="1:21" ht="15" customHeight="1">
      <c r="A21" s="1187"/>
      <c r="B21" s="212" t="s">
        <v>1042</v>
      </c>
      <c r="C21" s="1008">
        <v>3</v>
      </c>
      <c r="D21" s="1009">
        <v>19200</v>
      </c>
      <c r="E21" s="1010">
        <v>-4.5</v>
      </c>
      <c r="F21" s="1011">
        <v>0</v>
      </c>
      <c r="G21" s="1011">
        <v>0</v>
      </c>
      <c r="H21" s="1012">
        <v>0</v>
      </c>
      <c r="I21" s="1009">
        <v>1</v>
      </c>
      <c r="J21" s="1013">
        <v>26500</v>
      </c>
      <c r="K21" s="1010">
        <v>-6.7</v>
      </c>
      <c r="L21" s="1011">
        <v>0</v>
      </c>
      <c r="M21" s="1011">
        <v>0</v>
      </c>
      <c r="N21" s="1010">
        <v>0</v>
      </c>
      <c r="O21" s="1009">
        <v>1</v>
      </c>
      <c r="P21" s="1013">
        <v>6200</v>
      </c>
      <c r="Q21" s="1010">
        <v>-4.6</v>
      </c>
      <c r="R21" s="1011">
        <v>0</v>
      </c>
      <c r="S21" s="1011">
        <v>0</v>
      </c>
      <c r="T21" s="1014">
        <v>0</v>
      </c>
      <c r="U21" s="206"/>
    </row>
    <row r="22" spans="1:21" ht="15" customHeight="1">
      <c r="A22" s="1187"/>
      <c r="B22" s="212" t="s">
        <v>1043</v>
      </c>
      <c r="C22" s="1008">
        <v>3</v>
      </c>
      <c r="D22" s="1009">
        <v>22300</v>
      </c>
      <c r="E22" s="1010">
        <v>-3.3</v>
      </c>
      <c r="F22" s="1011">
        <v>0</v>
      </c>
      <c r="G22" s="1011">
        <v>0</v>
      </c>
      <c r="H22" s="1012">
        <v>0</v>
      </c>
      <c r="I22" s="1009">
        <v>1</v>
      </c>
      <c r="J22" s="1013">
        <v>40500</v>
      </c>
      <c r="K22" s="1010">
        <v>0</v>
      </c>
      <c r="L22" s="1009">
        <v>1</v>
      </c>
      <c r="M22" s="1013">
        <v>39100</v>
      </c>
      <c r="N22" s="1010">
        <v>-3.5</v>
      </c>
      <c r="O22" s="1009">
        <v>1</v>
      </c>
      <c r="P22" s="1013">
        <v>12100</v>
      </c>
      <c r="Q22" s="1010">
        <v>-7.6</v>
      </c>
      <c r="R22" s="1011">
        <v>0</v>
      </c>
      <c r="S22" s="1011">
        <v>0</v>
      </c>
      <c r="T22" s="1014">
        <v>0</v>
      </c>
      <c r="U22" s="206"/>
    </row>
    <row r="23" spans="1:21" ht="15" customHeight="1">
      <c r="A23" s="1187"/>
      <c r="B23" s="212" t="s">
        <v>1046</v>
      </c>
      <c r="C23" s="1008">
        <v>3</v>
      </c>
      <c r="D23" s="1009">
        <v>24900</v>
      </c>
      <c r="E23" s="1010">
        <v>-3.5</v>
      </c>
      <c r="F23" s="1011">
        <v>0</v>
      </c>
      <c r="G23" s="1011">
        <v>0</v>
      </c>
      <c r="H23" s="1012">
        <v>0</v>
      </c>
      <c r="I23" s="1009">
        <v>1</v>
      </c>
      <c r="J23" s="1013">
        <v>39700</v>
      </c>
      <c r="K23" s="1010">
        <v>-7</v>
      </c>
      <c r="L23" s="1011">
        <v>0</v>
      </c>
      <c r="M23" s="1011">
        <v>0</v>
      </c>
      <c r="N23" s="1010">
        <v>0</v>
      </c>
      <c r="O23" s="1009">
        <v>1</v>
      </c>
      <c r="P23" s="1013">
        <v>10400</v>
      </c>
      <c r="Q23" s="1010">
        <v>-3.7</v>
      </c>
      <c r="R23" s="1011">
        <v>0</v>
      </c>
      <c r="S23" s="1011">
        <v>0</v>
      </c>
      <c r="T23" s="1014">
        <v>0</v>
      </c>
      <c r="U23" s="206"/>
    </row>
    <row r="24" spans="1:21" ht="15" customHeight="1">
      <c r="A24" s="1187"/>
      <c r="B24" s="212" t="s">
        <v>1047</v>
      </c>
      <c r="C24" s="1008">
        <v>3</v>
      </c>
      <c r="D24" s="1009">
        <v>8700</v>
      </c>
      <c r="E24" s="1010">
        <v>-7</v>
      </c>
      <c r="F24" s="1011">
        <v>0</v>
      </c>
      <c r="G24" s="1011">
        <v>0</v>
      </c>
      <c r="H24" s="1012">
        <v>0</v>
      </c>
      <c r="I24" s="1009">
        <v>1</v>
      </c>
      <c r="J24" s="1013">
        <v>14800</v>
      </c>
      <c r="K24" s="1010">
        <v>-7.5</v>
      </c>
      <c r="L24" s="1009">
        <v>1</v>
      </c>
      <c r="M24" s="1013">
        <v>14600</v>
      </c>
      <c r="N24" s="1010">
        <v>-5.2</v>
      </c>
      <c r="O24" s="1011">
        <v>0</v>
      </c>
      <c r="P24" s="1011">
        <v>0</v>
      </c>
      <c r="Q24" s="1010">
        <v>0</v>
      </c>
      <c r="R24" s="1011">
        <v>0</v>
      </c>
      <c r="S24" s="1011">
        <v>0</v>
      </c>
      <c r="T24" s="1014">
        <v>0</v>
      </c>
      <c r="U24" s="206"/>
    </row>
    <row r="25" spans="1:21" ht="15" customHeight="1">
      <c r="A25" s="1187"/>
      <c r="B25" s="212" t="s">
        <v>1048</v>
      </c>
      <c r="C25" s="1008">
        <v>3</v>
      </c>
      <c r="D25" s="1009">
        <v>11300</v>
      </c>
      <c r="E25" s="1010">
        <v>-6.2</v>
      </c>
      <c r="F25" s="1011">
        <v>0</v>
      </c>
      <c r="G25" s="1011">
        <v>0</v>
      </c>
      <c r="H25" s="1012">
        <v>0</v>
      </c>
      <c r="I25" s="1009">
        <v>1</v>
      </c>
      <c r="J25" s="1013">
        <v>17000</v>
      </c>
      <c r="K25" s="1010">
        <v>-5.6</v>
      </c>
      <c r="L25" s="1011">
        <v>0</v>
      </c>
      <c r="M25" s="1011">
        <v>0</v>
      </c>
      <c r="N25" s="1010">
        <v>0</v>
      </c>
      <c r="O25" s="1009">
        <v>1</v>
      </c>
      <c r="P25" s="1013">
        <v>5900</v>
      </c>
      <c r="Q25" s="1010">
        <v>-3.3</v>
      </c>
      <c r="R25" s="1011">
        <v>0</v>
      </c>
      <c r="S25" s="1011">
        <v>0</v>
      </c>
      <c r="T25" s="1014">
        <v>0</v>
      </c>
      <c r="U25" s="206"/>
    </row>
    <row r="26" spans="1:21" ht="15" customHeight="1">
      <c r="A26" s="1187"/>
      <c r="B26" s="212" t="s">
        <v>1049</v>
      </c>
      <c r="C26" s="1008">
        <v>3</v>
      </c>
      <c r="D26" s="1009">
        <v>13400</v>
      </c>
      <c r="E26" s="1010">
        <v>-4.8</v>
      </c>
      <c r="F26" s="1011">
        <v>0</v>
      </c>
      <c r="G26" s="1011">
        <v>0</v>
      </c>
      <c r="H26" s="1012">
        <v>0</v>
      </c>
      <c r="I26" s="1009">
        <v>1</v>
      </c>
      <c r="J26" s="1013">
        <v>24200</v>
      </c>
      <c r="K26" s="1010">
        <v>-5.1</v>
      </c>
      <c r="L26" s="1011">
        <v>0</v>
      </c>
      <c r="M26" s="1011">
        <v>0</v>
      </c>
      <c r="N26" s="1010">
        <v>0</v>
      </c>
      <c r="O26" s="1011">
        <v>0</v>
      </c>
      <c r="P26" s="1011">
        <v>0</v>
      </c>
      <c r="Q26" s="1010">
        <v>0</v>
      </c>
      <c r="R26" s="1011">
        <v>0</v>
      </c>
      <c r="S26" s="1011">
        <v>0</v>
      </c>
      <c r="T26" s="1014">
        <v>0</v>
      </c>
      <c r="U26" s="206"/>
    </row>
    <row r="27" spans="1:21" ht="15" customHeight="1">
      <c r="A27" s="1187"/>
      <c r="B27" s="212" t="s">
        <v>1050</v>
      </c>
      <c r="C27" s="1008">
        <v>3</v>
      </c>
      <c r="D27" s="1009">
        <v>13600</v>
      </c>
      <c r="E27" s="1010">
        <v>-3.2</v>
      </c>
      <c r="F27" s="1011">
        <v>0</v>
      </c>
      <c r="G27" s="1011">
        <v>0</v>
      </c>
      <c r="H27" s="1012">
        <v>0</v>
      </c>
      <c r="I27" s="1009">
        <v>1</v>
      </c>
      <c r="J27" s="1013">
        <v>18700</v>
      </c>
      <c r="K27" s="1010">
        <v>-5.1</v>
      </c>
      <c r="L27" s="1011">
        <v>0</v>
      </c>
      <c r="M27" s="1011">
        <v>0</v>
      </c>
      <c r="N27" s="1010">
        <v>0</v>
      </c>
      <c r="O27" s="1011">
        <v>0</v>
      </c>
      <c r="P27" s="1011">
        <v>0</v>
      </c>
      <c r="Q27" s="1010">
        <v>0</v>
      </c>
      <c r="R27" s="1011">
        <v>0</v>
      </c>
      <c r="S27" s="1011">
        <v>0</v>
      </c>
      <c r="T27" s="1014">
        <v>0</v>
      </c>
      <c r="U27" s="206"/>
    </row>
    <row r="28" spans="1:21" ht="15" customHeight="1">
      <c r="A28" s="1187"/>
      <c r="B28" s="212" t="s">
        <v>1051</v>
      </c>
      <c r="C28" s="1008">
        <v>3</v>
      </c>
      <c r="D28" s="1009">
        <v>11800</v>
      </c>
      <c r="E28" s="1010">
        <v>-4.3</v>
      </c>
      <c r="F28" s="1011">
        <v>0</v>
      </c>
      <c r="G28" s="1011">
        <v>0</v>
      </c>
      <c r="H28" s="1012">
        <v>0</v>
      </c>
      <c r="I28" s="1009">
        <v>1</v>
      </c>
      <c r="J28" s="1013">
        <v>18500</v>
      </c>
      <c r="K28" s="1010">
        <v>-4.1</v>
      </c>
      <c r="L28" s="1011">
        <v>0</v>
      </c>
      <c r="M28" s="1011">
        <v>0</v>
      </c>
      <c r="N28" s="1010">
        <v>0</v>
      </c>
      <c r="O28" s="1009">
        <v>1</v>
      </c>
      <c r="P28" s="1013">
        <v>13300</v>
      </c>
      <c r="Q28" s="1010">
        <v>-7.6</v>
      </c>
      <c r="R28" s="1011">
        <v>0</v>
      </c>
      <c r="S28" s="1011">
        <v>0</v>
      </c>
      <c r="T28" s="1014">
        <v>0</v>
      </c>
      <c r="U28" s="206"/>
    </row>
    <row r="29" spans="1:21" ht="15" customHeight="1">
      <c r="A29" s="1187"/>
      <c r="B29" s="212" t="s">
        <v>1052</v>
      </c>
      <c r="C29" s="1008">
        <v>3</v>
      </c>
      <c r="D29" s="1009">
        <v>10200</v>
      </c>
      <c r="E29" s="1010">
        <v>-3.1</v>
      </c>
      <c r="F29" s="1011">
        <v>0</v>
      </c>
      <c r="G29" s="1011">
        <v>0</v>
      </c>
      <c r="H29" s="1012">
        <v>0</v>
      </c>
      <c r="I29" s="1009">
        <v>1</v>
      </c>
      <c r="J29" s="1013">
        <v>21800</v>
      </c>
      <c r="K29" s="1010">
        <v>-4.4</v>
      </c>
      <c r="L29" s="1011">
        <v>1</v>
      </c>
      <c r="M29" s="1011">
        <v>14100</v>
      </c>
      <c r="N29" s="1010">
        <v>-0.7</v>
      </c>
      <c r="O29" s="1011">
        <v>0</v>
      </c>
      <c r="P29" s="1011">
        <v>0</v>
      </c>
      <c r="Q29" s="1010">
        <v>0</v>
      </c>
      <c r="R29" s="1011">
        <v>0</v>
      </c>
      <c r="S29" s="1011">
        <v>0</v>
      </c>
      <c r="T29" s="1014">
        <v>0</v>
      </c>
      <c r="U29" s="206"/>
    </row>
    <row r="30" spans="1:21" ht="15" customHeight="1">
      <c r="A30" s="1187"/>
      <c r="B30" s="212" t="s">
        <v>1054</v>
      </c>
      <c r="C30" s="1008">
        <v>3</v>
      </c>
      <c r="D30" s="1009">
        <v>14400</v>
      </c>
      <c r="E30" s="1010">
        <v>-2.5</v>
      </c>
      <c r="F30" s="1011">
        <v>0</v>
      </c>
      <c r="G30" s="1011">
        <v>0</v>
      </c>
      <c r="H30" s="1012">
        <v>0</v>
      </c>
      <c r="I30" s="1009">
        <v>1</v>
      </c>
      <c r="J30" s="1013">
        <v>21500</v>
      </c>
      <c r="K30" s="1010">
        <v>-4.9</v>
      </c>
      <c r="L30" s="1011">
        <v>0</v>
      </c>
      <c r="M30" s="1011">
        <v>0</v>
      </c>
      <c r="N30" s="1010">
        <v>0</v>
      </c>
      <c r="O30" s="1011">
        <v>0</v>
      </c>
      <c r="P30" s="1011">
        <v>0</v>
      </c>
      <c r="Q30" s="1010">
        <v>0</v>
      </c>
      <c r="R30" s="1011">
        <v>0</v>
      </c>
      <c r="S30" s="1011">
        <v>0</v>
      </c>
      <c r="T30" s="1014">
        <v>0</v>
      </c>
      <c r="U30" s="206"/>
    </row>
    <row r="31" spans="1:21" ht="15" customHeight="1">
      <c r="A31" s="1187"/>
      <c r="B31" s="212" t="s">
        <v>1058</v>
      </c>
      <c r="C31" s="1008">
        <v>3</v>
      </c>
      <c r="D31" s="1009">
        <v>19400</v>
      </c>
      <c r="E31" s="1010">
        <v>-4.7</v>
      </c>
      <c r="F31" s="1011">
        <v>0</v>
      </c>
      <c r="G31" s="1011">
        <v>0</v>
      </c>
      <c r="H31" s="1012">
        <v>0</v>
      </c>
      <c r="I31" s="1009">
        <v>1</v>
      </c>
      <c r="J31" s="1013">
        <v>43500</v>
      </c>
      <c r="K31" s="1010">
        <v>-7.4</v>
      </c>
      <c r="L31" s="1011">
        <v>0</v>
      </c>
      <c r="M31" s="1011">
        <v>0</v>
      </c>
      <c r="N31" s="1010">
        <v>0</v>
      </c>
      <c r="O31" s="1009">
        <v>1</v>
      </c>
      <c r="P31" s="1013">
        <v>6300</v>
      </c>
      <c r="Q31" s="1010">
        <v>-4.5</v>
      </c>
      <c r="R31" s="1011">
        <v>0</v>
      </c>
      <c r="S31" s="1011">
        <v>0</v>
      </c>
      <c r="T31" s="1014">
        <v>0</v>
      </c>
      <c r="U31" s="206"/>
    </row>
    <row r="32" spans="1:21" ht="15" customHeight="1">
      <c r="A32" s="1187"/>
      <c r="B32" s="212" t="s">
        <v>1059</v>
      </c>
      <c r="C32" s="1008">
        <v>3</v>
      </c>
      <c r="D32" s="1009">
        <v>15200</v>
      </c>
      <c r="E32" s="1010">
        <v>-5.7</v>
      </c>
      <c r="F32" s="1011">
        <v>0</v>
      </c>
      <c r="G32" s="1011">
        <v>0</v>
      </c>
      <c r="H32" s="1012">
        <v>0</v>
      </c>
      <c r="I32" s="1009">
        <v>1</v>
      </c>
      <c r="J32" s="1013">
        <v>33600</v>
      </c>
      <c r="K32" s="1010">
        <v>-7.7</v>
      </c>
      <c r="L32" s="1011">
        <v>0</v>
      </c>
      <c r="M32" s="1011">
        <v>0</v>
      </c>
      <c r="N32" s="1010">
        <v>0</v>
      </c>
      <c r="O32" s="1009">
        <v>0</v>
      </c>
      <c r="P32" s="1013">
        <v>0</v>
      </c>
      <c r="Q32" s="1010">
        <v>0</v>
      </c>
      <c r="R32" s="1011">
        <v>0</v>
      </c>
      <c r="S32" s="1011">
        <v>0</v>
      </c>
      <c r="T32" s="1014">
        <v>0</v>
      </c>
      <c r="U32" s="206"/>
    </row>
    <row r="33" spans="1:21" ht="15" customHeight="1">
      <c r="A33" s="1187"/>
      <c r="B33" s="212" t="s">
        <v>1060</v>
      </c>
      <c r="C33" s="1008">
        <v>3</v>
      </c>
      <c r="D33" s="1009">
        <v>13700</v>
      </c>
      <c r="E33" s="1010">
        <v>-5</v>
      </c>
      <c r="F33" s="1011">
        <v>0</v>
      </c>
      <c r="G33" s="1011">
        <v>0</v>
      </c>
      <c r="H33" s="1012">
        <v>0</v>
      </c>
      <c r="I33" s="1011">
        <v>0</v>
      </c>
      <c r="J33" s="1011">
        <v>0</v>
      </c>
      <c r="K33" s="1012">
        <v>0</v>
      </c>
      <c r="L33" s="1011">
        <v>0</v>
      </c>
      <c r="M33" s="1011">
        <v>0</v>
      </c>
      <c r="N33" s="1012">
        <v>0</v>
      </c>
      <c r="O33" s="1009">
        <v>1</v>
      </c>
      <c r="P33" s="1013">
        <v>13700</v>
      </c>
      <c r="Q33" s="1012">
        <v>-7.4</v>
      </c>
      <c r="R33" s="1011">
        <v>0</v>
      </c>
      <c r="S33" s="1011">
        <v>0</v>
      </c>
      <c r="T33" s="1015">
        <v>0</v>
      </c>
      <c r="U33" s="206"/>
    </row>
    <row r="34" spans="1:21" ht="15" customHeight="1">
      <c r="A34" s="1187"/>
      <c r="B34" s="212" t="s">
        <v>1061</v>
      </c>
      <c r="C34" s="1008">
        <v>3</v>
      </c>
      <c r="D34" s="1009">
        <v>13000</v>
      </c>
      <c r="E34" s="1010">
        <v>-5.3</v>
      </c>
      <c r="F34" s="1011">
        <v>0</v>
      </c>
      <c r="G34" s="1011">
        <v>0</v>
      </c>
      <c r="H34" s="1012">
        <v>0</v>
      </c>
      <c r="I34" s="1009">
        <v>1</v>
      </c>
      <c r="J34" s="1013">
        <v>16100</v>
      </c>
      <c r="K34" s="1010">
        <v>-7.5</v>
      </c>
      <c r="L34" s="1011">
        <v>0</v>
      </c>
      <c r="M34" s="1011">
        <v>0</v>
      </c>
      <c r="N34" s="1010">
        <v>0</v>
      </c>
      <c r="O34" s="1009">
        <v>1</v>
      </c>
      <c r="P34" s="1013">
        <v>11800</v>
      </c>
      <c r="Q34" s="1010">
        <v>-9.2</v>
      </c>
      <c r="R34" s="1011">
        <v>0</v>
      </c>
      <c r="S34" s="1011">
        <v>0</v>
      </c>
      <c r="T34" s="1014">
        <v>0</v>
      </c>
      <c r="U34" s="206"/>
    </row>
    <row r="35" spans="1:21" ht="15" customHeight="1">
      <c r="A35" s="1187"/>
      <c r="B35" s="212" t="s">
        <v>1164</v>
      </c>
      <c r="C35" s="1008">
        <v>3</v>
      </c>
      <c r="D35" s="1009">
        <v>13100</v>
      </c>
      <c r="E35" s="1010">
        <v>-2.2</v>
      </c>
      <c r="F35" s="1011">
        <v>0</v>
      </c>
      <c r="G35" s="1011">
        <v>0</v>
      </c>
      <c r="H35" s="1012">
        <v>0</v>
      </c>
      <c r="I35" s="1009">
        <v>1</v>
      </c>
      <c r="J35" s="1013">
        <v>16300</v>
      </c>
      <c r="K35" s="1010">
        <v>-5.8</v>
      </c>
      <c r="L35" s="1011">
        <v>0</v>
      </c>
      <c r="M35" s="1011">
        <v>0</v>
      </c>
      <c r="N35" s="1010">
        <v>0</v>
      </c>
      <c r="O35" s="1011">
        <v>0</v>
      </c>
      <c r="P35" s="1011">
        <v>0</v>
      </c>
      <c r="Q35" s="1010">
        <v>0</v>
      </c>
      <c r="R35" s="1011">
        <v>0</v>
      </c>
      <c r="S35" s="1011">
        <v>0</v>
      </c>
      <c r="T35" s="1014">
        <v>0</v>
      </c>
      <c r="U35" s="206"/>
    </row>
    <row r="36" spans="1:21" ht="15" customHeight="1">
      <c r="A36" s="1187"/>
      <c r="B36" s="212" t="s">
        <v>1064</v>
      </c>
      <c r="C36" s="1008">
        <v>3</v>
      </c>
      <c r="D36" s="1009">
        <v>11900</v>
      </c>
      <c r="E36" s="1010">
        <v>-5.5</v>
      </c>
      <c r="F36" s="1011">
        <v>0</v>
      </c>
      <c r="G36" s="1011">
        <v>0</v>
      </c>
      <c r="H36" s="1012">
        <v>0</v>
      </c>
      <c r="I36" s="1009">
        <v>1</v>
      </c>
      <c r="J36" s="1013">
        <v>18400</v>
      </c>
      <c r="K36" s="1010">
        <v>-7.1</v>
      </c>
      <c r="L36" s="1011">
        <v>0</v>
      </c>
      <c r="M36" s="1011">
        <v>0</v>
      </c>
      <c r="N36" s="1010">
        <v>0</v>
      </c>
      <c r="O36" s="1011">
        <v>1</v>
      </c>
      <c r="P36" s="1011">
        <v>8500</v>
      </c>
      <c r="Q36" s="1010">
        <v>-5.6</v>
      </c>
      <c r="R36" s="1011">
        <v>0</v>
      </c>
      <c r="S36" s="1011">
        <v>0</v>
      </c>
      <c r="T36" s="1014">
        <v>0</v>
      </c>
      <c r="U36" s="206"/>
    </row>
    <row r="37" spans="1:21" ht="15" customHeight="1">
      <c r="A37" s="1187"/>
      <c r="B37" s="212" t="s">
        <v>1161</v>
      </c>
      <c r="C37" s="1008">
        <v>3</v>
      </c>
      <c r="D37" s="1009">
        <v>16600</v>
      </c>
      <c r="E37" s="1010">
        <v>-4.9</v>
      </c>
      <c r="F37" s="1011">
        <v>0</v>
      </c>
      <c r="G37" s="1011">
        <v>0</v>
      </c>
      <c r="H37" s="1012">
        <v>0</v>
      </c>
      <c r="I37" s="1009">
        <v>1</v>
      </c>
      <c r="J37" s="1013">
        <v>28600</v>
      </c>
      <c r="K37" s="1010">
        <v>-5.6</v>
      </c>
      <c r="L37" s="1011">
        <v>0</v>
      </c>
      <c r="M37" s="1011">
        <v>0</v>
      </c>
      <c r="N37" s="1010">
        <v>0</v>
      </c>
      <c r="O37" s="1009">
        <v>1</v>
      </c>
      <c r="P37" s="1013">
        <v>6900</v>
      </c>
      <c r="Q37" s="1010">
        <v>-6.8</v>
      </c>
      <c r="R37" s="1011">
        <v>0</v>
      </c>
      <c r="S37" s="1011">
        <v>0</v>
      </c>
      <c r="T37" s="1014">
        <v>0</v>
      </c>
      <c r="U37" s="206"/>
    </row>
    <row r="38" spans="1:21" ht="15" customHeight="1">
      <c r="A38" s="1189"/>
      <c r="B38" s="213" t="s">
        <v>1183</v>
      </c>
      <c r="C38" s="1023">
        <f>SUM(C15:C37)</f>
        <v>77</v>
      </c>
      <c r="D38" s="1023">
        <v>19700</v>
      </c>
      <c r="E38" s="1024">
        <v>-4.8</v>
      </c>
      <c r="F38" s="1025">
        <f>SUM(F15:F37)</f>
        <v>0</v>
      </c>
      <c r="G38" s="1025">
        <v>0</v>
      </c>
      <c r="H38" s="1026">
        <v>0</v>
      </c>
      <c r="I38" s="1023">
        <f>SUM(I15:I37)</f>
        <v>28</v>
      </c>
      <c r="J38" s="1027">
        <v>40100</v>
      </c>
      <c r="K38" s="1024">
        <v>-6.6</v>
      </c>
      <c r="L38" s="1023">
        <f>SUM(L15:L37)</f>
        <v>11</v>
      </c>
      <c r="M38" s="1027">
        <v>34400</v>
      </c>
      <c r="N38" s="1024">
        <v>-5.1</v>
      </c>
      <c r="O38" s="1023">
        <f>SUM(O15:O37)</f>
        <v>16</v>
      </c>
      <c r="P38" s="1027">
        <v>10100</v>
      </c>
      <c r="Q38" s="1024">
        <v>-5.6</v>
      </c>
      <c r="R38" s="1025">
        <f>SUM(R15:R37)</f>
        <v>0</v>
      </c>
      <c r="S38" s="1025">
        <v>0</v>
      </c>
      <c r="T38" s="1028">
        <v>0</v>
      </c>
      <c r="U38" s="206"/>
    </row>
    <row r="39" spans="1:21" ht="15" customHeight="1">
      <c r="A39" s="1180" t="s">
        <v>1185</v>
      </c>
      <c r="B39" s="1181"/>
      <c r="C39" s="1009">
        <f>VALUE(C38+C14)</f>
        <v>144</v>
      </c>
      <c r="D39" s="1009">
        <v>29300</v>
      </c>
      <c r="E39" s="1010">
        <v>-5.2</v>
      </c>
      <c r="F39" s="1009">
        <f>VALUE(F38+F14)</f>
        <v>2</v>
      </c>
      <c r="G39" s="1013">
        <v>10900</v>
      </c>
      <c r="H39" s="1010">
        <v>-4.5</v>
      </c>
      <c r="I39" s="1009">
        <f>VALUE(I38+I14)</f>
        <v>56</v>
      </c>
      <c r="J39" s="1013">
        <v>63500</v>
      </c>
      <c r="K39" s="1010">
        <v>-7.1</v>
      </c>
      <c r="L39" s="1009">
        <f>VALUE(L38+L14)</f>
        <v>18</v>
      </c>
      <c r="M39" s="1013">
        <v>40500</v>
      </c>
      <c r="N39" s="1010">
        <v>-5.5</v>
      </c>
      <c r="O39" s="1009">
        <f>VALUE(O38+O14)</f>
        <v>21</v>
      </c>
      <c r="P39" s="1013">
        <v>12000</v>
      </c>
      <c r="Q39" s="1010">
        <v>-6</v>
      </c>
      <c r="R39" s="1009">
        <f>VALUE(R38+R14)</f>
        <v>13</v>
      </c>
      <c r="S39" s="1013">
        <v>18600</v>
      </c>
      <c r="T39" s="1014">
        <v>-4.1</v>
      </c>
      <c r="U39" s="206"/>
    </row>
    <row r="40" spans="1:21" ht="15" customHeight="1">
      <c r="A40" s="1188" t="s">
        <v>1186</v>
      </c>
      <c r="B40" s="214" t="s">
        <v>1053</v>
      </c>
      <c r="C40" s="1001">
        <v>3</v>
      </c>
      <c r="D40" s="1002">
        <v>10500</v>
      </c>
      <c r="E40" s="1003">
        <v>-3.8</v>
      </c>
      <c r="F40" s="1004">
        <v>0</v>
      </c>
      <c r="G40" s="1004">
        <v>0</v>
      </c>
      <c r="H40" s="1005">
        <v>0</v>
      </c>
      <c r="I40" s="1002">
        <v>1</v>
      </c>
      <c r="J40" s="1006">
        <v>15700</v>
      </c>
      <c r="K40" s="1003">
        <v>-4.8</v>
      </c>
      <c r="L40" s="1004">
        <v>0</v>
      </c>
      <c r="M40" s="1004">
        <v>0</v>
      </c>
      <c r="N40" s="1003">
        <v>0</v>
      </c>
      <c r="O40" s="1004">
        <v>0</v>
      </c>
      <c r="P40" s="1004">
        <v>0</v>
      </c>
      <c r="Q40" s="1003">
        <v>0</v>
      </c>
      <c r="R40" s="1004">
        <v>0</v>
      </c>
      <c r="S40" s="1004">
        <v>0</v>
      </c>
      <c r="T40" s="1007">
        <v>0</v>
      </c>
      <c r="U40" s="206"/>
    </row>
    <row r="41" spans="1:21" ht="15" customHeight="1">
      <c r="A41" s="1187"/>
      <c r="B41" s="215" t="s">
        <v>1055</v>
      </c>
      <c r="C41" s="1008">
        <v>3</v>
      </c>
      <c r="D41" s="1009">
        <v>6700</v>
      </c>
      <c r="E41" s="1010">
        <v>-2.8</v>
      </c>
      <c r="F41" s="1011">
        <v>0</v>
      </c>
      <c r="G41" s="1011">
        <v>0</v>
      </c>
      <c r="H41" s="1012">
        <v>0</v>
      </c>
      <c r="I41" s="1009">
        <v>1</v>
      </c>
      <c r="J41" s="1013">
        <v>15900</v>
      </c>
      <c r="K41" s="1010">
        <v>-5.4</v>
      </c>
      <c r="L41" s="1011">
        <v>0</v>
      </c>
      <c r="M41" s="1011">
        <v>0</v>
      </c>
      <c r="N41" s="1010">
        <v>0</v>
      </c>
      <c r="O41" s="1011">
        <v>0</v>
      </c>
      <c r="P41" s="1011">
        <v>0</v>
      </c>
      <c r="Q41" s="1010">
        <v>0</v>
      </c>
      <c r="R41" s="1011">
        <v>0</v>
      </c>
      <c r="S41" s="1011">
        <v>0</v>
      </c>
      <c r="T41" s="1014">
        <v>0</v>
      </c>
      <c r="U41" s="206"/>
    </row>
    <row r="42" spans="1:21" ht="15" customHeight="1">
      <c r="A42" s="1187"/>
      <c r="B42" s="215" t="s">
        <v>1056</v>
      </c>
      <c r="C42" s="1008">
        <v>3</v>
      </c>
      <c r="D42" s="1009">
        <v>5900</v>
      </c>
      <c r="E42" s="1010">
        <v>-2.1</v>
      </c>
      <c r="F42" s="1011">
        <v>0</v>
      </c>
      <c r="G42" s="1011">
        <v>0</v>
      </c>
      <c r="H42" s="1012">
        <v>0</v>
      </c>
      <c r="I42" s="1009">
        <v>1</v>
      </c>
      <c r="J42" s="1013">
        <v>9200</v>
      </c>
      <c r="K42" s="1010">
        <v>-2.1</v>
      </c>
      <c r="L42" s="1011">
        <v>0</v>
      </c>
      <c r="M42" s="1011">
        <v>0</v>
      </c>
      <c r="N42" s="1010">
        <v>0</v>
      </c>
      <c r="O42" s="1011">
        <v>0</v>
      </c>
      <c r="P42" s="1011">
        <v>0</v>
      </c>
      <c r="Q42" s="1010">
        <v>0</v>
      </c>
      <c r="R42" s="1011">
        <v>0</v>
      </c>
      <c r="S42" s="1011">
        <v>0</v>
      </c>
      <c r="T42" s="1014">
        <v>0</v>
      </c>
      <c r="U42" s="206"/>
    </row>
    <row r="43" spans="1:21" ht="15" customHeight="1">
      <c r="A43" s="1187"/>
      <c r="B43" s="215" t="s">
        <v>1057</v>
      </c>
      <c r="C43" s="1008">
        <v>3</v>
      </c>
      <c r="D43" s="1009">
        <v>5200</v>
      </c>
      <c r="E43" s="1010">
        <v>-1.9</v>
      </c>
      <c r="F43" s="1011">
        <v>0</v>
      </c>
      <c r="G43" s="1011">
        <v>0</v>
      </c>
      <c r="H43" s="1012">
        <v>0</v>
      </c>
      <c r="I43" s="1009">
        <v>1</v>
      </c>
      <c r="J43" s="1013">
        <v>11100</v>
      </c>
      <c r="K43" s="1010">
        <v>-3.5</v>
      </c>
      <c r="L43" s="1011">
        <v>0</v>
      </c>
      <c r="M43" s="1011">
        <v>0</v>
      </c>
      <c r="N43" s="1010">
        <v>0</v>
      </c>
      <c r="O43" s="1011">
        <v>0</v>
      </c>
      <c r="P43" s="1011">
        <v>0</v>
      </c>
      <c r="Q43" s="1010">
        <v>0</v>
      </c>
      <c r="R43" s="1011">
        <v>0</v>
      </c>
      <c r="S43" s="1011">
        <v>0</v>
      </c>
      <c r="T43" s="1014">
        <v>0</v>
      </c>
      <c r="U43" s="206"/>
    </row>
    <row r="44" spans="1:21" ht="15" customHeight="1">
      <c r="A44" s="1187"/>
      <c r="B44" s="215" t="s">
        <v>1062</v>
      </c>
      <c r="C44" s="1008">
        <v>3</v>
      </c>
      <c r="D44" s="1009">
        <v>6600</v>
      </c>
      <c r="E44" s="1010">
        <v>-5.7</v>
      </c>
      <c r="F44" s="1011">
        <v>0</v>
      </c>
      <c r="G44" s="1011">
        <v>0</v>
      </c>
      <c r="H44" s="1012">
        <v>0</v>
      </c>
      <c r="I44" s="1009">
        <v>1</v>
      </c>
      <c r="J44" s="1013">
        <v>10200</v>
      </c>
      <c r="K44" s="1010">
        <v>-7.3</v>
      </c>
      <c r="L44" s="1011">
        <v>0</v>
      </c>
      <c r="M44" s="1011">
        <v>0</v>
      </c>
      <c r="N44" s="1010">
        <v>0</v>
      </c>
      <c r="O44" s="1011">
        <v>0</v>
      </c>
      <c r="P44" s="1011">
        <v>0</v>
      </c>
      <c r="Q44" s="1010">
        <v>0</v>
      </c>
      <c r="R44" s="1011">
        <v>0</v>
      </c>
      <c r="S44" s="1011">
        <v>0</v>
      </c>
      <c r="T44" s="1014">
        <v>0</v>
      </c>
      <c r="U44" s="206"/>
    </row>
    <row r="45" spans="1:21" ht="15" customHeight="1">
      <c r="A45" s="1189"/>
      <c r="B45" s="216" t="s">
        <v>1183</v>
      </c>
      <c r="C45" s="1023">
        <f>SUM(C40:C44)</f>
        <v>15</v>
      </c>
      <c r="D45" s="1023">
        <v>7000</v>
      </c>
      <c r="E45" s="1024">
        <v>-3.3</v>
      </c>
      <c r="F45" s="1025">
        <f>SUM(F40:F44)</f>
        <v>0</v>
      </c>
      <c r="G45" s="1025">
        <v>0</v>
      </c>
      <c r="H45" s="1026">
        <v>0</v>
      </c>
      <c r="I45" s="1023">
        <f>SUM(I40:I44)</f>
        <v>5</v>
      </c>
      <c r="J45" s="1027">
        <v>12400</v>
      </c>
      <c r="K45" s="1024">
        <v>-4.6</v>
      </c>
      <c r="L45" s="1025">
        <f>SUM(L40:L44)</f>
        <v>0</v>
      </c>
      <c r="M45" s="1025">
        <v>0</v>
      </c>
      <c r="N45" s="1024">
        <v>0</v>
      </c>
      <c r="O45" s="1025">
        <f>SUM(O40:O44)</f>
        <v>0</v>
      </c>
      <c r="P45" s="1025">
        <v>0</v>
      </c>
      <c r="Q45" s="1024">
        <v>0</v>
      </c>
      <c r="R45" s="1025">
        <f>SUM(R40:R44)</f>
        <v>0</v>
      </c>
      <c r="S45" s="1025">
        <v>0</v>
      </c>
      <c r="T45" s="1028">
        <v>0</v>
      </c>
      <c r="U45" s="206"/>
    </row>
    <row r="46" spans="1:21" ht="15" customHeight="1" thickBot="1">
      <c r="A46" s="1198" t="s">
        <v>1187</v>
      </c>
      <c r="B46" s="1198"/>
      <c r="C46" s="1029">
        <f>VALUE(C39+C45)</f>
        <v>159</v>
      </c>
      <c r="D46" s="1029">
        <v>27200</v>
      </c>
      <c r="E46" s="1030">
        <v>-5</v>
      </c>
      <c r="F46" s="1029">
        <f>VALUE(F39+F45)</f>
        <v>2</v>
      </c>
      <c r="G46" s="1031">
        <v>10900</v>
      </c>
      <c r="H46" s="1030">
        <v>-4.5</v>
      </c>
      <c r="I46" s="1029">
        <f>VALUE(I39+I45)</f>
        <v>61</v>
      </c>
      <c r="J46" s="1031">
        <v>59300</v>
      </c>
      <c r="K46" s="1030">
        <v>-6.9</v>
      </c>
      <c r="L46" s="1029">
        <f>VALUE(L39+L45)</f>
        <v>18</v>
      </c>
      <c r="M46" s="1031">
        <v>40500</v>
      </c>
      <c r="N46" s="1030">
        <v>-5.5</v>
      </c>
      <c r="O46" s="1029">
        <f>VALUE(O39+O45)</f>
        <v>21</v>
      </c>
      <c r="P46" s="1031">
        <v>12000</v>
      </c>
      <c r="Q46" s="1030">
        <v>-6</v>
      </c>
      <c r="R46" s="1029">
        <f>VALUE(R39+R45)</f>
        <v>13</v>
      </c>
      <c r="S46" s="1031">
        <v>18600</v>
      </c>
      <c r="T46" s="1032">
        <v>-4.1</v>
      </c>
      <c r="U46" s="206"/>
    </row>
    <row r="47" spans="1:20" ht="15" customHeight="1">
      <c r="A47" s="217" t="s">
        <v>1188</v>
      </c>
      <c r="B47" s="218"/>
      <c r="C47" s="219"/>
      <c r="D47" s="219"/>
      <c r="E47" s="219"/>
      <c r="F47" s="219"/>
      <c r="G47" s="219"/>
      <c r="H47" s="219"/>
      <c r="I47" s="219"/>
      <c r="J47" s="219"/>
      <c r="K47" s="219"/>
      <c r="L47" s="219"/>
      <c r="M47" s="219"/>
      <c r="N47" s="219"/>
      <c r="O47" s="219"/>
      <c r="P47" s="219"/>
      <c r="Q47" s="219"/>
      <c r="R47" s="219"/>
      <c r="S47" s="219"/>
      <c r="T47" s="219"/>
    </row>
    <row r="48" spans="1:20" ht="15" customHeight="1">
      <c r="A48" s="217" t="s">
        <v>1189</v>
      </c>
      <c r="B48" s="218"/>
      <c r="C48" s="219"/>
      <c r="D48" s="219"/>
      <c r="E48" s="219"/>
      <c r="F48" s="219"/>
      <c r="G48" s="219"/>
      <c r="H48" s="219"/>
      <c r="I48" s="219"/>
      <c r="J48" s="219"/>
      <c r="K48" s="219"/>
      <c r="L48" s="219"/>
      <c r="M48" s="219"/>
      <c r="N48" s="219"/>
      <c r="O48" s="219"/>
      <c r="P48" s="219"/>
      <c r="Q48" s="219"/>
      <c r="R48" s="219"/>
      <c r="S48" s="219"/>
      <c r="T48" s="219"/>
    </row>
    <row r="49" spans="1:20" ht="15" customHeight="1">
      <c r="A49" s="217" t="s">
        <v>1190</v>
      </c>
      <c r="B49" s="218"/>
      <c r="C49" s="219"/>
      <c r="D49" s="219"/>
      <c r="E49" s="219"/>
      <c r="F49" s="219"/>
      <c r="G49" s="219"/>
      <c r="H49" s="219"/>
      <c r="I49" s="219"/>
      <c r="J49" s="219"/>
      <c r="K49" s="219"/>
      <c r="L49" s="219"/>
      <c r="M49" s="219"/>
      <c r="N49" s="219"/>
      <c r="O49" s="219"/>
      <c r="P49" s="219"/>
      <c r="Q49" s="219"/>
      <c r="R49" s="219"/>
      <c r="S49" s="219"/>
      <c r="T49" s="219"/>
    </row>
    <row r="50" spans="1:20" ht="15" customHeight="1">
      <c r="A50" s="220" t="s">
        <v>1066</v>
      </c>
      <c r="C50" s="221"/>
      <c r="D50" s="222"/>
      <c r="E50" s="223"/>
      <c r="F50" s="224"/>
      <c r="G50" s="225"/>
      <c r="H50" s="223"/>
      <c r="I50" s="224"/>
      <c r="J50" s="225"/>
      <c r="K50" s="223"/>
      <c r="L50" s="224"/>
      <c r="M50" s="225"/>
      <c r="N50" s="223"/>
      <c r="O50" s="224"/>
      <c r="P50" s="225"/>
      <c r="Q50" s="223"/>
      <c r="R50" s="224"/>
      <c r="S50" s="225"/>
      <c r="T50" s="223"/>
    </row>
  </sheetData>
  <mergeCells count="31">
    <mergeCell ref="T4:T5"/>
    <mergeCell ref="A40:A45"/>
    <mergeCell ref="A46:B46"/>
    <mergeCell ref="A5:B5"/>
    <mergeCell ref="A3:B4"/>
    <mergeCell ref="P4:P5"/>
    <mergeCell ref="Q4:Q5"/>
    <mergeCell ref="R4:R5"/>
    <mergeCell ref="S4:S5"/>
    <mergeCell ref="L4:L5"/>
    <mergeCell ref="M4:M5"/>
    <mergeCell ref="N4:N5"/>
    <mergeCell ref="O4:O5"/>
    <mergeCell ref="L3:N3"/>
    <mergeCell ref="O3:Q3"/>
    <mergeCell ref="R3:T3"/>
    <mergeCell ref="C4:C5"/>
    <mergeCell ref="D4:D5"/>
    <mergeCell ref="E4:E5"/>
    <mergeCell ref="F4:F5"/>
    <mergeCell ref="G4:G5"/>
    <mergeCell ref="H4:H5"/>
    <mergeCell ref="I4:I5"/>
    <mergeCell ref="F3:H3"/>
    <mergeCell ref="I3:K3"/>
    <mergeCell ref="A39:B39"/>
    <mergeCell ref="C3:E3"/>
    <mergeCell ref="J4:J5"/>
    <mergeCell ref="K4:K5"/>
    <mergeCell ref="A6:A14"/>
    <mergeCell ref="A15:A38"/>
  </mergeCells>
  <printOptions/>
  <pageMargins left="0.6692913385826772" right="0.1968503937007874" top="0.7874015748031497" bottom="0.7874015748031497" header="0.5118110236220472" footer="0.5118110236220472"/>
  <pageSetup horizontalDpi="600" verticalDpi="600" orientation="landscape" paperSize="9" scale="70" r:id="rId2"/>
  <headerFooter alignWithMargins="0">
    <oddHeader>&amp;R&amp;D&amp;T</oddHeader>
  </headerFooter>
  <drawing r:id="rId1"/>
</worksheet>
</file>

<file path=xl/worksheets/sheet13.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00390625" defaultRowHeight="13.5"/>
  <cols>
    <col min="1" max="2" width="9.00390625" style="864" customWidth="1"/>
    <col min="3" max="3" width="24.50390625" style="864" customWidth="1"/>
    <col min="4" max="5" width="9.00390625" style="864" customWidth="1"/>
    <col min="6" max="6" width="20.50390625" style="864" bestFit="1" customWidth="1"/>
    <col min="7" max="16384" width="9.00390625" style="864" customWidth="1"/>
  </cols>
  <sheetData>
    <row r="1" spans="1:6" ht="18" customHeight="1">
      <c r="A1" s="227" t="s">
        <v>1446</v>
      </c>
      <c r="B1" s="228"/>
      <c r="C1" s="228"/>
      <c r="D1" s="228"/>
      <c r="E1" s="228"/>
      <c r="F1" s="228"/>
    </row>
    <row r="2" spans="1:6" ht="15" customHeight="1" thickBot="1">
      <c r="A2" s="1033"/>
      <c r="B2" s="1033"/>
      <c r="C2" s="1033"/>
      <c r="D2" s="1033"/>
      <c r="E2" s="1033"/>
      <c r="F2" s="1033"/>
    </row>
    <row r="3" spans="1:7" ht="15" customHeight="1" thickTop="1">
      <c r="A3" s="229" t="s">
        <v>1191</v>
      </c>
      <c r="B3" s="230" t="s">
        <v>1192</v>
      </c>
      <c r="C3" s="231" t="s">
        <v>1193</v>
      </c>
      <c r="D3" s="229" t="s">
        <v>1191</v>
      </c>
      <c r="E3" s="230" t="s">
        <v>1192</v>
      </c>
      <c r="F3" s="229" t="s">
        <v>1193</v>
      </c>
      <c r="G3" s="1034"/>
    </row>
    <row r="4" spans="1:7" ht="10.5" customHeight="1">
      <c r="A4" s="232"/>
      <c r="B4" s="233" t="s">
        <v>1194</v>
      </c>
      <c r="C4" s="234"/>
      <c r="D4" s="232"/>
      <c r="E4" s="233" t="s">
        <v>1194</v>
      </c>
      <c r="F4" s="232"/>
      <c r="G4" s="1034"/>
    </row>
    <row r="5" spans="1:7" s="1036" customFormat="1" ht="15" customHeight="1">
      <c r="A5" s="235" t="s">
        <v>1195</v>
      </c>
      <c r="B5" s="236">
        <v>2236</v>
      </c>
      <c r="C5" s="237" t="s">
        <v>1196</v>
      </c>
      <c r="D5" s="235" t="s">
        <v>1197</v>
      </c>
      <c r="E5" s="236">
        <v>1692</v>
      </c>
      <c r="F5" s="238" t="s">
        <v>1198</v>
      </c>
      <c r="G5" s="1035"/>
    </row>
    <row r="6" spans="1:7" s="1036" customFormat="1" ht="15" customHeight="1">
      <c r="A6" s="235" t="s">
        <v>1199</v>
      </c>
      <c r="B6" s="236">
        <v>2230</v>
      </c>
      <c r="C6" s="237" t="s">
        <v>359</v>
      </c>
      <c r="D6" s="235" t="s">
        <v>1200</v>
      </c>
      <c r="E6" s="236">
        <v>1688</v>
      </c>
      <c r="F6" s="238" t="s">
        <v>1201</v>
      </c>
      <c r="G6" s="1035"/>
    </row>
    <row r="7" spans="1:7" s="1036" customFormat="1" ht="15" customHeight="1">
      <c r="A7" s="235" t="s">
        <v>1202</v>
      </c>
      <c r="B7" s="236">
        <v>2105</v>
      </c>
      <c r="C7" s="237" t="s">
        <v>1203</v>
      </c>
      <c r="D7" s="235" t="s">
        <v>1204</v>
      </c>
      <c r="E7" s="236">
        <v>1670</v>
      </c>
      <c r="F7" s="238" t="s">
        <v>1205</v>
      </c>
      <c r="G7" s="1035"/>
    </row>
    <row r="8" spans="1:7" s="1036" customFormat="1" ht="15" customHeight="1">
      <c r="A8" s="235" t="s">
        <v>1206</v>
      </c>
      <c r="B8" s="236">
        <v>2035</v>
      </c>
      <c r="C8" s="237" t="s">
        <v>1207</v>
      </c>
      <c r="D8" s="235" t="s">
        <v>1208</v>
      </c>
      <c r="E8" s="236">
        <v>1665</v>
      </c>
      <c r="F8" s="238" t="s">
        <v>1209</v>
      </c>
      <c r="G8" s="1035"/>
    </row>
    <row r="9" spans="1:7" s="1036" customFormat="1" ht="15" customHeight="1">
      <c r="A9" s="235" t="s">
        <v>1210</v>
      </c>
      <c r="B9" s="236">
        <v>2025</v>
      </c>
      <c r="C9" s="237" t="s">
        <v>1211</v>
      </c>
      <c r="D9" s="235" t="s">
        <v>1212</v>
      </c>
      <c r="E9" s="236">
        <v>1647</v>
      </c>
      <c r="F9" s="238" t="s">
        <v>1213</v>
      </c>
      <c r="G9" s="1035"/>
    </row>
    <row r="10" spans="1:7" s="1036" customFormat="1" ht="15" customHeight="1">
      <c r="A10" s="235" t="s">
        <v>1214</v>
      </c>
      <c r="B10" s="236">
        <v>2018</v>
      </c>
      <c r="C10" s="237" t="s">
        <v>360</v>
      </c>
      <c r="D10" s="235" t="s">
        <v>1215</v>
      </c>
      <c r="E10" s="236">
        <v>1635</v>
      </c>
      <c r="F10" s="238" t="s">
        <v>1196</v>
      </c>
      <c r="G10" s="1035"/>
    </row>
    <row r="11" spans="1:7" s="1036" customFormat="1" ht="15" customHeight="1">
      <c r="A11" s="235" t="s">
        <v>1216</v>
      </c>
      <c r="B11" s="236">
        <v>2013</v>
      </c>
      <c r="C11" s="237" t="s">
        <v>360</v>
      </c>
      <c r="D11" s="235" t="s">
        <v>1217</v>
      </c>
      <c r="E11" s="236">
        <v>1621</v>
      </c>
      <c r="F11" s="238" t="s">
        <v>687</v>
      </c>
      <c r="G11" s="1035"/>
    </row>
    <row r="12" spans="1:7" s="1036" customFormat="1" ht="15" customHeight="1">
      <c r="A12" s="235" t="s">
        <v>1218</v>
      </c>
      <c r="B12" s="236">
        <v>1984</v>
      </c>
      <c r="C12" s="237" t="s">
        <v>1246</v>
      </c>
      <c r="D12" s="235" t="s">
        <v>1219</v>
      </c>
      <c r="E12" s="236">
        <v>1609</v>
      </c>
      <c r="F12" s="238" t="s">
        <v>1220</v>
      </c>
      <c r="G12" s="1035"/>
    </row>
    <row r="13" spans="1:7" s="1036" customFormat="1" ht="15" customHeight="1">
      <c r="A13" s="235" t="s">
        <v>1221</v>
      </c>
      <c r="B13" s="236">
        <v>1982</v>
      </c>
      <c r="C13" s="237" t="s">
        <v>1207</v>
      </c>
      <c r="D13" s="235" t="s">
        <v>1222</v>
      </c>
      <c r="E13" s="236">
        <v>1562</v>
      </c>
      <c r="F13" s="238" t="s">
        <v>705</v>
      </c>
      <c r="G13" s="1035"/>
    </row>
    <row r="14" spans="1:7" s="1036" customFormat="1" ht="15" customHeight="1">
      <c r="A14" s="235" t="s">
        <v>1223</v>
      </c>
      <c r="B14" s="236">
        <v>1964</v>
      </c>
      <c r="C14" s="237" t="s">
        <v>361</v>
      </c>
      <c r="D14" s="235" t="s">
        <v>1224</v>
      </c>
      <c r="E14" s="236">
        <v>1554</v>
      </c>
      <c r="F14" s="238" t="s">
        <v>1196</v>
      </c>
      <c r="G14" s="1035"/>
    </row>
    <row r="15" spans="1:7" s="1036" customFormat="1" ht="15" customHeight="1">
      <c r="A15" s="235" t="s">
        <v>1225</v>
      </c>
      <c r="B15" s="236">
        <v>1928</v>
      </c>
      <c r="C15" s="237" t="s">
        <v>361</v>
      </c>
      <c r="D15" s="235" t="s">
        <v>1226</v>
      </c>
      <c r="E15" s="236">
        <v>1552</v>
      </c>
      <c r="F15" s="238" t="s">
        <v>1247</v>
      </c>
      <c r="G15" s="1035"/>
    </row>
    <row r="16" spans="1:7" s="1036" customFormat="1" ht="15" customHeight="1">
      <c r="A16" s="235" t="s">
        <v>1227</v>
      </c>
      <c r="B16" s="236">
        <v>1893</v>
      </c>
      <c r="C16" s="237" t="s">
        <v>362</v>
      </c>
      <c r="D16" s="235" t="s">
        <v>1228</v>
      </c>
      <c r="E16" s="236">
        <v>1541</v>
      </c>
      <c r="F16" s="238" t="s">
        <v>1207</v>
      </c>
      <c r="G16" s="1035"/>
    </row>
    <row r="17" spans="1:7" s="1036" customFormat="1" ht="15" customHeight="1">
      <c r="A17" s="235" t="s">
        <v>1229</v>
      </c>
      <c r="B17" s="236">
        <v>1887</v>
      </c>
      <c r="C17" s="237" t="s">
        <v>1211</v>
      </c>
      <c r="D17" s="235" t="s">
        <v>1230</v>
      </c>
      <c r="E17" s="236">
        <v>1539</v>
      </c>
      <c r="F17" s="238" t="s">
        <v>1198</v>
      </c>
      <c r="G17" s="1035"/>
    </row>
    <row r="18" spans="1:7" s="1036" customFormat="1" ht="15" customHeight="1">
      <c r="A18" s="235" t="s">
        <v>1231</v>
      </c>
      <c r="B18" s="236">
        <v>1870</v>
      </c>
      <c r="C18" s="237" t="s">
        <v>1220</v>
      </c>
      <c r="D18" s="235" t="s">
        <v>1232</v>
      </c>
      <c r="E18" s="236">
        <v>1534</v>
      </c>
      <c r="F18" s="238" t="s">
        <v>1220</v>
      </c>
      <c r="G18" s="1035"/>
    </row>
    <row r="19" spans="1:7" s="1036" customFormat="1" ht="15" customHeight="1">
      <c r="A19" s="235" t="s">
        <v>1233</v>
      </c>
      <c r="B19" s="236">
        <v>1850</v>
      </c>
      <c r="C19" s="237" t="s">
        <v>1211</v>
      </c>
      <c r="D19" s="235" t="s">
        <v>1234</v>
      </c>
      <c r="E19" s="236">
        <v>1512</v>
      </c>
      <c r="F19" s="238" t="s">
        <v>1207</v>
      </c>
      <c r="G19" s="1035"/>
    </row>
    <row r="20" spans="1:7" s="1036" customFormat="1" ht="15" customHeight="1">
      <c r="A20" s="235" t="s">
        <v>1235</v>
      </c>
      <c r="B20" s="236">
        <v>1841</v>
      </c>
      <c r="C20" s="237" t="s">
        <v>705</v>
      </c>
      <c r="D20" s="235" t="s">
        <v>1236</v>
      </c>
      <c r="E20" s="236">
        <v>1506</v>
      </c>
      <c r="F20" s="238" t="s">
        <v>1248</v>
      </c>
      <c r="G20" s="1035"/>
    </row>
    <row r="21" spans="1:7" s="1036" customFormat="1" ht="15" customHeight="1">
      <c r="A21" s="235" t="s">
        <v>1237</v>
      </c>
      <c r="B21" s="236">
        <v>1814</v>
      </c>
      <c r="C21" s="237" t="s">
        <v>1211</v>
      </c>
      <c r="D21" s="235" t="s">
        <v>1238</v>
      </c>
      <c r="E21" s="236">
        <v>1502</v>
      </c>
      <c r="F21" s="238" t="s">
        <v>1198</v>
      </c>
      <c r="G21" s="1035"/>
    </row>
    <row r="22" spans="1:7" s="1036" customFormat="1" ht="15" customHeight="1">
      <c r="A22" s="235" t="s">
        <v>1239</v>
      </c>
      <c r="B22" s="236">
        <v>1812</v>
      </c>
      <c r="C22" s="237" t="s">
        <v>1205</v>
      </c>
      <c r="D22" s="235" t="s">
        <v>1240</v>
      </c>
      <c r="E22" s="236">
        <v>1500</v>
      </c>
      <c r="F22" s="238" t="s">
        <v>1241</v>
      </c>
      <c r="G22" s="1035"/>
    </row>
    <row r="23" spans="1:7" s="1036" customFormat="1" ht="15" customHeight="1">
      <c r="A23" s="235" t="s">
        <v>1242</v>
      </c>
      <c r="B23" s="236">
        <v>1771</v>
      </c>
      <c r="C23" s="237" t="s">
        <v>1248</v>
      </c>
      <c r="D23" s="235" t="s">
        <v>1243</v>
      </c>
      <c r="E23" s="236">
        <v>1500</v>
      </c>
      <c r="F23" s="238" t="s">
        <v>1247</v>
      </c>
      <c r="G23" s="1035"/>
    </row>
    <row r="24" spans="1:7" s="1036" customFormat="1" ht="15" customHeight="1">
      <c r="A24" s="235" t="s">
        <v>1244</v>
      </c>
      <c r="B24" s="236">
        <v>1736</v>
      </c>
      <c r="C24" s="237" t="s">
        <v>684</v>
      </c>
      <c r="D24" s="239"/>
      <c r="E24" s="240"/>
      <c r="F24" s="239"/>
      <c r="G24" s="1035"/>
    </row>
    <row r="25" spans="1:7" s="1036" customFormat="1" ht="15" customHeight="1" thickBot="1">
      <c r="A25" s="241" t="s">
        <v>1245</v>
      </c>
      <c r="B25" s="242">
        <v>1695</v>
      </c>
      <c r="C25" s="243" t="s">
        <v>1201</v>
      </c>
      <c r="D25" s="244"/>
      <c r="E25" s="245"/>
      <c r="F25" s="244"/>
      <c r="G25" s="1035"/>
    </row>
    <row r="26" spans="1:6" s="1036" customFormat="1" ht="15" customHeight="1">
      <c r="A26" s="246" t="s">
        <v>1249</v>
      </c>
      <c r="B26" s="246"/>
      <c r="C26" s="246"/>
      <c r="D26" s="246"/>
      <c r="E26" s="246"/>
      <c r="F26" s="246"/>
    </row>
  </sheetData>
  <printOptions/>
  <pageMargins left="0.75" right="0.75" top="1" bottom="1" header="0.512" footer="0.512"/>
  <pageSetup horizontalDpi="600" verticalDpi="600" orientation="portrait" paperSize="9"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Q26"/>
  <sheetViews>
    <sheetView workbookViewId="0" topLeftCell="A1">
      <selection activeCell="A1" sqref="A1"/>
    </sheetView>
  </sheetViews>
  <sheetFormatPr defaultColWidth="9.00390625" defaultRowHeight="13.5"/>
  <cols>
    <col min="1" max="1" width="2.625" style="247" customWidth="1"/>
    <col min="2" max="2" width="3.625" style="247" customWidth="1"/>
    <col min="3" max="3" width="20.625" style="247" customWidth="1"/>
    <col min="4" max="4" width="7.125" style="247" customWidth="1"/>
    <col min="5" max="5" width="12.625" style="248" customWidth="1"/>
    <col min="6" max="6" width="3.625" style="247" customWidth="1"/>
    <col min="7" max="7" width="21.50390625" style="247" customWidth="1"/>
    <col min="8" max="8" width="7.125" style="247" customWidth="1"/>
    <col min="9" max="9" width="12.625" style="248" customWidth="1"/>
    <col min="10" max="10" width="3.625" style="247" customWidth="1"/>
    <col min="11" max="11" width="20.625" style="247" customWidth="1"/>
    <col min="12" max="12" width="7.125" style="247" customWidth="1"/>
    <col min="13" max="13" width="12.625" style="248" customWidth="1"/>
    <col min="14" max="14" width="3.625" style="247" customWidth="1"/>
    <col min="15" max="15" width="20.625" style="247" customWidth="1"/>
    <col min="16" max="16" width="7.125" style="247" customWidth="1"/>
    <col min="17" max="17" width="12.625" style="248" customWidth="1"/>
    <col min="18" max="16384" width="9.00390625" style="247" customWidth="1"/>
  </cols>
  <sheetData>
    <row r="1" ht="21" customHeight="1">
      <c r="B1" s="1122" t="s">
        <v>1447</v>
      </c>
    </row>
    <row r="2" spans="16:17" ht="13.5" customHeight="1" thickBot="1">
      <c r="P2" s="1205" t="s">
        <v>1462</v>
      </c>
      <c r="Q2" s="1205"/>
    </row>
    <row r="3" spans="2:17" ht="30" customHeight="1" thickTop="1">
      <c r="B3" s="249" t="s">
        <v>1250</v>
      </c>
      <c r="C3" s="250"/>
      <c r="D3" s="251" t="s">
        <v>1251</v>
      </c>
      <c r="E3" s="252" t="s">
        <v>1252</v>
      </c>
      <c r="F3" s="249" t="s">
        <v>1250</v>
      </c>
      <c r="G3" s="250"/>
      <c r="H3" s="251" t="s">
        <v>1251</v>
      </c>
      <c r="I3" s="253" t="s">
        <v>1252</v>
      </c>
      <c r="J3" s="254" t="s">
        <v>1250</v>
      </c>
      <c r="K3" s="250"/>
      <c r="L3" s="251" t="s">
        <v>1251</v>
      </c>
      <c r="M3" s="252" t="s">
        <v>1252</v>
      </c>
      <c r="N3" s="249" t="s">
        <v>1250</v>
      </c>
      <c r="O3" s="250"/>
      <c r="P3" s="251" t="s">
        <v>1251</v>
      </c>
      <c r="Q3" s="255" t="s">
        <v>1252</v>
      </c>
    </row>
    <row r="4" spans="2:17" ht="13.5" customHeight="1">
      <c r="B4" s="256"/>
      <c r="C4" s="256"/>
      <c r="D4" s="257"/>
      <c r="E4" s="258" t="s">
        <v>1194</v>
      </c>
      <c r="F4" s="256"/>
      <c r="G4" s="256"/>
      <c r="H4" s="257"/>
      <c r="I4" s="259" t="s">
        <v>1194</v>
      </c>
      <c r="J4" s="260"/>
      <c r="K4" s="256"/>
      <c r="L4" s="257"/>
      <c r="M4" s="258" t="s">
        <v>1194</v>
      </c>
      <c r="N4" s="256"/>
      <c r="O4" s="256"/>
      <c r="P4" s="257"/>
      <c r="Q4" s="261" t="s">
        <v>1194</v>
      </c>
    </row>
    <row r="5" spans="2:17" ht="13.5" customHeight="1">
      <c r="B5" s="1123" t="s">
        <v>1253</v>
      </c>
      <c r="C5" s="1123"/>
      <c r="D5" s="1124">
        <v>496</v>
      </c>
      <c r="E5" s="1125">
        <v>2923440</v>
      </c>
      <c r="F5" s="256"/>
      <c r="G5" s="262" t="s">
        <v>1254</v>
      </c>
      <c r="H5" s="257"/>
      <c r="I5" s="263">
        <v>24200</v>
      </c>
      <c r="J5" s="260" t="s">
        <v>1255</v>
      </c>
      <c r="K5" s="1123"/>
      <c r="L5" s="1124">
        <v>59</v>
      </c>
      <c r="M5" s="1125">
        <v>269870</v>
      </c>
      <c r="N5" s="256" t="s">
        <v>1256</v>
      </c>
      <c r="O5" s="256"/>
      <c r="P5" s="257">
        <v>3</v>
      </c>
      <c r="Q5" s="265">
        <v>18300</v>
      </c>
    </row>
    <row r="6" spans="2:17" ht="13.5" customHeight="1">
      <c r="B6" s="256"/>
      <c r="C6" s="256"/>
      <c r="D6" s="257"/>
      <c r="E6" s="264"/>
      <c r="F6" s="256"/>
      <c r="G6" s="262" t="s">
        <v>1257</v>
      </c>
      <c r="H6" s="257"/>
      <c r="I6" s="263">
        <v>21920</v>
      </c>
      <c r="J6" s="260"/>
      <c r="K6" s="256"/>
      <c r="L6" s="257"/>
      <c r="M6" s="264"/>
      <c r="N6" s="256"/>
      <c r="O6" s="256"/>
      <c r="P6" s="257"/>
      <c r="Q6" s="265"/>
    </row>
    <row r="7" spans="2:17" ht="13.5" customHeight="1">
      <c r="B7" s="266" t="s">
        <v>1258</v>
      </c>
      <c r="C7" s="266"/>
      <c r="D7" s="257">
        <v>429</v>
      </c>
      <c r="E7" s="264">
        <v>2477105</v>
      </c>
      <c r="F7" s="256"/>
      <c r="G7" s="262" t="s">
        <v>1259</v>
      </c>
      <c r="H7" s="257"/>
      <c r="I7" s="263">
        <v>22650</v>
      </c>
      <c r="J7" s="260" t="s">
        <v>1260</v>
      </c>
      <c r="K7" s="256"/>
      <c r="L7" s="257">
        <v>11</v>
      </c>
      <c r="M7" s="264">
        <v>49700</v>
      </c>
      <c r="N7" s="256" t="s">
        <v>1261</v>
      </c>
      <c r="O7" s="256"/>
      <c r="P7" s="257">
        <v>4</v>
      </c>
      <c r="Q7" s="265">
        <v>26100</v>
      </c>
    </row>
    <row r="8" spans="2:17" ht="13.5" customHeight="1">
      <c r="B8" s="256"/>
      <c r="C8" s="262" t="s">
        <v>1262</v>
      </c>
      <c r="D8" s="257"/>
      <c r="E8" s="264">
        <v>224488</v>
      </c>
      <c r="F8" s="256"/>
      <c r="G8" s="262" t="s">
        <v>1263</v>
      </c>
      <c r="H8" s="257"/>
      <c r="I8" s="263">
        <v>42400</v>
      </c>
      <c r="J8" s="260"/>
      <c r="K8" s="256"/>
      <c r="L8" s="257"/>
      <c r="M8" s="264"/>
      <c r="N8" s="256"/>
      <c r="O8" s="262" t="s">
        <v>1264</v>
      </c>
      <c r="P8" s="257"/>
      <c r="Q8" s="265">
        <v>21600</v>
      </c>
    </row>
    <row r="9" spans="2:17" ht="13.5" customHeight="1">
      <c r="B9" s="256"/>
      <c r="C9" s="262" t="s">
        <v>1265</v>
      </c>
      <c r="D9" s="257"/>
      <c r="E9" s="264">
        <v>37283</v>
      </c>
      <c r="F9" s="256"/>
      <c r="G9" s="262" t="s">
        <v>1266</v>
      </c>
      <c r="H9" s="257"/>
      <c r="I9" s="263">
        <v>28000</v>
      </c>
      <c r="J9" s="260" t="s">
        <v>1267</v>
      </c>
      <c r="K9" s="256"/>
      <c r="L9" s="257">
        <v>15</v>
      </c>
      <c r="M9" s="264">
        <v>74724</v>
      </c>
      <c r="N9" s="256"/>
      <c r="O9" s="256"/>
      <c r="P9" s="257"/>
      <c r="Q9" s="265"/>
    </row>
    <row r="10" spans="2:17" ht="13.5" customHeight="1">
      <c r="B10" s="256"/>
      <c r="C10" s="262" t="s">
        <v>1268</v>
      </c>
      <c r="D10" s="257"/>
      <c r="E10" s="264">
        <v>32500</v>
      </c>
      <c r="F10" s="256"/>
      <c r="G10" s="262" t="s">
        <v>1269</v>
      </c>
      <c r="H10" s="257"/>
      <c r="I10" s="263">
        <v>28694</v>
      </c>
      <c r="J10" s="260"/>
      <c r="K10" s="262" t="s">
        <v>1270</v>
      </c>
      <c r="L10" s="257"/>
      <c r="M10" s="264">
        <v>32500</v>
      </c>
      <c r="N10" s="256" t="s">
        <v>1271</v>
      </c>
      <c r="O10" s="256"/>
      <c r="P10" s="257">
        <v>1</v>
      </c>
      <c r="Q10" s="265">
        <v>1200</v>
      </c>
    </row>
    <row r="11" spans="2:17" ht="13.5" customHeight="1">
      <c r="B11" s="256"/>
      <c r="C11" s="262" t="s">
        <v>1272</v>
      </c>
      <c r="D11" s="257"/>
      <c r="E11" s="264">
        <v>22320</v>
      </c>
      <c r="F11" s="256"/>
      <c r="G11" s="262" t="s">
        <v>1273</v>
      </c>
      <c r="H11" s="257"/>
      <c r="I11" s="263">
        <v>32936</v>
      </c>
      <c r="J11" s="260"/>
      <c r="K11" s="256"/>
      <c r="L11" s="257"/>
      <c r="M11" s="264"/>
      <c r="N11" s="256"/>
      <c r="O11" s="256"/>
      <c r="P11" s="257"/>
      <c r="Q11" s="265"/>
    </row>
    <row r="12" spans="2:17" ht="13.5" customHeight="1">
      <c r="B12" s="256"/>
      <c r="C12" s="262" t="s">
        <v>1274</v>
      </c>
      <c r="D12" s="257"/>
      <c r="E12" s="264">
        <v>48464</v>
      </c>
      <c r="F12" s="256"/>
      <c r="G12" s="262"/>
      <c r="H12" s="257"/>
      <c r="I12" s="263"/>
      <c r="J12" s="260" t="s">
        <v>1303</v>
      </c>
      <c r="K12" s="256"/>
      <c r="L12" s="257">
        <v>6</v>
      </c>
      <c r="M12" s="264">
        <v>35330</v>
      </c>
      <c r="N12" s="256" t="s">
        <v>1275</v>
      </c>
      <c r="O12" s="256"/>
      <c r="P12" s="257">
        <v>1</v>
      </c>
      <c r="Q12" s="265">
        <v>1200</v>
      </c>
    </row>
    <row r="13" spans="2:17" ht="13.5" customHeight="1">
      <c r="B13" s="256"/>
      <c r="C13" s="262" t="s">
        <v>1276</v>
      </c>
      <c r="D13" s="257"/>
      <c r="E13" s="264">
        <v>22670</v>
      </c>
      <c r="F13" s="266" t="s">
        <v>1277</v>
      </c>
      <c r="G13" s="267"/>
      <c r="H13" s="257">
        <v>44</v>
      </c>
      <c r="I13" s="263">
        <v>277340</v>
      </c>
      <c r="J13" s="260"/>
      <c r="K13" s="256"/>
      <c r="L13" s="257"/>
      <c r="M13" s="264"/>
      <c r="N13" s="256"/>
      <c r="O13" s="262"/>
      <c r="P13" s="257"/>
      <c r="Q13" s="265"/>
    </row>
    <row r="14" spans="2:17" ht="13.5" customHeight="1">
      <c r="B14" s="256"/>
      <c r="C14" s="262" t="s">
        <v>1124</v>
      </c>
      <c r="D14" s="257"/>
      <c r="E14" s="264">
        <v>35600</v>
      </c>
      <c r="F14" s="256"/>
      <c r="G14" s="262" t="s">
        <v>1278</v>
      </c>
      <c r="H14" s="257"/>
      <c r="I14" s="263">
        <v>70416</v>
      </c>
      <c r="J14" s="260" t="s">
        <v>1279</v>
      </c>
      <c r="K14" s="256"/>
      <c r="L14" s="257">
        <v>1</v>
      </c>
      <c r="M14" s="264">
        <v>750</v>
      </c>
      <c r="N14" s="256" t="s">
        <v>1280</v>
      </c>
      <c r="O14" s="256"/>
      <c r="P14" s="257">
        <v>1</v>
      </c>
      <c r="Q14" s="265">
        <v>1100</v>
      </c>
    </row>
    <row r="15" spans="2:17" ht="13.5" customHeight="1">
      <c r="B15" s="256"/>
      <c r="C15" s="262" t="s">
        <v>1281</v>
      </c>
      <c r="D15" s="257"/>
      <c r="E15" s="264">
        <v>21800</v>
      </c>
      <c r="F15" s="256"/>
      <c r="G15" s="262" t="s">
        <v>1282</v>
      </c>
      <c r="H15" s="257"/>
      <c r="I15" s="263">
        <v>27350</v>
      </c>
      <c r="J15" s="260"/>
      <c r="K15" s="256"/>
      <c r="L15" s="257"/>
      <c r="M15" s="264"/>
      <c r="N15" s="256"/>
      <c r="O15" s="256"/>
      <c r="P15" s="257"/>
      <c r="Q15" s="265"/>
    </row>
    <row r="16" spans="2:17" ht="13.5" customHeight="1">
      <c r="B16" s="256"/>
      <c r="C16" s="262" t="s">
        <v>1283</v>
      </c>
      <c r="D16" s="257"/>
      <c r="E16" s="264">
        <v>26380</v>
      </c>
      <c r="F16" s="256"/>
      <c r="G16" s="262" t="s">
        <v>1284</v>
      </c>
      <c r="H16" s="257"/>
      <c r="I16" s="263">
        <v>37500</v>
      </c>
      <c r="J16" s="260" t="s">
        <v>1285</v>
      </c>
      <c r="K16" s="256"/>
      <c r="L16" s="257">
        <v>1</v>
      </c>
      <c r="M16" s="264">
        <v>920</v>
      </c>
      <c r="N16" s="256" t="s">
        <v>1304</v>
      </c>
      <c r="O16" s="256"/>
      <c r="P16" s="257">
        <v>1</v>
      </c>
      <c r="Q16" s="265">
        <v>15700</v>
      </c>
    </row>
    <row r="17" spans="2:17" ht="13.5" customHeight="1">
      <c r="B17" s="256"/>
      <c r="C17" s="262" t="s">
        <v>1286</v>
      </c>
      <c r="D17" s="257"/>
      <c r="E17" s="264">
        <v>38990</v>
      </c>
      <c r="F17" s="256"/>
      <c r="G17" s="262"/>
      <c r="H17" s="257"/>
      <c r="I17" s="263"/>
      <c r="J17" s="260"/>
      <c r="K17" s="256"/>
      <c r="L17" s="257"/>
      <c r="M17" s="264"/>
      <c r="N17" s="256"/>
      <c r="O17" s="256"/>
      <c r="P17" s="257"/>
      <c r="Q17" s="265"/>
    </row>
    <row r="18" spans="2:17" ht="13.5" customHeight="1">
      <c r="B18" s="256"/>
      <c r="C18" s="262" t="s">
        <v>1287</v>
      </c>
      <c r="D18" s="257"/>
      <c r="E18" s="264">
        <v>29496</v>
      </c>
      <c r="F18" s="266" t="s">
        <v>1288</v>
      </c>
      <c r="G18" s="267"/>
      <c r="H18" s="257">
        <v>23</v>
      </c>
      <c r="I18" s="263">
        <v>168995</v>
      </c>
      <c r="J18" s="260" t="s">
        <v>1289</v>
      </c>
      <c r="K18" s="256"/>
      <c r="L18" s="257">
        <v>1</v>
      </c>
      <c r="M18" s="264">
        <v>660</v>
      </c>
      <c r="N18" s="256" t="s">
        <v>1290</v>
      </c>
      <c r="O18" s="256"/>
      <c r="P18" s="257">
        <v>1</v>
      </c>
      <c r="Q18" s="265">
        <v>250</v>
      </c>
    </row>
    <row r="19" spans="2:17" ht="13.5" customHeight="1">
      <c r="B19" s="256"/>
      <c r="C19" s="262" t="s">
        <v>1291</v>
      </c>
      <c r="D19" s="257"/>
      <c r="E19" s="264">
        <v>22900</v>
      </c>
      <c r="F19" s="256" t="s">
        <v>1292</v>
      </c>
      <c r="G19" s="262" t="s">
        <v>1293</v>
      </c>
      <c r="H19" s="257"/>
      <c r="I19" s="263">
        <v>27245</v>
      </c>
      <c r="J19" s="260"/>
      <c r="K19" s="256"/>
      <c r="L19" s="257"/>
      <c r="M19" s="264"/>
      <c r="N19" s="256"/>
      <c r="O19" s="256"/>
      <c r="P19" s="257"/>
      <c r="Q19" s="265"/>
    </row>
    <row r="20" spans="2:17" ht="13.5" customHeight="1">
      <c r="B20" s="256"/>
      <c r="C20" s="262" t="s">
        <v>1294</v>
      </c>
      <c r="D20" s="257"/>
      <c r="E20" s="264">
        <v>55700</v>
      </c>
      <c r="F20" s="256"/>
      <c r="G20" s="262" t="s">
        <v>1295</v>
      </c>
      <c r="H20" s="257"/>
      <c r="I20" s="263">
        <v>23500</v>
      </c>
      <c r="J20" s="260" t="s">
        <v>1296</v>
      </c>
      <c r="K20" s="256"/>
      <c r="L20" s="257">
        <v>4</v>
      </c>
      <c r="M20" s="264">
        <v>15331</v>
      </c>
      <c r="N20" s="256" t="s">
        <v>1297</v>
      </c>
      <c r="O20" s="256"/>
      <c r="P20" s="257">
        <v>1</v>
      </c>
      <c r="Q20" s="265">
        <v>475</v>
      </c>
    </row>
    <row r="21" spans="2:17" ht="13.5" customHeight="1">
      <c r="B21" s="256"/>
      <c r="C21" s="262" t="s">
        <v>1298</v>
      </c>
      <c r="D21" s="257"/>
      <c r="E21" s="264">
        <v>44327</v>
      </c>
      <c r="F21" s="256"/>
      <c r="G21" s="262" t="s">
        <v>1299</v>
      </c>
      <c r="H21" s="257"/>
      <c r="I21" s="263">
        <v>31100</v>
      </c>
      <c r="J21" s="260"/>
      <c r="K21" s="262"/>
      <c r="L21" s="257"/>
      <c r="M21" s="264"/>
      <c r="N21" s="256"/>
      <c r="O21" s="256"/>
      <c r="P21" s="257"/>
      <c r="Q21" s="265"/>
    </row>
    <row r="22" spans="2:17" ht="13.5" customHeight="1">
      <c r="B22" s="256"/>
      <c r="C22" s="262" t="s">
        <v>1300</v>
      </c>
      <c r="D22" s="257"/>
      <c r="E22" s="264">
        <v>22463</v>
      </c>
      <c r="F22" s="256"/>
      <c r="G22" s="256"/>
      <c r="H22" s="257"/>
      <c r="I22" s="263"/>
      <c r="J22" s="260" t="s">
        <v>1301</v>
      </c>
      <c r="K22" s="256"/>
      <c r="L22" s="257">
        <v>6</v>
      </c>
      <c r="M22" s="264">
        <v>27600</v>
      </c>
      <c r="N22" s="256" t="s">
        <v>1302</v>
      </c>
      <c r="O22" s="256"/>
      <c r="P22" s="257">
        <v>1</v>
      </c>
      <c r="Q22" s="265">
        <v>530</v>
      </c>
    </row>
    <row r="23" spans="2:17" ht="13.5" customHeight="1">
      <c r="B23" s="256"/>
      <c r="C23" s="262"/>
      <c r="D23" s="257"/>
      <c r="E23" s="264"/>
      <c r="F23" s="256"/>
      <c r="G23" s="256"/>
      <c r="H23" s="257"/>
      <c r="I23" s="263"/>
      <c r="J23" s="260"/>
      <c r="K23" s="256"/>
      <c r="L23" s="257"/>
      <c r="M23" s="264"/>
      <c r="N23" s="256"/>
      <c r="O23" s="256"/>
      <c r="P23" s="257"/>
      <c r="Q23" s="265"/>
    </row>
    <row r="24" spans="2:17" ht="13.5" customHeight="1" thickBot="1">
      <c r="B24" s="268"/>
      <c r="C24" s="268"/>
      <c r="D24" s="269"/>
      <c r="E24" s="270"/>
      <c r="F24" s="268"/>
      <c r="G24" s="268"/>
      <c r="H24" s="269"/>
      <c r="I24" s="271"/>
      <c r="J24" s="272"/>
      <c r="K24" s="268"/>
      <c r="L24" s="269"/>
      <c r="M24" s="270"/>
      <c r="N24" s="1126"/>
      <c r="O24" s="1127" t="s">
        <v>1456</v>
      </c>
      <c r="P24" s="1128">
        <v>555</v>
      </c>
      <c r="Q24" s="1129">
        <f>3195435-2125</f>
        <v>3193310</v>
      </c>
    </row>
    <row r="25" ht="15" customHeight="1">
      <c r="B25" s="247" t="s">
        <v>1305</v>
      </c>
    </row>
    <row r="26" ht="15" customHeight="1">
      <c r="B26" s="247" t="s">
        <v>1306</v>
      </c>
    </row>
  </sheetData>
  <mergeCells count="1">
    <mergeCell ref="P2:Q2"/>
  </mergeCells>
  <printOptions/>
  <pageMargins left="0.3937007874015748" right="0.31496062992125984" top="0.5905511811023623" bottom="0.3937007874015748" header="0.31496062992125984" footer="0.1968503937007874"/>
  <pageSetup fitToHeight="1" fitToWidth="1" horizontalDpi="600" verticalDpi="600" orientation="landscape" paperSize="9" scale="79" r:id="rId1"/>
  <headerFooter alignWithMargins="0">
    <oddHeader>&amp;R&amp;D  &amp;T</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00390625" defaultRowHeight="13.5"/>
  <cols>
    <col min="1" max="1" width="11.625" style="274" customWidth="1"/>
    <col min="2" max="2" width="20.625" style="274" customWidth="1"/>
    <col min="3" max="3" width="6.625" style="275" customWidth="1"/>
    <col min="4" max="5" width="6.625" style="274" customWidth="1"/>
    <col min="6" max="6" width="11.625" style="274" customWidth="1"/>
    <col min="7" max="7" width="17.625" style="274" customWidth="1"/>
    <col min="8" max="8" width="6.625" style="275" customWidth="1"/>
    <col min="9" max="10" width="6.625" style="274" customWidth="1"/>
    <col min="11" max="16384" width="9.00390625" style="274" customWidth="1"/>
  </cols>
  <sheetData>
    <row r="1" ht="18" customHeight="1">
      <c r="A1" s="273" t="s">
        <v>1448</v>
      </c>
    </row>
    <row r="2" spans="8:10" ht="15" customHeight="1" thickBot="1">
      <c r="H2" s="276"/>
      <c r="I2" s="167"/>
      <c r="J2" s="277"/>
    </row>
    <row r="3" spans="1:11" ht="15.75" customHeight="1" thickTop="1">
      <c r="A3" s="278" t="s">
        <v>363</v>
      </c>
      <c r="B3" s="279" t="s">
        <v>1307</v>
      </c>
      <c r="C3" s="280" t="s">
        <v>1308</v>
      </c>
      <c r="D3" s="281" t="s">
        <v>1309</v>
      </c>
      <c r="E3" s="282" t="s">
        <v>1310</v>
      </c>
      <c r="F3" s="283" t="s">
        <v>1311</v>
      </c>
      <c r="G3" s="279" t="s">
        <v>1307</v>
      </c>
      <c r="H3" s="280" t="s">
        <v>1308</v>
      </c>
      <c r="I3" s="281" t="s">
        <v>1309</v>
      </c>
      <c r="J3" s="284" t="s">
        <v>1310</v>
      </c>
      <c r="K3" s="285"/>
    </row>
    <row r="4" spans="1:11" s="294" customFormat="1" ht="10.5" customHeight="1">
      <c r="A4" s="286"/>
      <c r="B4" s="287"/>
      <c r="C4" s="288" t="s">
        <v>1312</v>
      </c>
      <c r="D4" s="289" t="s">
        <v>1194</v>
      </c>
      <c r="E4" s="290" t="s">
        <v>1194</v>
      </c>
      <c r="F4" s="291"/>
      <c r="G4" s="287"/>
      <c r="H4" s="288" t="s">
        <v>1312</v>
      </c>
      <c r="I4" s="289" t="s">
        <v>1194</v>
      </c>
      <c r="J4" s="292" t="s">
        <v>364</v>
      </c>
      <c r="K4" s="293"/>
    </row>
    <row r="5" spans="1:11" s="220" customFormat="1" ht="12" customHeight="1">
      <c r="A5" s="150" t="s">
        <v>1313</v>
      </c>
      <c r="B5" s="295" t="s">
        <v>1389</v>
      </c>
      <c r="C5" s="296">
        <v>0.5</v>
      </c>
      <c r="D5" s="295">
        <v>10</v>
      </c>
      <c r="E5" s="297">
        <v>650</v>
      </c>
      <c r="F5" s="298" t="s">
        <v>1314</v>
      </c>
      <c r="G5" s="295" t="s">
        <v>1315</v>
      </c>
      <c r="H5" s="296">
        <v>1.9</v>
      </c>
      <c r="I5" s="295">
        <v>15</v>
      </c>
      <c r="J5" s="299">
        <v>155</v>
      </c>
      <c r="K5" s="217"/>
    </row>
    <row r="6" spans="1:11" s="220" customFormat="1" ht="15" customHeight="1">
      <c r="A6" s="150" t="s">
        <v>1316</v>
      </c>
      <c r="B6" s="295" t="s">
        <v>1317</v>
      </c>
      <c r="C6" s="296">
        <v>2</v>
      </c>
      <c r="D6" s="295">
        <v>6.3</v>
      </c>
      <c r="E6" s="297">
        <v>900</v>
      </c>
      <c r="F6" s="298" t="s">
        <v>1318</v>
      </c>
      <c r="G6" s="295" t="s">
        <v>1319</v>
      </c>
      <c r="H6" s="296">
        <v>11</v>
      </c>
      <c r="I6" s="295">
        <v>5</v>
      </c>
      <c r="J6" s="299">
        <v>90</v>
      </c>
      <c r="K6" s="217"/>
    </row>
    <row r="7" spans="1:11" s="220" customFormat="1" ht="15" customHeight="1">
      <c r="A7" s="150" t="s">
        <v>1320</v>
      </c>
      <c r="B7" s="295" t="s">
        <v>1321</v>
      </c>
      <c r="C7" s="296">
        <v>3</v>
      </c>
      <c r="D7" s="296">
        <v>7</v>
      </c>
      <c r="E7" s="297">
        <v>120</v>
      </c>
      <c r="F7" s="298" t="s">
        <v>1322</v>
      </c>
      <c r="G7" s="295" t="s">
        <v>1319</v>
      </c>
      <c r="H7" s="296">
        <v>6.5</v>
      </c>
      <c r="I7" s="295">
        <v>16</v>
      </c>
      <c r="J7" s="299">
        <v>120</v>
      </c>
      <c r="K7" s="217"/>
    </row>
    <row r="8" spans="1:11" s="220" customFormat="1" ht="15" customHeight="1">
      <c r="A8" s="150" t="s">
        <v>1323</v>
      </c>
      <c r="B8" s="295" t="s">
        <v>1321</v>
      </c>
      <c r="C8" s="296">
        <v>6.5</v>
      </c>
      <c r="D8" s="295">
        <v>9</v>
      </c>
      <c r="E8" s="297">
        <v>135</v>
      </c>
      <c r="F8" s="298" t="s">
        <v>1324</v>
      </c>
      <c r="G8" s="295" t="s">
        <v>1325</v>
      </c>
      <c r="H8" s="296">
        <v>0.8</v>
      </c>
      <c r="I8" s="295">
        <v>7</v>
      </c>
      <c r="J8" s="299">
        <v>370</v>
      </c>
      <c r="K8" s="217"/>
    </row>
    <row r="9" spans="1:11" s="220" customFormat="1" ht="15" customHeight="1">
      <c r="A9" s="150" t="s">
        <v>1326</v>
      </c>
      <c r="B9" s="295" t="s">
        <v>1327</v>
      </c>
      <c r="C9" s="296">
        <v>8</v>
      </c>
      <c r="D9" s="295">
        <v>5</v>
      </c>
      <c r="E9" s="297">
        <v>100</v>
      </c>
      <c r="F9" s="298" t="s">
        <v>1328</v>
      </c>
      <c r="G9" s="295" t="s">
        <v>1329</v>
      </c>
      <c r="H9" s="296">
        <v>0.1</v>
      </c>
      <c r="I9" s="295">
        <v>10</v>
      </c>
      <c r="J9" s="299">
        <v>800</v>
      </c>
      <c r="K9" s="217"/>
    </row>
    <row r="10" spans="1:11" s="220" customFormat="1" ht="15" customHeight="1">
      <c r="A10" s="150" t="s">
        <v>1330</v>
      </c>
      <c r="B10" s="295" t="s">
        <v>1327</v>
      </c>
      <c r="C10" s="296">
        <v>1.2</v>
      </c>
      <c r="D10" s="295">
        <v>11</v>
      </c>
      <c r="E10" s="297">
        <v>180</v>
      </c>
      <c r="F10" s="300" t="s">
        <v>365</v>
      </c>
      <c r="G10" s="301" t="s">
        <v>366</v>
      </c>
      <c r="H10" s="296">
        <v>0.5</v>
      </c>
      <c r="I10" s="295">
        <v>3.3</v>
      </c>
      <c r="J10" s="299">
        <v>124</v>
      </c>
      <c r="K10" s="217"/>
    </row>
    <row r="11" spans="1:11" s="220" customFormat="1" ht="15" customHeight="1">
      <c r="A11" s="150" t="s">
        <v>1331</v>
      </c>
      <c r="B11" s="295" t="s">
        <v>1332</v>
      </c>
      <c r="C11" s="296">
        <v>4.6</v>
      </c>
      <c r="D11" s="295">
        <v>8</v>
      </c>
      <c r="E11" s="297">
        <v>105</v>
      </c>
      <c r="F11" s="298" t="s">
        <v>1333</v>
      </c>
      <c r="G11" s="295" t="s">
        <v>1334</v>
      </c>
      <c r="H11" s="296">
        <v>0.3</v>
      </c>
      <c r="I11" s="302" t="s">
        <v>1335</v>
      </c>
      <c r="J11" s="299">
        <v>700</v>
      </c>
      <c r="K11" s="217"/>
    </row>
    <row r="12" spans="1:11" s="220" customFormat="1" ht="15" customHeight="1">
      <c r="A12" s="150" t="s">
        <v>1336</v>
      </c>
      <c r="B12" s="295" t="s">
        <v>367</v>
      </c>
      <c r="C12" s="296">
        <v>3.3</v>
      </c>
      <c r="D12" s="295">
        <v>10</v>
      </c>
      <c r="E12" s="297">
        <v>100</v>
      </c>
      <c r="F12" s="298" t="s">
        <v>368</v>
      </c>
      <c r="G12" s="295" t="s">
        <v>1337</v>
      </c>
      <c r="H12" s="296">
        <v>6</v>
      </c>
      <c r="I12" s="302">
        <v>1.4</v>
      </c>
      <c r="J12" s="299">
        <v>210</v>
      </c>
      <c r="K12" s="217"/>
    </row>
    <row r="13" spans="1:11" s="220" customFormat="1" ht="15" customHeight="1">
      <c r="A13" s="150" t="s">
        <v>1338</v>
      </c>
      <c r="B13" s="295" t="s">
        <v>1339</v>
      </c>
      <c r="C13" s="296">
        <v>10</v>
      </c>
      <c r="D13" s="295">
        <v>5</v>
      </c>
      <c r="E13" s="297">
        <v>500</v>
      </c>
      <c r="F13" s="298" t="s">
        <v>1340</v>
      </c>
      <c r="G13" s="295" t="s">
        <v>1341</v>
      </c>
      <c r="H13" s="296">
        <v>24</v>
      </c>
      <c r="I13" s="302">
        <v>21</v>
      </c>
      <c r="J13" s="299">
        <v>300</v>
      </c>
      <c r="K13" s="217"/>
    </row>
    <row r="14" spans="1:11" s="220" customFormat="1" ht="15" customHeight="1">
      <c r="A14" s="150" t="s">
        <v>1342</v>
      </c>
      <c r="B14" s="295" t="s">
        <v>1343</v>
      </c>
      <c r="C14" s="296">
        <v>25.7</v>
      </c>
      <c r="D14" s="295">
        <v>6</v>
      </c>
      <c r="E14" s="297">
        <v>139</v>
      </c>
      <c r="F14" s="298" t="s">
        <v>1344</v>
      </c>
      <c r="G14" s="295" t="s">
        <v>1345</v>
      </c>
      <c r="H14" s="296">
        <v>10</v>
      </c>
      <c r="I14" s="295">
        <v>7</v>
      </c>
      <c r="J14" s="299">
        <v>250</v>
      </c>
      <c r="K14" s="217"/>
    </row>
    <row r="15" spans="1:11" s="220" customFormat="1" ht="15" customHeight="1">
      <c r="A15" s="150" t="s">
        <v>1346</v>
      </c>
      <c r="B15" s="295" t="s">
        <v>1347</v>
      </c>
      <c r="C15" s="296">
        <v>3.2</v>
      </c>
      <c r="D15" s="295">
        <v>2</v>
      </c>
      <c r="E15" s="297">
        <v>370</v>
      </c>
      <c r="F15" s="298" t="s">
        <v>1348</v>
      </c>
      <c r="G15" s="295" t="s">
        <v>1349</v>
      </c>
      <c r="H15" s="296">
        <v>11.9</v>
      </c>
      <c r="I15" s="295">
        <v>4</v>
      </c>
      <c r="J15" s="299">
        <v>12</v>
      </c>
      <c r="K15" s="217"/>
    </row>
    <row r="16" spans="1:11" s="220" customFormat="1" ht="15" customHeight="1">
      <c r="A16" s="150" t="s">
        <v>1350</v>
      </c>
      <c r="B16" s="295" t="s">
        <v>1351</v>
      </c>
      <c r="C16" s="296">
        <v>5.3</v>
      </c>
      <c r="D16" s="295">
        <v>23</v>
      </c>
      <c r="E16" s="297">
        <v>450</v>
      </c>
      <c r="F16" s="298" t="s">
        <v>1352</v>
      </c>
      <c r="G16" s="295" t="s">
        <v>1349</v>
      </c>
      <c r="H16" s="296">
        <v>26</v>
      </c>
      <c r="I16" s="295">
        <v>4</v>
      </c>
      <c r="J16" s="299">
        <v>12</v>
      </c>
      <c r="K16" s="217"/>
    </row>
    <row r="17" spans="1:11" s="220" customFormat="1" ht="15" customHeight="1">
      <c r="A17" s="150" t="s">
        <v>1353</v>
      </c>
      <c r="B17" s="295" t="s">
        <v>1354</v>
      </c>
      <c r="C17" s="296">
        <v>19</v>
      </c>
      <c r="D17" s="295">
        <v>8</v>
      </c>
      <c r="E17" s="297">
        <v>550</v>
      </c>
      <c r="F17" s="298" t="s">
        <v>1355</v>
      </c>
      <c r="G17" s="295" t="s">
        <v>1356</v>
      </c>
      <c r="H17" s="296">
        <v>0.4</v>
      </c>
      <c r="I17" s="295">
        <v>3</v>
      </c>
      <c r="J17" s="299">
        <v>350</v>
      </c>
      <c r="K17" s="217"/>
    </row>
    <row r="18" spans="1:11" s="220" customFormat="1" ht="15" customHeight="1">
      <c r="A18" s="150" t="s">
        <v>1357</v>
      </c>
      <c r="B18" s="295" t="s">
        <v>1354</v>
      </c>
      <c r="C18" s="296">
        <v>13</v>
      </c>
      <c r="D18" s="295">
        <v>11</v>
      </c>
      <c r="E18" s="297">
        <v>570</v>
      </c>
      <c r="F18" s="298" t="s">
        <v>1358</v>
      </c>
      <c r="G18" s="295" t="s">
        <v>1359</v>
      </c>
      <c r="H18" s="296">
        <v>36</v>
      </c>
      <c r="I18" s="295">
        <v>70</v>
      </c>
      <c r="J18" s="299">
        <v>1002</v>
      </c>
      <c r="K18" s="217"/>
    </row>
    <row r="19" spans="1:11" s="220" customFormat="1" ht="15" customHeight="1">
      <c r="A19" s="150" t="s">
        <v>1360</v>
      </c>
      <c r="B19" s="295" t="s">
        <v>1354</v>
      </c>
      <c r="C19" s="296">
        <v>3.2</v>
      </c>
      <c r="D19" s="295">
        <v>3</v>
      </c>
      <c r="E19" s="297">
        <v>580</v>
      </c>
      <c r="F19" s="298" t="s">
        <v>1361</v>
      </c>
      <c r="G19" s="295" t="s">
        <v>1362</v>
      </c>
      <c r="H19" s="296">
        <v>4.5</v>
      </c>
      <c r="I19" s="295">
        <v>5</v>
      </c>
      <c r="J19" s="303">
        <v>450</v>
      </c>
      <c r="K19" s="217"/>
    </row>
    <row r="20" spans="1:11" s="220" customFormat="1" ht="15" customHeight="1">
      <c r="A20" s="150" t="s">
        <v>1363</v>
      </c>
      <c r="B20" s="295" t="s">
        <v>1354</v>
      </c>
      <c r="C20" s="296">
        <v>4.8</v>
      </c>
      <c r="D20" s="295">
        <v>3</v>
      </c>
      <c r="E20" s="297">
        <v>580</v>
      </c>
      <c r="F20" s="298" t="s">
        <v>1364</v>
      </c>
      <c r="G20" s="295" t="s">
        <v>1365</v>
      </c>
      <c r="H20" s="296">
        <v>0.7</v>
      </c>
      <c r="I20" s="295">
        <v>3</v>
      </c>
      <c r="J20" s="299">
        <v>1575</v>
      </c>
      <c r="K20" s="217"/>
    </row>
    <row r="21" spans="1:11" s="220" customFormat="1" ht="15" customHeight="1">
      <c r="A21" s="150" t="s">
        <v>1366</v>
      </c>
      <c r="B21" s="295" t="s">
        <v>1367</v>
      </c>
      <c r="C21" s="296">
        <v>13</v>
      </c>
      <c r="D21" s="295">
        <v>9</v>
      </c>
      <c r="E21" s="297">
        <v>457</v>
      </c>
      <c r="F21" s="298" t="s">
        <v>1368</v>
      </c>
      <c r="G21" s="295" t="s">
        <v>1369</v>
      </c>
      <c r="H21" s="296">
        <v>2</v>
      </c>
      <c r="I21" s="295">
        <v>30</v>
      </c>
      <c r="J21" s="303">
        <v>850</v>
      </c>
      <c r="K21" s="217"/>
    </row>
    <row r="22" spans="1:11" s="220" customFormat="1" ht="15" customHeight="1">
      <c r="A22" s="150" t="s">
        <v>369</v>
      </c>
      <c r="B22" s="295" t="s">
        <v>1370</v>
      </c>
      <c r="C22" s="296">
        <v>7.5</v>
      </c>
      <c r="D22" s="295">
        <v>30</v>
      </c>
      <c r="E22" s="297">
        <v>180</v>
      </c>
      <c r="F22" s="298" t="s">
        <v>1371</v>
      </c>
      <c r="G22" s="295" t="s">
        <v>1372</v>
      </c>
      <c r="H22" s="296">
        <v>2.5</v>
      </c>
      <c r="I22" s="295">
        <v>10</v>
      </c>
      <c r="J22" s="299">
        <v>230</v>
      </c>
      <c r="K22" s="217"/>
    </row>
    <row r="23" spans="1:11" s="220" customFormat="1" ht="15" customHeight="1">
      <c r="A23" s="150" t="s">
        <v>1373</v>
      </c>
      <c r="B23" s="295" t="s">
        <v>1374</v>
      </c>
      <c r="C23" s="296">
        <v>2</v>
      </c>
      <c r="D23" s="295">
        <v>7</v>
      </c>
      <c r="E23" s="297">
        <v>730</v>
      </c>
      <c r="F23" s="298" t="s">
        <v>1375</v>
      </c>
      <c r="G23" s="295" t="s">
        <v>1372</v>
      </c>
      <c r="H23" s="296">
        <v>3</v>
      </c>
      <c r="I23" s="295">
        <v>7</v>
      </c>
      <c r="J23" s="299">
        <v>260</v>
      </c>
      <c r="K23" s="217"/>
    </row>
    <row r="24" spans="1:11" s="220" customFormat="1" ht="15" customHeight="1">
      <c r="A24" s="150" t="s">
        <v>1376</v>
      </c>
      <c r="B24" s="295" t="s">
        <v>1374</v>
      </c>
      <c r="C24" s="296">
        <v>0.6</v>
      </c>
      <c r="D24" s="295">
        <v>4</v>
      </c>
      <c r="E24" s="297">
        <v>750</v>
      </c>
      <c r="F24" s="298" t="s">
        <v>1377</v>
      </c>
      <c r="G24" s="295" t="s">
        <v>1378</v>
      </c>
      <c r="H24" s="296">
        <v>2</v>
      </c>
      <c r="I24" s="295">
        <v>3</v>
      </c>
      <c r="J24" s="299">
        <v>250</v>
      </c>
      <c r="K24" s="217"/>
    </row>
    <row r="25" spans="1:11" s="220" customFormat="1" ht="15" customHeight="1">
      <c r="A25" s="150" t="s">
        <v>1379</v>
      </c>
      <c r="B25" s="295" t="s">
        <v>1380</v>
      </c>
      <c r="C25" s="296">
        <v>5</v>
      </c>
      <c r="D25" s="295">
        <v>7</v>
      </c>
      <c r="E25" s="297">
        <v>300</v>
      </c>
      <c r="F25" s="298" t="s">
        <v>1381</v>
      </c>
      <c r="G25" s="295" t="s">
        <v>1369</v>
      </c>
      <c r="H25" s="296">
        <v>4</v>
      </c>
      <c r="I25" s="295">
        <v>10</v>
      </c>
      <c r="J25" s="299">
        <v>300</v>
      </c>
      <c r="K25" s="217"/>
    </row>
    <row r="26" spans="1:11" s="220" customFormat="1" ht="15" customHeight="1">
      <c r="A26" s="150" t="s">
        <v>1353</v>
      </c>
      <c r="B26" s="295" t="s">
        <v>1380</v>
      </c>
      <c r="C26" s="296">
        <v>15</v>
      </c>
      <c r="D26" s="302" t="s">
        <v>1335</v>
      </c>
      <c r="E26" s="297">
        <v>370</v>
      </c>
      <c r="F26" s="298" t="s">
        <v>1382</v>
      </c>
      <c r="G26" s="295" t="s">
        <v>1383</v>
      </c>
      <c r="H26" s="296">
        <v>4.9</v>
      </c>
      <c r="I26" s="295">
        <v>7</v>
      </c>
      <c r="J26" s="299">
        <v>30</v>
      </c>
      <c r="K26" s="217"/>
    </row>
    <row r="27" spans="1:11" s="220" customFormat="1" ht="15" customHeight="1">
      <c r="A27" s="150" t="s">
        <v>1384</v>
      </c>
      <c r="B27" s="295" t="s">
        <v>1385</v>
      </c>
      <c r="C27" s="296">
        <v>0.9</v>
      </c>
      <c r="D27" s="302">
        <v>3</v>
      </c>
      <c r="E27" s="304">
        <v>300</v>
      </c>
      <c r="F27" s="298" t="s">
        <v>1386</v>
      </c>
      <c r="G27" s="295" t="s">
        <v>1383</v>
      </c>
      <c r="H27" s="296">
        <v>5.3</v>
      </c>
      <c r="I27" s="295">
        <v>7</v>
      </c>
      <c r="J27" s="305">
        <v>40</v>
      </c>
      <c r="K27" s="217"/>
    </row>
    <row r="28" spans="1:11" s="220" customFormat="1" ht="15" customHeight="1" thickBot="1">
      <c r="A28" s="155" t="s">
        <v>1387</v>
      </c>
      <c r="B28" s="306" t="s">
        <v>1388</v>
      </c>
      <c r="C28" s="307">
        <v>6</v>
      </c>
      <c r="D28" s="306">
        <v>14</v>
      </c>
      <c r="E28" s="308">
        <v>260</v>
      </c>
      <c r="F28" s="309" t="s">
        <v>1390</v>
      </c>
      <c r="G28" s="306" t="s">
        <v>1391</v>
      </c>
      <c r="H28" s="307">
        <v>0.4</v>
      </c>
      <c r="I28" s="306">
        <v>4</v>
      </c>
      <c r="J28" s="310">
        <v>35</v>
      </c>
      <c r="K28" s="217"/>
    </row>
    <row r="29" spans="1:8" s="220" customFormat="1" ht="13.5" customHeight="1">
      <c r="A29" s="220" t="s">
        <v>1392</v>
      </c>
      <c r="C29" s="311"/>
      <c r="H29" s="311"/>
    </row>
  </sheetData>
  <printOptions/>
  <pageMargins left="0.18" right="0.19" top="1" bottom="1" header="0.512" footer="0.512"/>
  <pageSetup horizontalDpi="600" verticalDpi="600" orientation="portrait" paperSize="9" r:id="rId1"/>
  <headerFooter alignWithMargins="0">
    <oddHeader>&amp;R&amp;D&amp;T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J36"/>
  <sheetViews>
    <sheetView workbookViewId="0" topLeftCell="A1">
      <selection activeCell="A1" sqref="A1"/>
    </sheetView>
  </sheetViews>
  <sheetFormatPr defaultColWidth="9.00390625" defaultRowHeight="19.5" customHeight="1"/>
  <cols>
    <col min="1" max="1" width="13.00390625" style="312" customWidth="1"/>
    <col min="2" max="2" width="21.125" style="312" customWidth="1"/>
    <col min="3" max="3" width="22.875" style="312" customWidth="1"/>
    <col min="4" max="4" width="8.00390625" style="312" customWidth="1"/>
    <col min="5" max="6" width="7.625" style="312" customWidth="1"/>
    <col min="7" max="7" width="10.625" style="312" customWidth="1"/>
    <col min="8" max="8" width="9.00390625" style="312" customWidth="1"/>
    <col min="9" max="9" width="20.125" style="312" customWidth="1"/>
    <col min="10" max="16384" width="9.00390625" style="312" customWidth="1"/>
  </cols>
  <sheetData>
    <row r="1" spans="1:8" ht="18" customHeight="1">
      <c r="A1" s="166" t="s">
        <v>1449</v>
      </c>
      <c r="C1" s="313"/>
      <c r="E1" s="314"/>
      <c r="G1" s="315"/>
      <c r="H1" s="315"/>
    </row>
    <row r="2" spans="7:9" ht="15" customHeight="1" thickBot="1">
      <c r="G2" s="315"/>
      <c r="I2" s="946" t="s">
        <v>1463</v>
      </c>
    </row>
    <row r="3" spans="1:10" ht="19.5" customHeight="1" thickTop="1">
      <c r="A3" s="316" t="s">
        <v>370</v>
      </c>
      <c r="B3" s="317" t="s">
        <v>1307</v>
      </c>
      <c r="C3" s="317" t="s">
        <v>1393</v>
      </c>
      <c r="D3" s="317" t="s">
        <v>1436</v>
      </c>
      <c r="E3" s="317" t="s">
        <v>1394</v>
      </c>
      <c r="F3" s="317" t="s">
        <v>1395</v>
      </c>
      <c r="G3" s="317" t="s">
        <v>1437</v>
      </c>
      <c r="H3" s="317" t="s">
        <v>1438</v>
      </c>
      <c r="I3" s="316" t="s">
        <v>1439</v>
      </c>
      <c r="J3" s="315"/>
    </row>
    <row r="4" spans="1:10" s="322" customFormat="1" ht="12.75" customHeight="1">
      <c r="A4" s="318"/>
      <c r="B4" s="319"/>
      <c r="C4" s="319"/>
      <c r="D4" s="319"/>
      <c r="E4" s="320" t="s">
        <v>1396</v>
      </c>
      <c r="F4" s="320" t="s">
        <v>1396</v>
      </c>
      <c r="G4" s="320" t="s">
        <v>371</v>
      </c>
      <c r="H4" s="320" t="s">
        <v>372</v>
      </c>
      <c r="I4" s="321"/>
      <c r="J4" s="321"/>
    </row>
    <row r="5" spans="1:10" s="328" customFormat="1" ht="12" customHeight="1">
      <c r="A5" s="182" t="s">
        <v>1397</v>
      </c>
      <c r="B5" s="323" t="s">
        <v>1440</v>
      </c>
      <c r="C5" s="323" t="s">
        <v>1398</v>
      </c>
      <c r="D5" s="323" t="s">
        <v>373</v>
      </c>
      <c r="E5" s="324">
        <v>40.9</v>
      </c>
      <c r="F5" s="1037">
        <v>58.67</v>
      </c>
      <c r="G5" s="325">
        <v>18241</v>
      </c>
      <c r="H5" s="325">
        <v>0</v>
      </c>
      <c r="I5" s="326" t="s">
        <v>1441</v>
      </c>
      <c r="J5" s="327"/>
    </row>
    <row r="6" spans="1:10" s="328" customFormat="1" ht="24.75" customHeight="1">
      <c r="A6" s="329" t="s">
        <v>1442</v>
      </c>
      <c r="B6" s="330" t="s">
        <v>1443</v>
      </c>
      <c r="C6" s="323" t="s">
        <v>1398</v>
      </c>
      <c r="D6" s="323" t="s">
        <v>374</v>
      </c>
      <c r="E6" s="1037">
        <v>23.95</v>
      </c>
      <c r="F6" s="324">
        <v>58.5</v>
      </c>
      <c r="G6" s="325">
        <v>9013</v>
      </c>
      <c r="H6" s="325">
        <v>19</v>
      </c>
      <c r="I6" s="326" t="s">
        <v>1441</v>
      </c>
      <c r="J6" s="327"/>
    </row>
    <row r="7" spans="1:10" s="328" customFormat="1" ht="19.5" customHeight="1">
      <c r="A7" s="182" t="s">
        <v>11</v>
      </c>
      <c r="B7" s="323" t="s">
        <v>12</v>
      </c>
      <c r="C7" s="323" t="s">
        <v>375</v>
      </c>
      <c r="D7" s="323" t="s">
        <v>376</v>
      </c>
      <c r="E7" s="324">
        <v>17.5</v>
      </c>
      <c r="F7" s="324">
        <v>91.5</v>
      </c>
      <c r="G7" s="331">
        <v>30000</v>
      </c>
      <c r="H7" s="325">
        <v>157</v>
      </c>
      <c r="I7" s="326" t="s">
        <v>13</v>
      </c>
      <c r="J7" s="327"/>
    </row>
    <row r="8" spans="1:10" s="328" customFormat="1" ht="19.5" customHeight="1">
      <c r="A8" s="182" t="s">
        <v>1399</v>
      </c>
      <c r="B8" s="323" t="s">
        <v>1400</v>
      </c>
      <c r="C8" s="323" t="s">
        <v>1398</v>
      </c>
      <c r="D8" s="323" t="s">
        <v>377</v>
      </c>
      <c r="E8" s="324">
        <v>44.5</v>
      </c>
      <c r="F8" s="324">
        <v>81.8</v>
      </c>
      <c r="G8" s="325">
        <v>36420</v>
      </c>
      <c r="H8" s="325">
        <v>3042</v>
      </c>
      <c r="I8" s="326" t="s">
        <v>14</v>
      </c>
      <c r="J8" s="327"/>
    </row>
    <row r="9" spans="1:10" s="328" customFormat="1" ht="19.5" customHeight="1">
      <c r="A9" s="182" t="s">
        <v>15</v>
      </c>
      <c r="B9" s="323" t="s">
        <v>16</v>
      </c>
      <c r="C9" s="323" t="s">
        <v>17</v>
      </c>
      <c r="D9" s="323" t="s">
        <v>18</v>
      </c>
      <c r="E9" s="324">
        <v>31.8</v>
      </c>
      <c r="F9" s="324">
        <v>57.3</v>
      </c>
      <c r="G9" s="325">
        <v>15018</v>
      </c>
      <c r="H9" s="325">
        <v>1632</v>
      </c>
      <c r="I9" s="326" t="s">
        <v>19</v>
      </c>
      <c r="J9" s="327"/>
    </row>
    <row r="10" spans="1:10" s="328" customFormat="1" ht="19.5" customHeight="1">
      <c r="A10" s="182" t="s">
        <v>1401</v>
      </c>
      <c r="B10" s="323" t="s">
        <v>20</v>
      </c>
      <c r="C10" s="323" t="s">
        <v>1398</v>
      </c>
      <c r="D10" s="323" t="s">
        <v>378</v>
      </c>
      <c r="E10" s="324">
        <v>63</v>
      </c>
      <c r="F10" s="324">
        <v>195.5</v>
      </c>
      <c r="G10" s="325">
        <v>156000</v>
      </c>
      <c r="H10" s="325">
        <v>30870</v>
      </c>
      <c r="I10" s="326" t="s">
        <v>14</v>
      </c>
      <c r="J10" s="327"/>
    </row>
    <row r="11" spans="1:10" s="328" customFormat="1" ht="19.5" customHeight="1">
      <c r="A11" s="182" t="s">
        <v>1402</v>
      </c>
      <c r="B11" s="323" t="s">
        <v>21</v>
      </c>
      <c r="C11" s="323" t="s">
        <v>1398</v>
      </c>
      <c r="D11" s="323" t="s">
        <v>379</v>
      </c>
      <c r="E11" s="324">
        <v>97.5</v>
      </c>
      <c r="F11" s="324">
        <v>269</v>
      </c>
      <c r="G11" s="325">
        <v>371175</v>
      </c>
      <c r="H11" s="325">
        <v>31484</v>
      </c>
      <c r="I11" s="326" t="s">
        <v>1441</v>
      </c>
      <c r="J11" s="327"/>
    </row>
    <row r="12" spans="1:10" s="328" customFormat="1" ht="19.5" customHeight="1">
      <c r="A12" s="182" t="s">
        <v>1403</v>
      </c>
      <c r="B12" s="323" t="s">
        <v>22</v>
      </c>
      <c r="C12" s="323" t="s">
        <v>1398</v>
      </c>
      <c r="D12" s="323" t="s">
        <v>379</v>
      </c>
      <c r="E12" s="324">
        <v>15.5</v>
      </c>
      <c r="F12" s="324">
        <v>63</v>
      </c>
      <c r="G12" s="325">
        <v>8960</v>
      </c>
      <c r="H12" s="325">
        <v>327</v>
      </c>
      <c r="I12" s="326" t="s">
        <v>1441</v>
      </c>
      <c r="J12" s="327"/>
    </row>
    <row r="13" spans="1:10" s="328" customFormat="1" ht="19.5" customHeight="1">
      <c r="A13" s="182" t="s">
        <v>23</v>
      </c>
      <c r="B13" s="323" t="s">
        <v>24</v>
      </c>
      <c r="C13" s="323" t="s">
        <v>1398</v>
      </c>
      <c r="D13" s="323" t="s">
        <v>380</v>
      </c>
      <c r="E13" s="324">
        <v>31.5</v>
      </c>
      <c r="F13" s="324">
        <v>73.5</v>
      </c>
      <c r="G13" s="325">
        <v>16790</v>
      </c>
      <c r="H13" s="325">
        <v>540</v>
      </c>
      <c r="I13" s="326" t="s">
        <v>25</v>
      </c>
      <c r="J13" s="327"/>
    </row>
    <row r="14" spans="1:10" s="328" customFormat="1" ht="19.5" customHeight="1">
      <c r="A14" s="182" t="s">
        <v>1404</v>
      </c>
      <c r="B14" s="323" t="s">
        <v>1400</v>
      </c>
      <c r="C14" s="323" t="s">
        <v>1405</v>
      </c>
      <c r="D14" s="323" t="s">
        <v>381</v>
      </c>
      <c r="E14" s="324">
        <v>46</v>
      </c>
      <c r="F14" s="324">
        <v>168.2</v>
      </c>
      <c r="G14" s="325">
        <v>62000</v>
      </c>
      <c r="H14" s="325">
        <v>6400</v>
      </c>
      <c r="I14" s="326" t="s">
        <v>14</v>
      </c>
      <c r="J14" s="327"/>
    </row>
    <row r="15" spans="1:10" s="328" customFormat="1" ht="19.5" customHeight="1">
      <c r="A15" s="182" t="s">
        <v>382</v>
      </c>
      <c r="B15" s="323" t="s">
        <v>1406</v>
      </c>
      <c r="C15" s="323" t="s">
        <v>1398</v>
      </c>
      <c r="D15" s="323" t="s">
        <v>383</v>
      </c>
      <c r="E15" s="324">
        <v>65.8</v>
      </c>
      <c r="F15" s="324">
        <v>194.8</v>
      </c>
      <c r="G15" s="325">
        <v>155800</v>
      </c>
      <c r="H15" s="325">
        <v>6751</v>
      </c>
      <c r="I15" s="326" t="s">
        <v>26</v>
      </c>
      <c r="J15" s="327"/>
    </row>
    <row r="16" spans="1:10" s="328" customFormat="1" ht="19.5" customHeight="1">
      <c r="A16" s="182" t="s">
        <v>1407</v>
      </c>
      <c r="B16" s="323" t="s">
        <v>1408</v>
      </c>
      <c r="C16" s="323" t="s">
        <v>1398</v>
      </c>
      <c r="D16" s="323" t="s">
        <v>384</v>
      </c>
      <c r="E16" s="324">
        <v>23.5</v>
      </c>
      <c r="F16" s="324">
        <v>166</v>
      </c>
      <c r="G16" s="325">
        <v>39162</v>
      </c>
      <c r="H16" s="325">
        <v>1687</v>
      </c>
      <c r="I16" s="326" t="s">
        <v>1441</v>
      </c>
      <c r="J16" s="327"/>
    </row>
    <row r="17" spans="1:10" s="328" customFormat="1" ht="19.5" customHeight="1">
      <c r="A17" s="182" t="s">
        <v>27</v>
      </c>
      <c r="B17" s="323" t="s">
        <v>1409</v>
      </c>
      <c r="C17" s="323" t="s">
        <v>1398</v>
      </c>
      <c r="D17" s="323" t="s">
        <v>385</v>
      </c>
      <c r="E17" s="324">
        <v>21.3</v>
      </c>
      <c r="F17" s="324">
        <v>60</v>
      </c>
      <c r="G17" s="325">
        <v>8400</v>
      </c>
      <c r="H17" s="325">
        <v>243</v>
      </c>
      <c r="I17" s="326" t="s">
        <v>28</v>
      </c>
      <c r="J17" s="327"/>
    </row>
    <row r="18" spans="1:10" s="328" customFormat="1" ht="19.5" customHeight="1">
      <c r="A18" s="182" t="s">
        <v>1410</v>
      </c>
      <c r="B18" s="323" t="s">
        <v>1411</v>
      </c>
      <c r="C18" s="323" t="s">
        <v>1398</v>
      </c>
      <c r="D18" s="323" t="s">
        <v>386</v>
      </c>
      <c r="E18" s="324">
        <v>57</v>
      </c>
      <c r="F18" s="324">
        <v>118.7</v>
      </c>
      <c r="G18" s="325">
        <v>68700</v>
      </c>
      <c r="H18" s="325">
        <v>12750</v>
      </c>
      <c r="I18" s="326" t="s">
        <v>14</v>
      </c>
      <c r="J18" s="327"/>
    </row>
    <row r="19" spans="1:10" s="328" customFormat="1" ht="19.5" customHeight="1">
      <c r="A19" s="182" t="s">
        <v>1412</v>
      </c>
      <c r="B19" s="323" t="s">
        <v>1413</v>
      </c>
      <c r="C19" s="323" t="s">
        <v>1405</v>
      </c>
      <c r="D19" s="323" t="s">
        <v>387</v>
      </c>
      <c r="E19" s="324">
        <v>66</v>
      </c>
      <c r="F19" s="324">
        <v>273.8</v>
      </c>
      <c r="G19" s="325">
        <v>276000</v>
      </c>
      <c r="H19" s="325">
        <v>5200</v>
      </c>
      <c r="I19" s="326" t="s">
        <v>14</v>
      </c>
      <c r="J19" s="327"/>
    </row>
    <row r="20" spans="1:10" s="328" customFormat="1" ht="24.75" customHeight="1">
      <c r="A20" s="182" t="s">
        <v>1414</v>
      </c>
      <c r="B20" s="323" t="s">
        <v>1415</v>
      </c>
      <c r="C20" s="332" t="s">
        <v>388</v>
      </c>
      <c r="D20" s="332" t="s">
        <v>389</v>
      </c>
      <c r="E20" s="324">
        <v>31.1</v>
      </c>
      <c r="F20" s="324">
        <v>210</v>
      </c>
      <c r="G20" s="333" t="s">
        <v>390</v>
      </c>
      <c r="H20" s="325">
        <v>413</v>
      </c>
      <c r="I20" s="326" t="s">
        <v>29</v>
      </c>
      <c r="J20" s="327"/>
    </row>
    <row r="21" spans="1:10" s="328" customFormat="1" ht="19.5" customHeight="1">
      <c r="A21" s="182" t="s">
        <v>1416</v>
      </c>
      <c r="B21" s="323" t="s">
        <v>1417</v>
      </c>
      <c r="C21" s="323" t="s">
        <v>1418</v>
      </c>
      <c r="D21" s="323" t="s">
        <v>391</v>
      </c>
      <c r="E21" s="324">
        <v>62</v>
      </c>
      <c r="F21" s="324">
        <v>205</v>
      </c>
      <c r="G21" s="325">
        <v>1020000</v>
      </c>
      <c r="H21" s="325">
        <v>30500</v>
      </c>
      <c r="I21" s="326" t="s">
        <v>26</v>
      </c>
      <c r="J21" s="327"/>
    </row>
    <row r="22" spans="1:10" s="328" customFormat="1" ht="19.5" customHeight="1">
      <c r="A22" s="182" t="s">
        <v>1419</v>
      </c>
      <c r="B22" s="323" t="s">
        <v>30</v>
      </c>
      <c r="C22" s="323" t="s">
        <v>392</v>
      </c>
      <c r="D22" s="323" t="s">
        <v>393</v>
      </c>
      <c r="E22" s="324">
        <v>24</v>
      </c>
      <c r="F22" s="324">
        <v>107</v>
      </c>
      <c r="G22" s="325">
        <v>76000</v>
      </c>
      <c r="H22" s="325">
        <v>92</v>
      </c>
      <c r="I22" s="326" t="s">
        <v>1033</v>
      </c>
      <c r="J22" s="327"/>
    </row>
    <row r="23" spans="1:10" s="328" customFormat="1" ht="24.75" customHeight="1">
      <c r="A23" s="182" t="s">
        <v>1420</v>
      </c>
      <c r="B23" s="323" t="s">
        <v>1421</v>
      </c>
      <c r="C23" s="334" t="s">
        <v>394</v>
      </c>
      <c r="D23" s="334" t="s">
        <v>395</v>
      </c>
      <c r="E23" s="324">
        <v>48</v>
      </c>
      <c r="F23" s="324">
        <v>205</v>
      </c>
      <c r="G23" s="333" t="s">
        <v>396</v>
      </c>
      <c r="H23" s="325">
        <v>1670</v>
      </c>
      <c r="I23" s="326" t="s">
        <v>14</v>
      </c>
      <c r="J23" s="327"/>
    </row>
    <row r="24" spans="1:10" s="328" customFormat="1" ht="19.5" customHeight="1">
      <c r="A24" s="182" t="s">
        <v>1422</v>
      </c>
      <c r="B24" s="323" t="s">
        <v>31</v>
      </c>
      <c r="C24" s="323" t="s">
        <v>1418</v>
      </c>
      <c r="D24" s="323" t="s">
        <v>397</v>
      </c>
      <c r="E24" s="324">
        <v>66</v>
      </c>
      <c r="F24" s="324">
        <v>348.2</v>
      </c>
      <c r="G24" s="325">
        <v>2386000</v>
      </c>
      <c r="H24" s="325">
        <v>41000</v>
      </c>
      <c r="I24" s="326" t="s">
        <v>32</v>
      </c>
      <c r="J24" s="327"/>
    </row>
    <row r="25" spans="1:10" s="328" customFormat="1" ht="19.5" customHeight="1">
      <c r="A25" s="182" t="s">
        <v>1423</v>
      </c>
      <c r="B25" s="323" t="s">
        <v>1424</v>
      </c>
      <c r="C25" s="323" t="s">
        <v>1418</v>
      </c>
      <c r="D25" s="323" t="s">
        <v>398</v>
      </c>
      <c r="E25" s="324">
        <v>50</v>
      </c>
      <c r="F25" s="324">
        <v>265.5</v>
      </c>
      <c r="G25" s="325">
        <v>690000</v>
      </c>
      <c r="H25" s="325">
        <v>4100</v>
      </c>
      <c r="I25" s="326" t="s">
        <v>14</v>
      </c>
      <c r="J25" s="327"/>
    </row>
    <row r="26" spans="1:10" s="328" customFormat="1" ht="19.5" customHeight="1">
      <c r="A26" s="182" t="s">
        <v>1425</v>
      </c>
      <c r="B26" s="323" t="s">
        <v>33</v>
      </c>
      <c r="C26" s="323" t="s">
        <v>1398</v>
      </c>
      <c r="D26" s="323" t="s">
        <v>399</v>
      </c>
      <c r="E26" s="324">
        <v>60</v>
      </c>
      <c r="F26" s="324">
        <v>167</v>
      </c>
      <c r="G26" s="325">
        <v>135000</v>
      </c>
      <c r="H26" s="325">
        <v>4400</v>
      </c>
      <c r="I26" s="326" t="s">
        <v>14</v>
      </c>
      <c r="J26" s="327"/>
    </row>
    <row r="27" spans="1:10" s="328" customFormat="1" ht="19.5" customHeight="1">
      <c r="A27" s="182" t="s">
        <v>400</v>
      </c>
      <c r="B27" s="323" t="s">
        <v>1426</v>
      </c>
      <c r="C27" s="323" t="s">
        <v>1398</v>
      </c>
      <c r="D27" s="323" t="s">
        <v>401</v>
      </c>
      <c r="E27" s="324">
        <v>34</v>
      </c>
      <c r="F27" s="324">
        <v>372</v>
      </c>
      <c r="G27" s="325">
        <v>116000</v>
      </c>
      <c r="H27" s="325">
        <v>1486</v>
      </c>
      <c r="I27" s="326" t="s">
        <v>1441</v>
      </c>
      <c r="J27" s="327"/>
    </row>
    <row r="28" spans="1:10" s="328" customFormat="1" ht="19.5" customHeight="1">
      <c r="A28" s="182" t="s">
        <v>1427</v>
      </c>
      <c r="B28" s="323" t="s">
        <v>1428</v>
      </c>
      <c r="C28" s="323" t="s">
        <v>1418</v>
      </c>
      <c r="D28" s="323" t="s">
        <v>402</v>
      </c>
      <c r="E28" s="324">
        <v>96</v>
      </c>
      <c r="F28" s="324">
        <v>283.9</v>
      </c>
      <c r="G28" s="325">
        <v>2911800</v>
      </c>
      <c r="H28" s="325">
        <v>29800</v>
      </c>
      <c r="I28" s="326" t="s">
        <v>26</v>
      </c>
      <c r="J28" s="327"/>
    </row>
    <row r="29" spans="1:10" s="328" customFormat="1" ht="19.5" customHeight="1">
      <c r="A29" s="182" t="s">
        <v>1429</v>
      </c>
      <c r="B29" s="323" t="s">
        <v>1430</v>
      </c>
      <c r="C29" s="323" t="s">
        <v>1418</v>
      </c>
      <c r="D29" s="323" t="s">
        <v>401</v>
      </c>
      <c r="E29" s="324">
        <v>112</v>
      </c>
      <c r="F29" s="324">
        <v>510</v>
      </c>
      <c r="G29" s="325">
        <v>10615000</v>
      </c>
      <c r="H29" s="325">
        <v>98000</v>
      </c>
      <c r="I29" s="326" t="s">
        <v>32</v>
      </c>
      <c r="J29" s="327"/>
    </row>
    <row r="30" spans="1:10" s="328" customFormat="1" ht="19.5" customHeight="1">
      <c r="A30" s="182" t="s">
        <v>1431</v>
      </c>
      <c r="B30" s="323" t="s">
        <v>34</v>
      </c>
      <c r="C30" s="323" t="s">
        <v>1398</v>
      </c>
      <c r="D30" s="323" t="s">
        <v>403</v>
      </c>
      <c r="E30" s="324">
        <v>54.5</v>
      </c>
      <c r="F30" s="324">
        <v>367</v>
      </c>
      <c r="G30" s="325">
        <v>314000</v>
      </c>
      <c r="H30" s="325">
        <v>4600</v>
      </c>
      <c r="I30" s="326" t="s">
        <v>14</v>
      </c>
      <c r="J30" s="327"/>
    </row>
    <row r="31" spans="1:10" s="328" customFormat="1" ht="19.5" customHeight="1">
      <c r="A31" s="182" t="s">
        <v>1432</v>
      </c>
      <c r="B31" s="323" t="s">
        <v>1433</v>
      </c>
      <c r="C31" s="323" t="s">
        <v>1418</v>
      </c>
      <c r="D31" s="323" t="s">
        <v>404</v>
      </c>
      <c r="E31" s="324">
        <v>47.8</v>
      </c>
      <c r="F31" s="324">
        <v>313.7</v>
      </c>
      <c r="G31" s="325">
        <v>950000</v>
      </c>
      <c r="H31" s="325">
        <v>2470</v>
      </c>
      <c r="I31" s="326" t="s">
        <v>29</v>
      </c>
      <c r="J31" s="327"/>
    </row>
    <row r="32" spans="1:10" s="328" customFormat="1" ht="19.5" customHeight="1">
      <c r="A32" s="182" t="s">
        <v>1434</v>
      </c>
      <c r="B32" s="323" t="s">
        <v>1435</v>
      </c>
      <c r="C32" s="323" t="s">
        <v>1398</v>
      </c>
      <c r="D32" s="323" t="s">
        <v>405</v>
      </c>
      <c r="E32" s="324">
        <v>60.6</v>
      </c>
      <c r="F32" s="324">
        <v>257</v>
      </c>
      <c r="G32" s="325">
        <v>307000</v>
      </c>
      <c r="H32" s="325">
        <v>5800</v>
      </c>
      <c r="I32" s="326" t="s">
        <v>14</v>
      </c>
      <c r="J32" s="327"/>
    </row>
    <row r="33" spans="1:10" s="328" customFormat="1" ht="19.5" customHeight="1">
      <c r="A33" s="182" t="s">
        <v>35</v>
      </c>
      <c r="B33" s="323" t="s">
        <v>36</v>
      </c>
      <c r="C33" s="323" t="s">
        <v>1398</v>
      </c>
      <c r="D33" s="323" t="s">
        <v>406</v>
      </c>
      <c r="E33" s="324">
        <v>81</v>
      </c>
      <c r="F33" s="324">
        <v>185</v>
      </c>
      <c r="G33" s="325">
        <v>217000</v>
      </c>
      <c r="H33" s="325">
        <v>7900</v>
      </c>
      <c r="I33" s="326" t="s">
        <v>14</v>
      </c>
      <c r="J33" s="327"/>
    </row>
    <row r="34" spans="1:10" s="328" customFormat="1" ht="19.5" customHeight="1" thickBot="1">
      <c r="A34" s="335" t="s">
        <v>37</v>
      </c>
      <c r="B34" s="336" t="s">
        <v>38</v>
      </c>
      <c r="C34" s="336" t="s">
        <v>1398</v>
      </c>
      <c r="D34" s="336" t="s">
        <v>407</v>
      </c>
      <c r="E34" s="337">
        <v>123</v>
      </c>
      <c r="F34" s="337">
        <v>393</v>
      </c>
      <c r="G34" s="338">
        <v>1160000</v>
      </c>
      <c r="H34" s="338">
        <v>58000</v>
      </c>
      <c r="I34" s="339" t="s">
        <v>32</v>
      </c>
      <c r="J34" s="327"/>
    </row>
    <row r="35" s="328" customFormat="1" ht="15" customHeight="1">
      <c r="A35" s="328" t="s">
        <v>39</v>
      </c>
    </row>
    <row r="36" s="328" customFormat="1" ht="15" customHeight="1">
      <c r="A36" s="328" t="s">
        <v>408</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70" r:id="rId1"/>
  <headerFooter alignWithMargins="0">
    <oddHeader>&amp;R&amp;D &amp;T</oddHeader>
  </headerFooter>
</worksheet>
</file>

<file path=xl/worksheets/sheet17.xml><?xml version="1.0" encoding="utf-8"?>
<worksheet xmlns="http://schemas.openxmlformats.org/spreadsheetml/2006/main" xmlns:r="http://schemas.openxmlformats.org/officeDocument/2006/relationships">
  <dimension ref="B2:N46"/>
  <sheetViews>
    <sheetView workbookViewId="0" topLeftCell="A1">
      <selection activeCell="A1" sqref="A1"/>
    </sheetView>
  </sheetViews>
  <sheetFormatPr defaultColWidth="9.00390625" defaultRowHeight="13.5"/>
  <cols>
    <col min="1" max="1" width="2.625" style="342" customWidth="1"/>
    <col min="2" max="2" width="13.125" style="342" customWidth="1"/>
    <col min="3" max="3" width="7.625" style="342" customWidth="1"/>
    <col min="4" max="9" width="3.125" style="342" customWidth="1"/>
    <col min="10" max="10" width="25.625" style="342" customWidth="1"/>
    <col min="11" max="12" width="8.125" style="341" customWidth="1"/>
    <col min="13" max="14" width="7.125" style="342" customWidth="1"/>
    <col min="15" max="16384" width="9.00390625" style="342" customWidth="1"/>
  </cols>
  <sheetData>
    <row r="2" spans="2:6" ht="14.25">
      <c r="B2" s="340" t="s">
        <v>1450</v>
      </c>
      <c r="C2" s="341"/>
      <c r="D2" s="341"/>
      <c r="E2" s="341"/>
      <c r="F2" s="341"/>
    </row>
    <row r="3" spans="13:14" ht="12.75" thickBot="1">
      <c r="M3" s="341"/>
      <c r="N3" s="1038" t="s">
        <v>1464</v>
      </c>
    </row>
    <row r="4" spans="2:14" ht="16.5" customHeight="1" thickTop="1">
      <c r="B4" s="1212" t="s">
        <v>83</v>
      </c>
      <c r="C4" s="1214" t="s">
        <v>40</v>
      </c>
      <c r="D4" s="343" t="s">
        <v>41</v>
      </c>
      <c r="E4" s="344"/>
      <c r="F4" s="344"/>
      <c r="G4" s="344"/>
      <c r="H4" s="344"/>
      <c r="I4" s="345"/>
      <c r="J4" s="1214" t="s">
        <v>84</v>
      </c>
      <c r="K4" s="1206" t="s">
        <v>85</v>
      </c>
      <c r="L4" s="1206" t="s">
        <v>86</v>
      </c>
      <c r="M4" s="1208" t="s">
        <v>87</v>
      </c>
      <c r="N4" s="1210" t="s">
        <v>42</v>
      </c>
    </row>
    <row r="5" spans="2:14" ht="57.75">
      <c r="B5" s="1213"/>
      <c r="C5" s="1215"/>
      <c r="D5" s="346" t="s">
        <v>43</v>
      </c>
      <c r="E5" s="346" t="s">
        <v>44</v>
      </c>
      <c r="F5" s="346" t="s">
        <v>45</v>
      </c>
      <c r="G5" s="346" t="s">
        <v>46</v>
      </c>
      <c r="H5" s="346" t="s">
        <v>47</v>
      </c>
      <c r="I5" s="346" t="s">
        <v>48</v>
      </c>
      <c r="J5" s="1215"/>
      <c r="K5" s="1207"/>
      <c r="L5" s="1207"/>
      <c r="M5" s="1209"/>
      <c r="N5" s="1211"/>
    </row>
    <row r="6" spans="2:14" ht="9" customHeight="1">
      <c r="B6" s="347"/>
      <c r="C6" s="348"/>
      <c r="D6" s="348"/>
      <c r="E6" s="348"/>
      <c r="F6" s="348"/>
      <c r="G6" s="348"/>
      <c r="H6" s="348"/>
      <c r="I6" s="348"/>
      <c r="J6" s="348"/>
      <c r="K6" s="349"/>
      <c r="L6" s="349"/>
      <c r="M6" s="350" t="s">
        <v>1194</v>
      </c>
      <c r="N6" s="351" t="s">
        <v>1194</v>
      </c>
    </row>
    <row r="7" spans="2:14" ht="18.75" customHeight="1">
      <c r="B7" s="352" t="s">
        <v>88</v>
      </c>
      <c r="C7" s="353" t="s">
        <v>49</v>
      </c>
      <c r="D7" s="354" t="s">
        <v>50</v>
      </c>
      <c r="E7" s="354" t="s">
        <v>50</v>
      </c>
      <c r="F7" s="354" t="s">
        <v>50</v>
      </c>
      <c r="G7" s="354" t="s">
        <v>409</v>
      </c>
      <c r="H7" s="354" t="s">
        <v>409</v>
      </c>
      <c r="I7" s="354" t="s">
        <v>50</v>
      </c>
      <c r="J7" s="355" t="s">
        <v>51</v>
      </c>
      <c r="K7" s="356" t="s">
        <v>410</v>
      </c>
      <c r="L7" s="356" t="s">
        <v>411</v>
      </c>
      <c r="M7" s="357">
        <v>153</v>
      </c>
      <c r="N7" s="358">
        <v>13.8</v>
      </c>
    </row>
    <row r="8" spans="2:14" ht="18.75" customHeight="1">
      <c r="B8" s="352" t="s">
        <v>52</v>
      </c>
      <c r="C8" s="353" t="s">
        <v>1133</v>
      </c>
      <c r="D8" s="354" t="s">
        <v>50</v>
      </c>
      <c r="E8" s="354" t="s">
        <v>50</v>
      </c>
      <c r="F8" s="354" t="s">
        <v>50</v>
      </c>
      <c r="G8" s="354" t="s">
        <v>50</v>
      </c>
      <c r="H8" s="354" t="s">
        <v>409</v>
      </c>
      <c r="I8" s="354" t="s">
        <v>50</v>
      </c>
      <c r="J8" s="355" t="s">
        <v>53</v>
      </c>
      <c r="K8" s="356" t="s">
        <v>412</v>
      </c>
      <c r="L8" s="356" t="s">
        <v>413</v>
      </c>
      <c r="M8" s="357">
        <v>3</v>
      </c>
      <c r="N8" s="358">
        <v>27.5</v>
      </c>
    </row>
    <row r="9" spans="2:14" ht="28.5" customHeight="1">
      <c r="B9" s="359" t="s">
        <v>89</v>
      </c>
      <c r="C9" s="353" t="s">
        <v>1121</v>
      </c>
      <c r="D9" s="354" t="s">
        <v>50</v>
      </c>
      <c r="E9" s="354" t="s">
        <v>50</v>
      </c>
      <c r="F9" s="354" t="s">
        <v>50</v>
      </c>
      <c r="G9" s="354" t="s">
        <v>50</v>
      </c>
      <c r="H9" s="354" t="s">
        <v>414</v>
      </c>
      <c r="I9" s="354" t="s">
        <v>50</v>
      </c>
      <c r="J9" s="355" t="s">
        <v>54</v>
      </c>
      <c r="K9" s="356" t="s">
        <v>415</v>
      </c>
      <c r="L9" s="356" t="s">
        <v>416</v>
      </c>
      <c r="M9" s="357">
        <v>105</v>
      </c>
      <c r="N9" s="358">
        <v>30.8</v>
      </c>
    </row>
    <row r="10" spans="2:14" ht="18.75" customHeight="1">
      <c r="B10" s="352" t="s">
        <v>55</v>
      </c>
      <c r="C10" s="353" t="s">
        <v>56</v>
      </c>
      <c r="D10" s="354" t="s">
        <v>50</v>
      </c>
      <c r="E10" s="354" t="s">
        <v>50</v>
      </c>
      <c r="F10" s="354" t="s">
        <v>50</v>
      </c>
      <c r="G10" s="360"/>
      <c r="H10" s="354" t="s">
        <v>414</v>
      </c>
      <c r="I10" s="354" t="s">
        <v>50</v>
      </c>
      <c r="J10" s="355" t="s">
        <v>57</v>
      </c>
      <c r="K10" s="356" t="s">
        <v>417</v>
      </c>
      <c r="L10" s="356" t="s">
        <v>418</v>
      </c>
      <c r="M10" s="357">
        <v>105</v>
      </c>
      <c r="N10" s="358">
        <v>8</v>
      </c>
    </row>
    <row r="11" spans="2:14" ht="18.75" customHeight="1">
      <c r="B11" s="352" t="s">
        <v>767</v>
      </c>
      <c r="C11" s="353" t="s">
        <v>58</v>
      </c>
      <c r="D11" s="354" t="s">
        <v>50</v>
      </c>
      <c r="E11" s="354" t="s">
        <v>50</v>
      </c>
      <c r="F11" s="354" t="s">
        <v>50</v>
      </c>
      <c r="G11" s="360"/>
      <c r="H11" s="354" t="s">
        <v>414</v>
      </c>
      <c r="I11" s="354" t="s">
        <v>50</v>
      </c>
      <c r="J11" s="355" t="s">
        <v>59</v>
      </c>
      <c r="K11" s="356" t="s">
        <v>419</v>
      </c>
      <c r="L11" s="356" t="s">
        <v>420</v>
      </c>
      <c r="M11" s="357">
        <v>22</v>
      </c>
      <c r="N11" s="361">
        <v>10</v>
      </c>
    </row>
    <row r="12" spans="2:14" ht="22.5" customHeight="1">
      <c r="B12" s="362" t="s">
        <v>60</v>
      </c>
      <c r="C12" s="363" t="s">
        <v>61</v>
      </c>
      <c r="D12" s="364" t="s">
        <v>50</v>
      </c>
      <c r="E12" s="364" t="s">
        <v>50</v>
      </c>
      <c r="F12" s="364" t="s">
        <v>50</v>
      </c>
      <c r="G12" s="364" t="s">
        <v>50</v>
      </c>
      <c r="H12" s="365"/>
      <c r="I12" s="364"/>
      <c r="J12" s="366" t="s">
        <v>421</v>
      </c>
      <c r="K12" s="367" t="s">
        <v>422</v>
      </c>
      <c r="L12" s="367" t="s">
        <v>423</v>
      </c>
      <c r="M12" s="368">
        <v>58</v>
      </c>
      <c r="N12" s="371">
        <v>20.5</v>
      </c>
    </row>
    <row r="13" spans="2:14" ht="18.75" customHeight="1">
      <c r="B13" s="362" t="s">
        <v>767</v>
      </c>
      <c r="C13" s="363" t="s">
        <v>62</v>
      </c>
      <c r="D13" s="364" t="s">
        <v>50</v>
      </c>
      <c r="E13" s="364" t="s">
        <v>50</v>
      </c>
      <c r="F13" s="364" t="s">
        <v>50</v>
      </c>
      <c r="G13" s="364" t="s">
        <v>50</v>
      </c>
      <c r="H13" s="365"/>
      <c r="I13" s="369"/>
      <c r="J13" s="366" t="s">
        <v>424</v>
      </c>
      <c r="K13" s="356" t="s">
        <v>63</v>
      </c>
      <c r="L13" s="356" t="s">
        <v>425</v>
      </c>
      <c r="M13" s="370">
        <v>88</v>
      </c>
      <c r="N13" s="371">
        <v>9</v>
      </c>
    </row>
    <row r="14" spans="2:14" ht="18.75" customHeight="1">
      <c r="B14" s="362" t="s">
        <v>767</v>
      </c>
      <c r="C14" s="363" t="s">
        <v>1122</v>
      </c>
      <c r="D14" s="364" t="s">
        <v>50</v>
      </c>
      <c r="E14" s="364" t="s">
        <v>50</v>
      </c>
      <c r="F14" s="364" t="s">
        <v>50</v>
      </c>
      <c r="G14" s="364" t="s">
        <v>50</v>
      </c>
      <c r="H14" s="364" t="s">
        <v>414</v>
      </c>
      <c r="I14" s="369"/>
      <c r="J14" s="366" t="s">
        <v>426</v>
      </c>
      <c r="K14" s="356" t="s">
        <v>427</v>
      </c>
      <c r="L14" s="356" t="s">
        <v>428</v>
      </c>
      <c r="M14" s="370">
        <v>170</v>
      </c>
      <c r="N14" s="371">
        <v>6.5</v>
      </c>
    </row>
    <row r="15" spans="2:14" ht="18.75" customHeight="1">
      <c r="B15" s="362" t="s">
        <v>767</v>
      </c>
      <c r="C15" s="363" t="s">
        <v>1132</v>
      </c>
      <c r="D15" s="364" t="s">
        <v>50</v>
      </c>
      <c r="E15" s="364" t="s">
        <v>50</v>
      </c>
      <c r="F15" s="364" t="s">
        <v>50</v>
      </c>
      <c r="G15" s="364" t="s">
        <v>50</v>
      </c>
      <c r="H15" s="369"/>
      <c r="I15" s="369"/>
      <c r="J15" s="366" t="s">
        <v>429</v>
      </c>
      <c r="K15" s="356" t="s">
        <v>430</v>
      </c>
      <c r="L15" s="356" t="s">
        <v>431</v>
      </c>
      <c r="M15" s="370">
        <v>16</v>
      </c>
      <c r="N15" s="371">
        <v>6.5</v>
      </c>
    </row>
    <row r="16" spans="2:14" ht="18.75" customHeight="1">
      <c r="B16" s="362" t="s">
        <v>767</v>
      </c>
      <c r="C16" s="363" t="s">
        <v>64</v>
      </c>
      <c r="D16" s="364" t="s">
        <v>50</v>
      </c>
      <c r="E16" s="364" t="s">
        <v>50</v>
      </c>
      <c r="F16" s="364" t="s">
        <v>50</v>
      </c>
      <c r="G16" s="364" t="s">
        <v>50</v>
      </c>
      <c r="H16" s="364" t="s">
        <v>414</v>
      </c>
      <c r="I16" s="369"/>
      <c r="J16" s="366" t="s">
        <v>90</v>
      </c>
      <c r="K16" s="356" t="s">
        <v>432</v>
      </c>
      <c r="L16" s="356" t="s">
        <v>433</v>
      </c>
      <c r="M16" s="370">
        <v>17</v>
      </c>
      <c r="N16" s="371">
        <v>10</v>
      </c>
    </row>
    <row r="17" spans="2:14" ht="18.75" customHeight="1">
      <c r="B17" s="362" t="s">
        <v>767</v>
      </c>
      <c r="C17" s="363" t="s">
        <v>65</v>
      </c>
      <c r="D17" s="364" t="s">
        <v>50</v>
      </c>
      <c r="E17" s="364" t="s">
        <v>50</v>
      </c>
      <c r="F17" s="364" t="s">
        <v>50</v>
      </c>
      <c r="G17" s="364" t="s">
        <v>50</v>
      </c>
      <c r="H17" s="364" t="s">
        <v>434</v>
      </c>
      <c r="I17" s="369"/>
      <c r="J17" s="366" t="s">
        <v>435</v>
      </c>
      <c r="K17" s="356" t="s">
        <v>436</v>
      </c>
      <c r="L17" s="356" t="s">
        <v>437</v>
      </c>
      <c r="M17" s="370">
        <v>212</v>
      </c>
      <c r="N17" s="371">
        <v>10</v>
      </c>
    </row>
    <row r="18" spans="2:14" ht="18.75" customHeight="1">
      <c r="B18" s="362" t="s">
        <v>767</v>
      </c>
      <c r="C18" s="363" t="s">
        <v>66</v>
      </c>
      <c r="D18" s="364" t="s">
        <v>50</v>
      </c>
      <c r="E18" s="364" t="s">
        <v>50</v>
      </c>
      <c r="F18" s="364" t="s">
        <v>50</v>
      </c>
      <c r="G18" s="364" t="s">
        <v>50</v>
      </c>
      <c r="H18" s="364" t="s">
        <v>434</v>
      </c>
      <c r="I18" s="369"/>
      <c r="J18" s="366" t="s">
        <v>438</v>
      </c>
      <c r="K18" s="356" t="s">
        <v>439</v>
      </c>
      <c r="L18" s="356" t="s">
        <v>440</v>
      </c>
      <c r="M18" s="370">
        <v>330</v>
      </c>
      <c r="N18" s="371">
        <v>8.5</v>
      </c>
    </row>
    <row r="19" spans="2:14" ht="18.75" customHeight="1">
      <c r="B19" s="362" t="s">
        <v>767</v>
      </c>
      <c r="C19" s="363" t="s">
        <v>1119</v>
      </c>
      <c r="D19" s="364" t="s">
        <v>50</v>
      </c>
      <c r="E19" s="364" t="s">
        <v>50</v>
      </c>
      <c r="F19" s="364" t="s">
        <v>50</v>
      </c>
      <c r="G19" s="364" t="s">
        <v>50</v>
      </c>
      <c r="H19" s="364" t="s">
        <v>434</v>
      </c>
      <c r="I19" s="369"/>
      <c r="J19" s="366" t="s">
        <v>91</v>
      </c>
      <c r="K19" s="356" t="s">
        <v>441</v>
      </c>
      <c r="L19" s="356" t="s">
        <v>442</v>
      </c>
      <c r="M19" s="370">
        <v>106</v>
      </c>
      <c r="N19" s="371">
        <v>9</v>
      </c>
    </row>
    <row r="20" spans="2:14" ht="18.75" customHeight="1">
      <c r="B20" s="362" t="s">
        <v>767</v>
      </c>
      <c r="C20" s="363" t="s">
        <v>67</v>
      </c>
      <c r="D20" s="364" t="s">
        <v>50</v>
      </c>
      <c r="E20" s="364" t="s">
        <v>50</v>
      </c>
      <c r="F20" s="364" t="s">
        <v>50</v>
      </c>
      <c r="G20" s="364" t="s">
        <v>50</v>
      </c>
      <c r="H20" s="369"/>
      <c r="I20" s="369"/>
      <c r="J20" s="366" t="s">
        <v>92</v>
      </c>
      <c r="K20" s="356" t="s">
        <v>443</v>
      </c>
      <c r="L20" s="356" t="s">
        <v>444</v>
      </c>
      <c r="M20" s="370">
        <v>7</v>
      </c>
      <c r="N20" s="371">
        <v>6.5</v>
      </c>
    </row>
    <row r="21" spans="2:14" ht="18.75" customHeight="1">
      <c r="B21" s="362" t="s">
        <v>445</v>
      </c>
      <c r="C21" s="363" t="s">
        <v>93</v>
      </c>
      <c r="D21" s="364" t="s">
        <v>50</v>
      </c>
      <c r="E21" s="364" t="s">
        <v>50</v>
      </c>
      <c r="F21" s="364" t="s">
        <v>50</v>
      </c>
      <c r="G21" s="364" t="s">
        <v>50</v>
      </c>
      <c r="H21" s="364"/>
      <c r="I21" s="369"/>
      <c r="J21" s="366" t="s">
        <v>94</v>
      </c>
      <c r="K21" s="356" t="s">
        <v>446</v>
      </c>
      <c r="L21" s="356" t="s">
        <v>447</v>
      </c>
      <c r="M21" s="370">
        <v>80</v>
      </c>
      <c r="N21" s="371">
        <v>6.5</v>
      </c>
    </row>
    <row r="22" spans="2:14" ht="18.75" customHeight="1">
      <c r="B22" s="352" t="s">
        <v>767</v>
      </c>
      <c r="C22" s="353" t="s">
        <v>68</v>
      </c>
      <c r="D22" s="354" t="s">
        <v>50</v>
      </c>
      <c r="E22" s="354" t="s">
        <v>50</v>
      </c>
      <c r="F22" s="354" t="s">
        <v>50</v>
      </c>
      <c r="G22" s="354" t="s">
        <v>50</v>
      </c>
      <c r="H22" s="354" t="s">
        <v>448</v>
      </c>
      <c r="I22" s="360"/>
      <c r="J22" s="355" t="s">
        <v>449</v>
      </c>
      <c r="K22" s="356" t="s">
        <v>69</v>
      </c>
      <c r="L22" s="356" t="s">
        <v>450</v>
      </c>
      <c r="M22" s="357">
        <v>440</v>
      </c>
      <c r="N22" s="358">
        <v>8.5</v>
      </c>
    </row>
    <row r="23" spans="2:14" ht="22.5" customHeight="1">
      <c r="B23" s="352" t="s">
        <v>767</v>
      </c>
      <c r="C23" s="353" t="s">
        <v>70</v>
      </c>
      <c r="D23" s="354" t="s">
        <v>50</v>
      </c>
      <c r="E23" s="354" t="s">
        <v>50</v>
      </c>
      <c r="F23" s="354" t="s">
        <v>50</v>
      </c>
      <c r="G23" s="354" t="s">
        <v>50</v>
      </c>
      <c r="H23" s="354" t="s">
        <v>448</v>
      </c>
      <c r="I23" s="360"/>
      <c r="J23" s="355" t="s">
        <v>451</v>
      </c>
      <c r="K23" s="356" t="s">
        <v>452</v>
      </c>
      <c r="L23" s="356" t="s">
        <v>453</v>
      </c>
      <c r="M23" s="357">
        <v>133</v>
      </c>
      <c r="N23" s="358">
        <v>6.5</v>
      </c>
    </row>
    <row r="24" spans="2:14" ht="18.75" customHeight="1">
      <c r="B24" s="352" t="s">
        <v>767</v>
      </c>
      <c r="C24" s="353" t="s">
        <v>1129</v>
      </c>
      <c r="D24" s="354" t="s">
        <v>50</v>
      </c>
      <c r="E24" s="354" t="s">
        <v>50</v>
      </c>
      <c r="F24" s="354" t="s">
        <v>50</v>
      </c>
      <c r="G24" s="354" t="s">
        <v>50</v>
      </c>
      <c r="H24" s="354" t="s">
        <v>448</v>
      </c>
      <c r="I24" s="360"/>
      <c r="J24" s="366" t="s">
        <v>95</v>
      </c>
      <c r="K24" s="356" t="s">
        <v>454</v>
      </c>
      <c r="L24" s="356" t="s">
        <v>455</v>
      </c>
      <c r="M24" s="370">
        <v>210</v>
      </c>
      <c r="N24" s="371">
        <v>9</v>
      </c>
    </row>
    <row r="25" spans="2:14" ht="18.75" customHeight="1">
      <c r="B25" s="352" t="s">
        <v>767</v>
      </c>
      <c r="C25" s="353" t="s">
        <v>1130</v>
      </c>
      <c r="D25" s="354" t="s">
        <v>50</v>
      </c>
      <c r="E25" s="354" t="s">
        <v>50</v>
      </c>
      <c r="F25" s="354" t="s">
        <v>50</v>
      </c>
      <c r="G25" s="354" t="s">
        <v>50</v>
      </c>
      <c r="H25" s="354" t="s">
        <v>456</v>
      </c>
      <c r="I25" s="360"/>
      <c r="J25" s="355" t="s">
        <v>457</v>
      </c>
      <c r="K25" s="356" t="s">
        <v>458</v>
      </c>
      <c r="L25" s="356" t="s">
        <v>459</v>
      </c>
      <c r="M25" s="357">
        <v>140</v>
      </c>
      <c r="N25" s="358">
        <v>10</v>
      </c>
    </row>
    <row r="26" spans="2:14" ht="22.5" customHeight="1">
      <c r="B26" s="352" t="s">
        <v>767</v>
      </c>
      <c r="C26" s="353" t="s">
        <v>1127</v>
      </c>
      <c r="D26" s="354" t="s">
        <v>50</v>
      </c>
      <c r="E26" s="354" t="s">
        <v>50</v>
      </c>
      <c r="F26" s="354" t="s">
        <v>50</v>
      </c>
      <c r="G26" s="354" t="s">
        <v>50</v>
      </c>
      <c r="H26" s="365"/>
      <c r="I26" s="360"/>
      <c r="J26" s="355" t="s">
        <v>96</v>
      </c>
      <c r="K26" s="356" t="s">
        <v>460</v>
      </c>
      <c r="L26" s="356" t="s">
        <v>461</v>
      </c>
      <c r="M26" s="357">
        <v>220</v>
      </c>
      <c r="N26" s="358">
        <v>6.5</v>
      </c>
    </row>
    <row r="27" spans="2:14" ht="18.75" customHeight="1">
      <c r="B27" s="352" t="s">
        <v>767</v>
      </c>
      <c r="C27" s="353" t="s">
        <v>71</v>
      </c>
      <c r="D27" s="354" t="s">
        <v>50</v>
      </c>
      <c r="E27" s="354" t="s">
        <v>50</v>
      </c>
      <c r="F27" s="354" t="s">
        <v>50</v>
      </c>
      <c r="G27" s="354" t="s">
        <v>50</v>
      </c>
      <c r="H27" s="365"/>
      <c r="I27" s="360"/>
      <c r="J27" s="355" t="s">
        <v>462</v>
      </c>
      <c r="K27" s="356" t="s">
        <v>463</v>
      </c>
      <c r="L27" s="356" t="s">
        <v>464</v>
      </c>
      <c r="M27" s="357">
        <v>250</v>
      </c>
      <c r="N27" s="358">
        <v>9</v>
      </c>
    </row>
    <row r="28" spans="2:14" ht="18.75" customHeight="1">
      <c r="B28" s="352" t="s">
        <v>767</v>
      </c>
      <c r="C28" s="353" t="s">
        <v>1125</v>
      </c>
      <c r="D28" s="354" t="s">
        <v>50</v>
      </c>
      <c r="E28" s="354" t="s">
        <v>50</v>
      </c>
      <c r="F28" s="354" t="s">
        <v>50</v>
      </c>
      <c r="G28" s="354" t="s">
        <v>50</v>
      </c>
      <c r="H28" s="354" t="s">
        <v>465</v>
      </c>
      <c r="I28" s="360"/>
      <c r="J28" s="355" t="s">
        <v>466</v>
      </c>
      <c r="K28" s="356" t="s">
        <v>467</v>
      </c>
      <c r="L28" s="356" t="s">
        <v>468</v>
      </c>
      <c r="M28" s="357">
        <v>245</v>
      </c>
      <c r="N28" s="358">
        <v>9.4</v>
      </c>
    </row>
    <row r="29" spans="2:14" ht="18.75" customHeight="1">
      <c r="B29" s="352" t="s">
        <v>72</v>
      </c>
      <c r="C29" s="353" t="s">
        <v>73</v>
      </c>
      <c r="D29" s="354" t="s">
        <v>50</v>
      </c>
      <c r="E29" s="360"/>
      <c r="F29" s="360"/>
      <c r="G29" s="360"/>
      <c r="H29" s="360"/>
      <c r="I29" s="360"/>
      <c r="J29" s="355" t="s">
        <v>97</v>
      </c>
      <c r="K29" s="356" t="s">
        <v>469</v>
      </c>
      <c r="L29" s="356" t="s">
        <v>470</v>
      </c>
      <c r="M29" s="357">
        <v>178</v>
      </c>
      <c r="N29" s="358"/>
    </row>
    <row r="30" spans="2:14" ht="18.75" customHeight="1">
      <c r="B30" s="352" t="s">
        <v>767</v>
      </c>
      <c r="C30" s="353" t="s">
        <v>74</v>
      </c>
      <c r="D30" s="354" t="s">
        <v>50</v>
      </c>
      <c r="E30" s="360"/>
      <c r="F30" s="360"/>
      <c r="G30" s="360"/>
      <c r="H30" s="360"/>
      <c r="I30" s="360"/>
      <c r="J30" s="355" t="s">
        <v>471</v>
      </c>
      <c r="K30" s="356" t="s">
        <v>472</v>
      </c>
      <c r="L30" s="356" t="s">
        <v>473</v>
      </c>
      <c r="M30" s="357">
        <v>150</v>
      </c>
      <c r="N30" s="358"/>
    </row>
    <row r="31" spans="2:14" ht="18.75" customHeight="1">
      <c r="B31" s="352" t="s">
        <v>767</v>
      </c>
      <c r="C31" s="353" t="s">
        <v>75</v>
      </c>
      <c r="D31" s="354" t="s">
        <v>50</v>
      </c>
      <c r="E31" s="360"/>
      <c r="F31" s="360"/>
      <c r="G31" s="360"/>
      <c r="H31" s="354" t="s">
        <v>474</v>
      </c>
      <c r="I31" s="360"/>
      <c r="J31" s="355" t="s">
        <v>98</v>
      </c>
      <c r="K31" s="356" t="s">
        <v>475</v>
      </c>
      <c r="L31" s="356" t="s">
        <v>476</v>
      </c>
      <c r="M31" s="357">
        <v>33</v>
      </c>
      <c r="N31" s="358"/>
    </row>
    <row r="32" spans="2:14" ht="14.25" customHeight="1">
      <c r="B32" s="372" t="s">
        <v>767</v>
      </c>
      <c r="C32" s="373" t="s">
        <v>76</v>
      </c>
      <c r="D32" s="374" t="s">
        <v>50</v>
      </c>
      <c r="E32" s="375"/>
      <c r="F32" s="375"/>
      <c r="G32" s="375"/>
      <c r="H32" s="376"/>
      <c r="I32" s="375"/>
      <c r="J32" s="1039" t="s">
        <v>99</v>
      </c>
      <c r="K32" s="377" t="s">
        <v>477</v>
      </c>
      <c r="L32" s="377" t="s">
        <v>478</v>
      </c>
      <c r="M32" s="378">
        <v>273</v>
      </c>
      <c r="N32" s="379"/>
    </row>
    <row r="33" spans="2:14" ht="15" customHeight="1">
      <c r="B33" s="352" t="s">
        <v>767</v>
      </c>
      <c r="C33" s="353" t="s">
        <v>77</v>
      </c>
      <c r="D33" s="354" t="s">
        <v>50</v>
      </c>
      <c r="E33" s="360"/>
      <c r="F33" s="360"/>
      <c r="G33" s="360"/>
      <c r="H33" s="360"/>
      <c r="I33" s="360"/>
      <c r="J33" s="355" t="s">
        <v>479</v>
      </c>
      <c r="K33" s="356" t="s">
        <v>480</v>
      </c>
      <c r="L33" s="356" t="s">
        <v>481</v>
      </c>
      <c r="M33" s="357">
        <v>390</v>
      </c>
      <c r="N33" s="358"/>
    </row>
    <row r="34" spans="2:14" ht="15" customHeight="1">
      <c r="B34" s="352" t="s">
        <v>767</v>
      </c>
      <c r="C34" s="353" t="s">
        <v>100</v>
      </c>
      <c r="D34" s="354" t="s">
        <v>50</v>
      </c>
      <c r="E34" s="360"/>
      <c r="F34" s="360"/>
      <c r="G34" s="360"/>
      <c r="H34" s="360"/>
      <c r="I34" s="360"/>
      <c r="J34" s="355" t="s">
        <v>101</v>
      </c>
      <c r="K34" s="356" t="s">
        <v>482</v>
      </c>
      <c r="L34" s="356" t="s">
        <v>483</v>
      </c>
      <c r="M34" s="357">
        <v>270</v>
      </c>
      <c r="N34" s="358"/>
    </row>
    <row r="35" spans="2:14" ht="18.75" customHeight="1">
      <c r="B35" s="380" t="s">
        <v>78</v>
      </c>
      <c r="C35" s="353" t="s">
        <v>1195</v>
      </c>
      <c r="D35" s="354" t="s">
        <v>79</v>
      </c>
      <c r="E35" s="360"/>
      <c r="F35" s="360"/>
      <c r="G35" s="360"/>
      <c r="H35" s="360"/>
      <c r="I35" s="360"/>
      <c r="J35" s="355" t="s">
        <v>484</v>
      </c>
      <c r="K35" s="356" t="s">
        <v>485</v>
      </c>
      <c r="L35" s="356" t="s">
        <v>486</v>
      </c>
      <c r="M35" s="357">
        <v>1199</v>
      </c>
      <c r="N35" s="358"/>
    </row>
    <row r="36" spans="2:14" ht="22.5" customHeight="1">
      <c r="B36" s="352" t="s">
        <v>767</v>
      </c>
      <c r="C36" s="353" t="s">
        <v>80</v>
      </c>
      <c r="D36" s="354" t="s">
        <v>79</v>
      </c>
      <c r="E36" s="360"/>
      <c r="F36" s="360"/>
      <c r="G36" s="360"/>
      <c r="H36" s="360"/>
      <c r="I36" s="360"/>
      <c r="J36" s="355" t="s">
        <v>102</v>
      </c>
      <c r="K36" s="356" t="s">
        <v>487</v>
      </c>
      <c r="L36" s="356" t="s">
        <v>488</v>
      </c>
      <c r="M36" s="357">
        <v>620</v>
      </c>
      <c r="N36" s="358"/>
    </row>
    <row r="37" spans="2:14" ht="22.5" customHeight="1">
      <c r="B37" s="352" t="s">
        <v>767</v>
      </c>
      <c r="C37" s="353" t="s">
        <v>1218</v>
      </c>
      <c r="D37" s="354" t="s">
        <v>79</v>
      </c>
      <c r="E37" s="360"/>
      <c r="F37" s="360"/>
      <c r="G37" s="360"/>
      <c r="H37" s="360"/>
      <c r="I37" s="360"/>
      <c r="J37" s="355" t="s">
        <v>489</v>
      </c>
      <c r="K37" s="356" t="s">
        <v>490</v>
      </c>
      <c r="L37" s="356" t="s">
        <v>491</v>
      </c>
      <c r="M37" s="357">
        <v>770</v>
      </c>
      <c r="N37" s="358"/>
    </row>
    <row r="38" spans="2:14" ht="18.75" customHeight="1">
      <c r="B38" s="352" t="s">
        <v>767</v>
      </c>
      <c r="C38" s="353" t="s">
        <v>81</v>
      </c>
      <c r="D38" s="354" t="s">
        <v>79</v>
      </c>
      <c r="E38" s="360"/>
      <c r="F38" s="360"/>
      <c r="G38" s="360"/>
      <c r="H38" s="360"/>
      <c r="I38" s="360"/>
      <c r="J38" s="366" t="s">
        <v>492</v>
      </c>
      <c r="K38" s="356" t="s">
        <v>493</v>
      </c>
      <c r="L38" s="356" t="s">
        <v>494</v>
      </c>
      <c r="M38" s="357">
        <v>860</v>
      </c>
      <c r="N38" s="358"/>
    </row>
    <row r="39" spans="2:14" ht="25.5" customHeight="1">
      <c r="B39" s="352" t="s">
        <v>767</v>
      </c>
      <c r="C39" s="353" t="s">
        <v>82</v>
      </c>
      <c r="D39" s="354" t="s">
        <v>79</v>
      </c>
      <c r="E39" s="360"/>
      <c r="F39" s="360"/>
      <c r="G39" s="360"/>
      <c r="H39" s="360"/>
      <c r="I39" s="360"/>
      <c r="J39" s="366" t="s">
        <v>103</v>
      </c>
      <c r="K39" s="356" t="s">
        <v>495</v>
      </c>
      <c r="L39" s="356" t="s">
        <v>496</v>
      </c>
      <c r="M39" s="357">
        <v>1660</v>
      </c>
      <c r="N39" s="358"/>
    </row>
    <row r="40" spans="2:14" ht="18.75" customHeight="1">
      <c r="B40" s="352" t="s">
        <v>767</v>
      </c>
      <c r="C40" s="353" t="s">
        <v>1206</v>
      </c>
      <c r="D40" s="354" t="s">
        <v>79</v>
      </c>
      <c r="E40" s="360"/>
      <c r="F40" s="360"/>
      <c r="G40" s="360"/>
      <c r="H40" s="360"/>
      <c r="I40" s="360"/>
      <c r="J40" s="355" t="s">
        <v>497</v>
      </c>
      <c r="K40" s="356" t="s">
        <v>498</v>
      </c>
      <c r="L40" s="356" t="s">
        <v>499</v>
      </c>
      <c r="M40" s="357">
        <v>1530</v>
      </c>
      <c r="N40" s="358"/>
    </row>
    <row r="41" spans="2:14" ht="9.75" customHeight="1" thickBot="1">
      <c r="B41" s="381"/>
      <c r="C41" s="382"/>
      <c r="D41" s="383"/>
      <c r="E41" s="383"/>
      <c r="F41" s="383"/>
      <c r="G41" s="383"/>
      <c r="H41" s="383"/>
      <c r="I41" s="383"/>
      <c r="J41" s="384"/>
      <c r="K41" s="385"/>
      <c r="L41" s="386"/>
      <c r="M41" s="387"/>
      <c r="N41" s="388"/>
    </row>
    <row r="42" ht="12">
      <c r="B42" s="389" t="s">
        <v>500</v>
      </c>
    </row>
    <row r="43" spans="2:10" ht="12">
      <c r="B43" s="390" t="s">
        <v>104</v>
      </c>
      <c r="C43" s="341"/>
      <c r="D43" s="341"/>
      <c r="E43" s="341"/>
      <c r="F43" s="341"/>
      <c r="G43" s="341"/>
      <c r="H43" s="341"/>
      <c r="I43" s="341"/>
      <c r="J43" s="341"/>
    </row>
    <row r="44" spans="2:10" ht="12">
      <c r="B44" s="390" t="s">
        <v>105</v>
      </c>
      <c r="C44" s="341"/>
      <c r="D44" s="341"/>
      <c r="E44" s="341"/>
      <c r="F44" s="341"/>
      <c r="G44" s="341"/>
      <c r="H44" s="341"/>
      <c r="I44" s="341"/>
      <c r="J44" s="341"/>
    </row>
    <row r="45" spans="2:10" ht="12">
      <c r="B45" s="390" t="s">
        <v>106</v>
      </c>
      <c r="C45" s="341"/>
      <c r="D45" s="341"/>
      <c r="E45" s="341"/>
      <c r="F45" s="341"/>
      <c r="G45" s="341"/>
      <c r="H45" s="341"/>
      <c r="I45" s="341"/>
      <c r="J45" s="341"/>
    </row>
    <row r="46" ht="12">
      <c r="B46" s="389" t="s">
        <v>107</v>
      </c>
    </row>
  </sheetData>
  <mergeCells count="7">
    <mergeCell ref="L4:L5"/>
    <mergeCell ref="M4:M5"/>
    <mergeCell ref="N4:N5"/>
    <mergeCell ref="B4:B5"/>
    <mergeCell ref="C4:C5"/>
    <mergeCell ref="J4:J5"/>
    <mergeCell ref="K4:K5"/>
  </mergeCells>
  <printOptions/>
  <pageMargins left="0.31496062992125984" right="0.2755905511811024" top="0.41" bottom="0.3937007874015748" header="0.2755905511811024" footer="0.1968503937007874"/>
  <pageSetup horizontalDpi="600" verticalDpi="600" orientation="portrait" paperSize="9" r:id="rId1"/>
  <headerFooter alignWithMargins="0">
    <oddHeader>&amp;R&amp;D  &amp;T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Y53"/>
  <sheetViews>
    <sheetView workbookViewId="0" topLeftCell="A1">
      <selection activeCell="A2" sqref="A2"/>
    </sheetView>
  </sheetViews>
  <sheetFormatPr defaultColWidth="9.00390625" defaultRowHeight="13.5"/>
  <cols>
    <col min="1" max="1" width="9.00390625" style="1040" customWidth="1"/>
    <col min="2" max="5" width="9.125" style="1040" bestFit="1" customWidth="1"/>
    <col min="6" max="6" width="9.00390625" style="1040" customWidth="1"/>
    <col min="7" max="19" width="9.125" style="1040" bestFit="1" customWidth="1"/>
    <col min="20" max="20" width="9.00390625" style="1040" customWidth="1"/>
    <col min="21" max="21" width="9.375" style="1040" bestFit="1" customWidth="1"/>
    <col min="22" max="16384" width="9.00390625" style="1040" customWidth="1"/>
  </cols>
  <sheetData>
    <row r="1" spans="1:25" ht="6.75" customHeight="1">
      <c r="A1" s="391"/>
      <c r="B1" s="391"/>
      <c r="C1" s="391"/>
      <c r="D1" s="391"/>
      <c r="E1" s="391"/>
      <c r="F1" s="391"/>
      <c r="G1" s="391"/>
      <c r="H1" s="391"/>
      <c r="I1" s="391"/>
      <c r="J1" s="391"/>
      <c r="K1" s="391"/>
      <c r="L1" s="391"/>
      <c r="M1" s="391"/>
      <c r="N1" s="391"/>
      <c r="O1" s="391"/>
      <c r="P1" s="391"/>
      <c r="Q1" s="391"/>
      <c r="R1" s="391"/>
      <c r="S1" s="391"/>
      <c r="T1" s="391"/>
      <c r="U1" s="391"/>
      <c r="V1" s="391"/>
      <c r="W1" s="1033"/>
      <c r="X1" s="1033"/>
      <c r="Y1" s="1033"/>
    </row>
    <row r="2" spans="1:25" ht="21.75" customHeight="1">
      <c r="A2" s="392" t="s">
        <v>1451</v>
      </c>
      <c r="B2" s="391"/>
      <c r="C2" s="391"/>
      <c r="D2" s="391"/>
      <c r="E2" s="391"/>
      <c r="F2" s="391"/>
      <c r="G2" s="391"/>
      <c r="H2" s="391"/>
      <c r="I2" s="391"/>
      <c r="J2" s="391"/>
      <c r="K2" s="391"/>
      <c r="L2" s="391"/>
      <c r="M2" s="391"/>
      <c r="N2" s="391"/>
      <c r="O2" s="391"/>
      <c r="P2" s="391"/>
      <c r="Q2" s="391"/>
      <c r="R2" s="391"/>
      <c r="S2" s="391"/>
      <c r="T2" s="391"/>
      <c r="U2" s="391"/>
      <c r="V2" s="391"/>
      <c r="W2" s="1033"/>
      <c r="X2" s="1033"/>
      <c r="Y2" s="1033"/>
    </row>
    <row r="3" spans="1:25" ht="13.5">
      <c r="A3" s="391" t="s">
        <v>108</v>
      </c>
      <c r="B3" s="391"/>
      <c r="C3" s="391"/>
      <c r="D3" s="391"/>
      <c r="E3" s="391"/>
      <c r="F3" s="391"/>
      <c r="G3" s="391"/>
      <c r="H3" s="391"/>
      <c r="I3" s="391"/>
      <c r="J3" s="391"/>
      <c r="K3" s="391"/>
      <c r="L3" s="391"/>
      <c r="M3" s="391"/>
      <c r="N3" s="391"/>
      <c r="O3" s="391"/>
      <c r="P3" s="391"/>
      <c r="Q3" s="391"/>
      <c r="R3" s="391"/>
      <c r="S3" s="391"/>
      <c r="T3" s="391"/>
      <c r="U3" s="391"/>
      <c r="V3" s="391"/>
      <c r="W3" s="1033"/>
      <c r="X3" s="1033"/>
      <c r="Y3" s="1033"/>
    </row>
    <row r="4" spans="1:25" ht="14.25" thickBot="1">
      <c r="A4" s="393" t="s">
        <v>194</v>
      </c>
      <c r="B4" s="391"/>
      <c r="C4" s="391"/>
      <c r="D4" s="391"/>
      <c r="E4" s="391"/>
      <c r="F4" s="391"/>
      <c r="G4" s="394"/>
      <c r="H4" s="391"/>
      <c r="I4" s="391"/>
      <c r="J4" s="391"/>
      <c r="K4" s="391"/>
      <c r="L4" s="391"/>
      <c r="M4" s="391"/>
      <c r="N4" s="391"/>
      <c r="O4" s="391"/>
      <c r="P4" s="391"/>
      <c r="Q4" s="391"/>
      <c r="R4" s="391"/>
      <c r="S4" s="391"/>
      <c r="T4" s="391"/>
      <c r="U4" s="391"/>
      <c r="V4" s="391"/>
      <c r="W4" s="1033"/>
      <c r="X4" s="1033"/>
      <c r="Y4" s="1033"/>
    </row>
    <row r="5" spans="1:25" ht="14.25" thickTop="1">
      <c r="A5" s="395" t="s">
        <v>109</v>
      </c>
      <c r="B5" s="396" t="s">
        <v>110</v>
      </c>
      <c r="C5" s="396"/>
      <c r="D5" s="396"/>
      <c r="E5" s="396"/>
      <c r="F5" s="396"/>
      <c r="G5" s="397" t="s">
        <v>111</v>
      </c>
      <c r="H5" s="398"/>
      <c r="I5" s="399"/>
      <c r="J5" s="400"/>
      <c r="K5" s="400"/>
      <c r="L5" s="396" t="s">
        <v>112</v>
      </c>
      <c r="M5" s="396"/>
      <c r="N5" s="396"/>
      <c r="O5" s="400"/>
      <c r="P5" s="396" t="s">
        <v>113</v>
      </c>
      <c r="Q5" s="396"/>
      <c r="R5" s="397" t="s">
        <v>114</v>
      </c>
      <c r="S5" s="398"/>
      <c r="T5" s="398"/>
      <c r="U5" s="399"/>
      <c r="V5" s="401" t="s">
        <v>109</v>
      </c>
      <c r="W5" s="1033"/>
      <c r="X5" s="1033"/>
      <c r="Y5" s="1033"/>
    </row>
    <row r="6" spans="1:25" ht="13.5">
      <c r="A6" s="402"/>
      <c r="B6" s="1216" t="s">
        <v>115</v>
      </c>
      <c r="C6" s="1216" t="s">
        <v>116</v>
      </c>
      <c r="D6" s="1216" t="s">
        <v>177</v>
      </c>
      <c r="E6" s="1216" t="s">
        <v>117</v>
      </c>
      <c r="F6" s="1216" t="s">
        <v>177</v>
      </c>
      <c r="G6" s="1216" t="s">
        <v>115</v>
      </c>
      <c r="H6" s="1216" t="s">
        <v>118</v>
      </c>
      <c r="I6" s="1216" t="s">
        <v>177</v>
      </c>
      <c r="J6" s="403" t="s">
        <v>119</v>
      </c>
      <c r="K6" s="404" t="s">
        <v>46</v>
      </c>
      <c r="L6" s="405" t="s">
        <v>120</v>
      </c>
      <c r="M6" s="406" t="s">
        <v>121</v>
      </c>
      <c r="N6" s="407"/>
      <c r="O6" s="408" t="s">
        <v>122</v>
      </c>
      <c r="P6" s="1216" t="s">
        <v>123</v>
      </c>
      <c r="Q6" s="1216" t="s">
        <v>178</v>
      </c>
      <c r="R6" s="1218" t="s">
        <v>501</v>
      </c>
      <c r="S6" s="409" t="s">
        <v>124</v>
      </c>
      <c r="T6" s="406"/>
      <c r="U6" s="410"/>
      <c r="V6" s="411"/>
      <c r="W6" s="1033"/>
      <c r="X6" s="1033"/>
      <c r="Y6" s="1033"/>
    </row>
    <row r="7" spans="1:25" ht="13.5">
      <c r="A7" s="412" t="s">
        <v>125</v>
      </c>
      <c r="B7" s="1217"/>
      <c r="C7" s="1217"/>
      <c r="D7" s="1217"/>
      <c r="E7" s="1217"/>
      <c r="F7" s="1217"/>
      <c r="G7" s="1217"/>
      <c r="H7" s="1217"/>
      <c r="I7" s="1217"/>
      <c r="J7" s="413"/>
      <c r="K7" s="413"/>
      <c r="L7" s="413"/>
      <c r="M7" s="414" t="s">
        <v>126</v>
      </c>
      <c r="N7" s="415" t="s">
        <v>178</v>
      </c>
      <c r="O7" s="413" t="s">
        <v>127</v>
      </c>
      <c r="P7" s="1217"/>
      <c r="Q7" s="1217"/>
      <c r="R7" s="1219"/>
      <c r="S7" s="414" t="s">
        <v>128</v>
      </c>
      <c r="T7" s="414" t="s">
        <v>129</v>
      </c>
      <c r="U7" s="414" t="s">
        <v>178</v>
      </c>
      <c r="V7" s="416" t="s">
        <v>125</v>
      </c>
      <c r="W7" s="1033"/>
      <c r="X7" s="1033"/>
      <c r="Y7" s="1033"/>
    </row>
    <row r="8" spans="1:25" ht="13.5">
      <c r="A8" s="417"/>
      <c r="B8" s="418" t="s">
        <v>130</v>
      </c>
      <c r="C8" s="418" t="s">
        <v>130</v>
      </c>
      <c r="D8" s="418" t="s">
        <v>131</v>
      </c>
      <c r="E8" s="418" t="s">
        <v>130</v>
      </c>
      <c r="F8" s="418" t="s">
        <v>131</v>
      </c>
      <c r="G8" s="418" t="s">
        <v>132</v>
      </c>
      <c r="H8" s="418" t="s">
        <v>132</v>
      </c>
      <c r="I8" s="418" t="s">
        <v>131</v>
      </c>
      <c r="J8" s="418" t="s">
        <v>133</v>
      </c>
      <c r="K8" s="418" t="s">
        <v>134</v>
      </c>
      <c r="L8" s="418" t="s">
        <v>135</v>
      </c>
      <c r="M8" s="418" t="s">
        <v>135</v>
      </c>
      <c r="N8" s="418" t="s">
        <v>131</v>
      </c>
      <c r="O8" s="418" t="s">
        <v>136</v>
      </c>
      <c r="P8" s="418" t="s">
        <v>137</v>
      </c>
      <c r="Q8" s="418" t="s">
        <v>131</v>
      </c>
      <c r="R8" s="418" t="s">
        <v>138</v>
      </c>
      <c r="S8" s="418" t="s">
        <v>138</v>
      </c>
      <c r="T8" s="418" t="s">
        <v>139</v>
      </c>
      <c r="U8" s="418" t="s">
        <v>131</v>
      </c>
      <c r="V8" s="419"/>
      <c r="W8" s="1033"/>
      <c r="X8" s="1033"/>
      <c r="Y8" s="1033"/>
    </row>
    <row r="9" spans="1:25" ht="13.5">
      <c r="A9" s="420"/>
      <c r="B9" s="421"/>
      <c r="C9" s="421"/>
      <c r="D9" s="422"/>
      <c r="E9" s="421"/>
      <c r="F9" s="422"/>
      <c r="G9" s="423"/>
      <c r="H9" s="423"/>
      <c r="I9" s="422"/>
      <c r="J9" s="423"/>
      <c r="K9" s="424"/>
      <c r="L9" s="424"/>
      <c r="M9" s="424"/>
      <c r="N9" s="422"/>
      <c r="O9" s="423"/>
      <c r="P9" s="423"/>
      <c r="Q9" s="422"/>
      <c r="R9" s="424"/>
      <c r="S9" s="424"/>
      <c r="T9" s="408"/>
      <c r="U9" s="422"/>
      <c r="V9" s="425"/>
      <c r="W9" s="1033"/>
      <c r="X9" s="1033"/>
      <c r="Y9" s="1033"/>
    </row>
    <row r="10" spans="1:25" ht="13.5">
      <c r="A10" s="426" t="s">
        <v>140</v>
      </c>
      <c r="B10" s="427">
        <v>11.5</v>
      </c>
      <c r="C10" s="427">
        <v>40.8</v>
      </c>
      <c r="D10" s="428">
        <v>12260</v>
      </c>
      <c r="E10" s="427">
        <v>-20</v>
      </c>
      <c r="F10" s="428" t="s">
        <v>141</v>
      </c>
      <c r="G10" s="429">
        <v>75</v>
      </c>
      <c r="H10" s="429">
        <v>7</v>
      </c>
      <c r="I10" s="428">
        <v>37378</v>
      </c>
      <c r="J10" s="429">
        <v>7.4</v>
      </c>
      <c r="K10" s="430">
        <v>1653.3</v>
      </c>
      <c r="L10" s="431">
        <v>1125</v>
      </c>
      <c r="M10" s="432">
        <v>217.6</v>
      </c>
      <c r="N10" s="428">
        <v>4988</v>
      </c>
      <c r="O10" s="429">
        <v>134.1</v>
      </c>
      <c r="P10" s="429">
        <v>113</v>
      </c>
      <c r="Q10" s="428">
        <v>29594</v>
      </c>
      <c r="R10" s="432">
        <v>1.6</v>
      </c>
      <c r="S10" s="432">
        <v>21.4</v>
      </c>
      <c r="T10" s="433" t="s">
        <v>142</v>
      </c>
      <c r="U10" s="434">
        <v>21167</v>
      </c>
      <c r="V10" s="435" t="s">
        <v>140</v>
      </c>
      <c r="W10" s="1033"/>
      <c r="X10" s="1033"/>
      <c r="Y10" s="1033"/>
    </row>
    <row r="11" spans="1:25" ht="13.5">
      <c r="A11" s="417"/>
      <c r="B11" s="421"/>
      <c r="C11" s="421"/>
      <c r="D11" s="436"/>
      <c r="E11" s="421"/>
      <c r="F11" s="436"/>
      <c r="G11" s="423"/>
      <c r="H11" s="423"/>
      <c r="I11" s="436"/>
      <c r="J11" s="423"/>
      <c r="K11" s="424"/>
      <c r="L11" s="437"/>
      <c r="M11" s="424"/>
      <c r="N11" s="436"/>
      <c r="O11" s="423"/>
      <c r="P11" s="423"/>
      <c r="Q11" s="436"/>
      <c r="R11" s="424"/>
      <c r="S11" s="424"/>
      <c r="T11" s="408"/>
      <c r="U11" s="436"/>
      <c r="V11" s="438"/>
      <c r="W11" s="1033"/>
      <c r="X11" s="1033"/>
      <c r="Y11" s="1033"/>
    </row>
    <row r="12" spans="1:25" ht="13.5">
      <c r="A12" s="439" t="s">
        <v>143</v>
      </c>
      <c r="B12" s="440">
        <v>-0.5</v>
      </c>
      <c r="C12" s="440">
        <v>18.1</v>
      </c>
      <c r="D12" s="441">
        <v>21920</v>
      </c>
      <c r="E12" s="440">
        <v>-20</v>
      </c>
      <c r="F12" s="442" t="s">
        <v>141</v>
      </c>
      <c r="G12" s="443">
        <v>81</v>
      </c>
      <c r="H12" s="443">
        <v>19</v>
      </c>
      <c r="I12" s="441">
        <v>21920</v>
      </c>
      <c r="J12" s="444">
        <v>8.1</v>
      </c>
      <c r="K12" s="445">
        <v>89.6</v>
      </c>
      <c r="L12" s="446">
        <v>75.4</v>
      </c>
      <c r="M12" s="445">
        <v>57.1</v>
      </c>
      <c r="N12" s="441">
        <v>4030</v>
      </c>
      <c r="O12" s="443">
        <v>15.2</v>
      </c>
      <c r="P12" s="443">
        <v>113</v>
      </c>
      <c r="Q12" s="441">
        <v>29594</v>
      </c>
      <c r="R12" s="445">
        <v>1.4</v>
      </c>
      <c r="S12" s="445">
        <v>14.4</v>
      </c>
      <c r="T12" s="447" t="s">
        <v>142</v>
      </c>
      <c r="U12" s="448">
        <v>18294</v>
      </c>
      <c r="V12" s="449" t="s">
        <v>143</v>
      </c>
      <c r="W12" s="1033"/>
      <c r="X12" s="1033"/>
      <c r="Y12" s="1033"/>
    </row>
    <row r="13" spans="1:25" ht="13.5">
      <c r="A13" s="439" t="s">
        <v>144</v>
      </c>
      <c r="B13" s="440">
        <v>-0.2</v>
      </c>
      <c r="C13" s="440">
        <v>17.3</v>
      </c>
      <c r="D13" s="441">
        <v>22688</v>
      </c>
      <c r="E13" s="440">
        <v>-19</v>
      </c>
      <c r="F13" s="441" t="s">
        <v>145</v>
      </c>
      <c r="G13" s="443">
        <v>77</v>
      </c>
      <c r="H13" s="443">
        <v>21</v>
      </c>
      <c r="I13" s="441">
        <v>38762</v>
      </c>
      <c r="J13" s="444">
        <v>7.9</v>
      </c>
      <c r="K13" s="445">
        <v>99.3</v>
      </c>
      <c r="L13" s="446">
        <v>70.2</v>
      </c>
      <c r="M13" s="445">
        <v>54.2</v>
      </c>
      <c r="N13" s="441">
        <v>8084</v>
      </c>
      <c r="O13" s="443">
        <v>12.6</v>
      </c>
      <c r="P13" s="443">
        <v>107</v>
      </c>
      <c r="Q13" s="441">
        <v>13181</v>
      </c>
      <c r="R13" s="445">
        <v>1.5</v>
      </c>
      <c r="S13" s="445">
        <v>13.7</v>
      </c>
      <c r="T13" s="450" t="s">
        <v>142</v>
      </c>
      <c r="U13" s="441" t="s">
        <v>146</v>
      </c>
      <c r="V13" s="449" t="s">
        <v>144</v>
      </c>
      <c r="W13" s="1033"/>
      <c r="X13" s="1033"/>
      <c r="Y13" s="1033"/>
    </row>
    <row r="14" spans="1:25" ht="13.5">
      <c r="A14" s="439" t="s">
        <v>147</v>
      </c>
      <c r="B14" s="440">
        <v>3.1</v>
      </c>
      <c r="C14" s="440">
        <v>23.7</v>
      </c>
      <c r="D14" s="441" t="s">
        <v>148</v>
      </c>
      <c r="E14" s="440">
        <v>-15.5</v>
      </c>
      <c r="F14" s="441" t="s">
        <v>149</v>
      </c>
      <c r="G14" s="443">
        <v>70</v>
      </c>
      <c r="H14" s="443">
        <v>11</v>
      </c>
      <c r="I14" s="441">
        <v>36974</v>
      </c>
      <c r="J14" s="444">
        <v>7.3</v>
      </c>
      <c r="K14" s="445">
        <v>146.5</v>
      </c>
      <c r="L14" s="446">
        <v>66.5</v>
      </c>
      <c r="M14" s="445">
        <v>49.2</v>
      </c>
      <c r="N14" s="441">
        <v>6293</v>
      </c>
      <c r="O14" s="443">
        <v>11.1</v>
      </c>
      <c r="P14" s="443">
        <v>86</v>
      </c>
      <c r="Q14" s="441">
        <v>13219</v>
      </c>
      <c r="R14" s="445">
        <v>1.7</v>
      </c>
      <c r="S14" s="445">
        <v>13.9</v>
      </c>
      <c r="T14" s="450" t="s">
        <v>142</v>
      </c>
      <c r="U14" s="441">
        <v>13591</v>
      </c>
      <c r="V14" s="449" t="s">
        <v>147</v>
      </c>
      <c r="W14" s="1033"/>
      <c r="X14" s="1033"/>
      <c r="Y14" s="1033"/>
    </row>
    <row r="15" spans="1:25" ht="13.5">
      <c r="A15" s="439" t="s">
        <v>150</v>
      </c>
      <c r="B15" s="440">
        <v>9.8</v>
      </c>
      <c r="C15" s="440">
        <v>33.3</v>
      </c>
      <c r="D15" s="441">
        <v>15458</v>
      </c>
      <c r="E15" s="440">
        <v>-7.3</v>
      </c>
      <c r="F15" s="441">
        <v>15068</v>
      </c>
      <c r="G15" s="443">
        <v>63</v>
      </c>
      <c r="H15" s="443">
        <v>7</v>
      </c>
      <c r="I15" s="441">
        <v>36986</v>
      </c>
      <c r="J15" s="444">
        <v>6.7</v>
      </c>
      <c r="K15" s="445">
        <v>180.3</v>
      </c>
      <c r="L15" s="446">
        <v>68.1</v>
      </c>
      <c r="M15" s="445">
        <v>89.1</v>
      </c>
      <c r="N15" s="441">
        <v>5212</v>
      </c>
      <c r="O15" s="444">
        <v>9.6</v>
      </c>
      <c r="P15" s="443">
        <v>28</v>
      </c>
      <c r="Q15" s="441">
        <v>5213</v>
      </c>
      <c r="R15" s="445">
        <v>1.9</v>
      </c>
      <c r="S15" s="445">
        <v>15.9</v>
      </c>
      <c r="T15" s="450" t="s">
        <v>664</v>
      </c>
      <c r="U15" s="441">
        <v>851</v>
      </c>
      <c r="V15" s="449" t="s">
        <v>150</v>
      </c>
      <c r="W15" s="1033"/>
      <c r="X15" s="1033"/>
      <c r="Y15" s="1033"/>
    </row>
    <row r="16" spans="1:25" ht="13.5">
      <c r="A16" s="439" t="s">
        <v>151</v>
      </c>
      <c r="B16" s="440">
        <v>15.4</v>
      </c>
      <c r="C16" s="440">
        <v>33.4</v>
      </c>
      <c r="D16" s="441">
        <v>27168</v>
      </c>
      <c r="E16" s="440">
        <v>-1.8</v>
      </c>
      <c r="F16" s="441">
        <v>12542</v>
      </c>
      <c r="G16" s="443">
        <v>65</v>
      </c>
      <c r="H16" s="443">
        <v>7</v>
      </c>
      <c r="I16" s="441">
        <v>37378</v>
      </c>
      <c r="J16" s="444">
        <v>6.8</v>
      </c>
      <c r="K16" s="445">
        <v>201.9</v>
      </c>
      <c r="L16" s="446">
        <v>81.3</v>
      </c>
      <c r="M16" s="445">
        <v>98.3</v>
      </c>
      <c r="N16" s="441">
        <v>10736</v>
      </c>
      <c r="O16" s="443">
        <v>9</v>
      </c>
      <c r="P16" s="443">
        <v>0</v>
      </c>
      <c r="Q16" s="441">
        <v>33725</v>
      </c>
      <c r="R16" s="445">
        <v>1.8</v>
      </c>
      <c r="S16" s="445">
        <v>15.6</v>
      </c>
      <c r="T16" s="450" t="s">
        <v>152</v>
      </c>
      <c r="U16" s="441">
        <v>16198</v>
      </c>
      <c r="V16" s="449" t="s">
        <v>151</v>
      </c>
      <c r="W16" s="1033"/>
      <c r="X16" s="1033"/>
      <c r="Y16" s="1033"/>
    </row>
    <row r="17" spans="1:25" ht="13.5">
      <c r="A17" s="439" t="s">
        <v>153</v>
      </c>
      <c r="B17" s="440">
        <v>19.5</v>
      </c>
      <c r="C17" s="440">
        <v>35.6</v>
      </c>
      <c r="D17" s="441">
        <v>16253</v>
      </c>
      <c r="E17" s="440">
        <v>3</v>
      </c>
      <c r="F17" s="441">
        <v>10017</v>
      </c>
      <c r="G17" s="443">
        <v>74</v>
      </c>
      <c r="H17" s="443">
        <v>15</v>
      </c>
      <c r="I17" s="441">
        <v>37045</v>
      </c>
      <c r="J17" s="444">
        <v>7.9</v>
      </c>
      <c r="K17" s="445">
        <v>153.8</v>
      </c>
      <c r="L17" s="446">
        <v>102.6</v>
      </c>
      <c r="M17" s="445">
        <v>104.5</v>
      </c>
      <c r="N17" s="441">
        <v>35609</v>
      </c>
      <c r="O17" s="443">
        <v>9.7</v>
      </c>
      <c r="P17" s="443" t="s">
        <v>502</v>
      </c>
      <c r="Q17" s="443" t="s">
        <v>502</v>
      </c>
      <c r="R17" s="445">
        <v>1.6</v>
      </c>
      <c r="S17" s="445">
        <v>13.2</v>
      </c>
      <c r="T17" s="450" t="s">
        <v>142</v>
      </c>
      <c r="U17" s="441">
        <v>20259</v>
      </c>
      <c r="V17" s="449" t="s">
        <v>153</v>
      </c>
      <c r="W17" s="1033"/>
      <c r="X17" s="1033"/>
      <c r="Y17" s="1033"/>
    </row>
    <row r="18" spans="1:25" ht="13.5">
      <c r="A18" s="439" t="s">
        <v>154</v>
      </c>
      <c r="B18" s="440">
        <v>23.2</v>
      </c>
      <c r="C18" s="440">
        <v>40.8</v>
      </c>
      <c r="D18" s="441">
        <v>12260</v>
      </c>
      <c r="E18" s="440">
        <v>6.7</v>
      </c>
      <c r="F18" s="441">
        <v>27942</v>
      </c>
      <c r="G18" s="443">
        <v>77</v>
      </c>
      <c r="H18" s="443">
        <v>25</v>
      </c>
      <c r="I18" s="441">
        <v>30146</v>
      </c>
      <c r="J18" s="443">
        <v>7.7</v>
      </c>
      <c r="K18" s="445">
        <v>155.8</v>
      </c>
      <c r="L18" s="446">
        <v>143.9</v>
      </c>
      <c r="M18" s="445">
        <v>101.2</v>
      </c>
      <c r="N18" s="441">
        <v>1670</v>
      </c>
      <c r="O18" s="443">
        <v>11.1</v>
      </c>
      <c r="P18" s="443" t="s">
        <v>502</v>
      </c>
      <c r="Q18" s="443" t="s">
        <v>502</v>
      </c>
      <c r="R18" s="445">
        <v>1.5</v>
      </c>
      <c r="S18" s="445">
        <v>12</v>
      </c>
      <c r="T18" s="450" t="s">
        <v>152</v>
      </c>
      <c r="U18" s="441">
        <v>8607</v>
      </c>
      <c r="V18" s="449" t="s">
        <v>154</v>
      </c>
      <c r="W18" s="1033"/>
      <c r="X18" s="1033"/>
      <c r="Y18" s="1033"/>
    </row>
    <row r="19" spans="1:25" ht="13.5">
      <c r="A19" s="439" t="s">
        <v>155</v>
      </c>
      <c r="B19" s="440">
        <v>24.6</v>
      </c>
      <c r="C19" s="440">
        <v>38.9</v>
      </c>
      <c r="D19" s="441">
        <v>34559</v>
      </c>
      <c r="E19" s="440">
        <v>8.4</v>
      </c>
      <c r="F19" s="441">
        <v>3884</v>
      </c>
      <c r="G19" s="443">
        <v>76</v>
      </c>
      <c r="H19" s="443">
        <v>22</v>
      </c>
      <c r="I19" s="441">
        <v>38212</v>
      </c>
      <c r="J19" s="443">
        <v>6.8</v>
      </c>
      <c r="K19" s="445">
        <v>184.7</v>
      </c>
      <c r="L19" s="446">
        <v>148.8</v>
      </c>
      <c r="M19" s="445">
        <v>217.6</v>
      </c>
      <c r="N19" s="441">
        <v>4988</v>
      </c>
      <c r="O19" s="444">
        <v>9.3</v>
      </c>
      <c r="P19" s="443" t="s">
        <v>502</v>
      </c>
      <c r="Q19" s="443" t="s">
        <v>502</v>
      </c>
      <c r="R19" s="445">
        <v>1.6</v>
      </c>
      <c r="S19" s="445">
        <v>15.8</v>
      </c>
      <c r="T19" s="447" t="s">
        <v>156</v>
      </c>
      <c r="U19" s="448">
        <v>3143</v>
      </c>
      <c r="V19" s="449" t="s">
        <v>155</v>
      </c>
      <c r="W19" s="1033"/>
      <c r="X19" s="1033"/>
      <c r="Y19" s="1033"/>
    </row>
    <row r="20" spans="1:25" ht="13.5">
      <c r="A20" s="439" t="s">
        <v>157</v>
      </c>
      <c r="B20" s="440">
        <v>19.7</v>
      </c>
      <c r="C20" s="440">
        <v>36.1</v>
      </c>
      <c r="D20" s="441">
        <v>31291</v>
      </c>
      <c r="E20" s="440">
        <v>3</v>
      </c>
      <c r="F20" s="441" t="s">
        <v>158</v>
      </c>
      <c r="G20" s="443">
        <v>78</v>
      </c>
      <c r="H20" s="443">
        <v>19</v>
      </c>
      <c r="I20" s="441">
        <v>36790</v>
      </c>
      <c r="J20" s="443">
        <v>7.6</v>
      </c>
      <c r="K20" s="445">
        <v>125.6</v>
      </c>
      <c r="L20" s="446">
        <v>134.3</v>
      </c>
      <c r="M20" s="445">
        <v>131.1</v>
      </c>
      <c r="N20" s="441">
        <v>6842</v>
      </c>
      <c r="O20" s="443">
        <v>11.6</v>
      </c>
      <c r="P20" s="443" t="s">
        <v>502</v>
      </c>
      <c r="Q20" s="443" t="s">
        <v>502</v>
      </c>
      <c r="R20" s="445">
        <v>1.4</v>
      </c>
      <c r="S20" s="445">
        <v>20.2</v>
      </c>
      <c r="T20" s="450" t="s">
        <v>159</v>
      </c>
      <c r="U20" s="441">
        <v>21820</v>
      </c>
      <c r="V20" s="449" t="s">
        <v>157</v>
      </c>
      <c r="W20" s="1033"/>
      <c r="X20" s="1033"/>
      <c r="Y20" s="1033"/>
    </row>
    <row r="21" spans="1:25" ht="13.5">
      <c r="A21" s="439" t="s">
        <v>160</v>
      </c>
      <c r="B21" s="440">
        <v>13.2</v>
      </c>
      <c r="C21" s="440">
        <v>32.3</v>
      </c>
      <c r="D21" s="441">
        <v>17078</v>
      </c>
      <c r="E21" s="440">
        <v>-2.4</v>
      </c>
      <c r="F21" s="441">
        <v>14171</v>
      </c>
      <c r="G21" s="443">
        <v>77</v>
      </c>
      <c r="H21" s="443">
        <v>15</v>
      </c>
      <c r="I21" s="441">
        <v>32079</v>
      </c>
      <c r="J21" s="443">
        <v>6.9</v>
      </c>
      <c r="K21" s="445">
        <v>131.1</v>
      </c>
      <c r="L21" s="446">
        <v>76</v>
      </c>
      <c r="M21" s="445">
        <v>103.6</v>
      </c>
      <c r="N21" s="441">
        <v>14545</v>
      </c>
      <c r="O21" s="443">
        <v>9.6</v>
      </c>
      <c r="P21" s="443" t="s">
        <v>502</v>
      </c>
      <c r="Q21" s="443" t="s">
        <v>502</v>
      </c>
      <c r="R21" s="445">
        <v>1.4</v>
      </c>
      <c r="S21" s="445">
        <v>13.5</v>
      </c>
      <c r="T21" s="450" t="s">
        <v>161</v>
      </c>
      <c r="U21" s="441">
        <v>18916</v>
      </c>
      <c r="V21" s="449" t="s">
        <v>160</v>
      </c>
      <c r="W21" s="1033"/>
      <c r="X21" s="1033"/>
      <c r="Y21" s="1033"/>
    </row>
    <row r="22" spans="1:25" ht="13.5">
      <c r="A22" s="439" t="s">
        <v>162</v>
      </c>
      <c r="B22" s="440">
        <v>7.2</v>
      </c>
      <c r="C22" s="440">
        <v>26.9</v>
      </c>
      <c r="D22" s="441">
        <v>5422</v>
      </c>
      <c r="E22" s="440">
        <v>-7.2</v>
      </c>
      <c r="F22" s="441" t="s">
        <v>163</v>
      </c>
      <c r="G22" s="443">
        <v>78</v>
      </c>
      <c r="H22" s="443">
        <v>17</v>
      </c>
      <c r="I22" s="441">
        <v>34277</v>
      </c>
      <c r="J22" s="443">
        <v>7.2</v>
      </c>
      <c r="K22" s="445">
        <v>99.6</v>
      </c>
      <c r="L22" s="446">
        <v>80.8</v>
      </c>
      <c r="M22" s="445">
        <v>71</v>
      </c>
      <c r="N22" s="441">
        <v>33207</v>
      </c>
      <c r="O22" s="444">
        <v>11.7</v>
      </c>
      <c r="P22" s="443">
        <v>33</v>
      </c>
      <c r="Q22" s="441">
        <v>18961</v>
      </c>
      <c r="R22" s="445">
        <v>1.4</v>
      </c>
      <c r="S22" s="445">
        <v>12.9</v>
      </c>
      <c r="T22" s="450" t="s">
        <v>664</v>
      </c>
      <c r="U22" s="441">
        <v>3974</v>
      </c>
      <c r="V22" s="449" t="s">
        <v>162</v>
      </c>
      <c r="W22" s="1033"/>
      <c r="X22" s="1033"/>
      <c r="Y22" s="1033"/>
    </row>
    <row r="23" spans="1:25" ht="14.25" thickBot="1">
      <c r="A23" s="451" t="s">
        <v>164</v>
      </c>
      <c r="B23" s="452">
        <v>2.4</v>
      </c>
      <c r="C23" s="452">
        <v>20.1</v>
      </c>
      <c r="D23" s="453">
        <v>33208</v>
      </c>
      <c r="E23" s="452">
        <v>-15</v>
      </c>
      <c r="F23" s="453" t="s">
        <v>165</v>
      </c>
      <c r="G23" s="454">
        <v>80</v>
      </c>
      <c r="H23" s="454">
        <v>22</v>
      </c>
      <c r="I23" s="453">
        <v>28837</v>
      </c>
      <c r="J23" s="455">
        <v>7.8</v>
      </c>
      <c r="K23" s="456">
        <v>85.1</v>
      </c>
      <c r="L23" s="457">
        <v>77.2</v>
      </c>
      <c r="M23" s="456">
        <v>111.1</v>
      </c>
      <c r="N23" s="453" t="s">
        <v>166</v>
      </c>
      <c r="O23" s="458">
        <v>13.5</v>
      </c>
      <c r="P23" s="454">
        <v>82</v>
      </c>
      <c r="Q23" s="453">
        <v>13880</v>
      </c>
      <c r="R23" s="457">
        <v>1.5</v>
      </c>
      <c r="S23" s="456">
        <v>21.4</v>
      </c>
      <c r="T23" s="459" t="s">
        <v>142</v>
      </c>
      <c r="U23" s="453">
        <v>21167</v>
      </c>
      <c r="V23" s="460" t="s">
        <v>164</v>
      </c>
      <c r="W23" s="1033"/>
      <c r="X23" s="1033"/>
      <c r="Y23" s="1033"/>
    </row>
    <row r="24" spans="1:25" ht="13.5">
      <c r="A24" s="461" t="s">
        <v>179</v>
      </c>
      <c r="B24" s="391"/>
      <c r="C24" s="394"/>
      <c r="D24" s="394"/>
      <c r="E24" s="394"/>
      <c r="F24" s="394"/>
      <c r="G24" s="394"/>
      <c r="H24" s="391"/>
      <c r="I24" s="391"/>
      <c r="J24" s="391"/>
      <c r="K24" s="391"/>
      <c r="L24" s="391"/>
      <c r="M24" s="391"/>
      <c r="N24" s="391"/>
      <c r="O24" s="391"/>
      <c r="P24" s="391"/>
      <c r="Q24" s="391"/>
      <c r="R24" s="391"/>
      <c r="S24" s="391"/>
      <c r="T24" s="391"/>
      <c r="U24" s="391"/>
      <c r="V24" s="391"/>
      <c r="W24" s="1041"/>
      <c r="X24" s="1041"/>
      <c r="Y24" s="1041"/>
    </row>
    <row r="25" spans="1:25" ht="13.5">
      <c r="A25" s="78" t="s">
        <v>180</v>
      </c>
      <c r="B25" s="1041"/>
      <c r="C25" s="394"/>
      <c r="D25" s="394"/>
      <c r="E25" s="394"/>
      <c r="F25" s="394"/>
      <c r="G25" s="462"/>
      <c r="H25" s="463"/>
      <c r="I25" s="463"/>
      <c r="J25" s="463"/>
      <c r="K25" s="463"/>
      <c r="L25" s="463"/>
      <c r="M25" s="463"/>
      <c r="N25" s="463"/>
      <c r="O25" s="463"/>
      <c r="P25" s="463"/>
      <c r="Q25" s="463"/>
      <c r="R25" s="463"/>
      <c r="S25" s="463"/>
      <c r="T25" s="463"/>
      <c r="U25" s="463"/>
      <c r="V25" s="463"/>
      <c r="W25" s="1041"/>
      <c r="X25" s="1041"/>
      <c r="Y25" s="1041"/>
    </row>
    <row r="26" spans="1:25" ht="13.5">
      <c r="A26" s="78" t="s">
        <v>167</v>
      </c>
      <c r="B26" s="1041"/>
      <c r="C26" s="464"/>
      <c r="D26" s="464"/>
      <c r="E26" s="464"/>
      <c r="F26" s="464"/>
      <c r="G26" s="464"/>
      <c r="H26" s="464"/>
      <c r="I26" s="464"/>
      <c r="J26" s="464"/>
      <c r="K26" s="464"/>
      <c r="L26" s="464"/>
      <c r="M26" s="464"/>
      <c r="N26" s="464"/>
      <c r="O26" s="464"/>
      <c r="P26" s="464"/>
      <c r="Q26" s="464"/>
      <c r="R26" s="464"/>
      <c r="S26" s="464"/>
      <c r="T26" s="464"/>
      <c r="U26" s="464"/>
      <c r="V26" s="464"/>
      <c r="W26" s="1041"/>
      <c r="X26" s="1041"/>
      <c r="Y26" s="1041"/>
    </row>
    <row r="27" spans="1:25" ht="13.5">
      <c r="A27" s="465"/>
      <c r="B27" s="1041"/>
      <c r="C27" s="464"/>
      <c r="D27" s="464"/>
      <c r="E27" s="464"/>
      <c r="F27" s="464"/>
      <c r="G27" s="464"/>
      <c r="H27" s="464"/>
      <c r="I27" s="464"/>
      <c r="J27" s="464"/>
      <c r="K27" s="464"/>
      <c r="L27" s="464"/>
      <c r="M27" s="464"/>
      <c r="N27" s="464"/>
      <c r="O27" s="464"/>
      <c r="P27" s="464"/>
      <c r="Q27" s="464"/>
      <c r="R27" s="464"/>
      <c r="S27" s="464"/>
      <c r="T27" s="464"/>
      <c r="U27" s="464"/>
      <c r="V27" s="464"/>
      <c r="W27" s="1041"/>
      <c r="X27" s="1041"/>
      <c r="Y27" s="1041"/>
    </row>
    <row r="28" spans="1:25" ht="13.5">
      <c r="A28" s="465"/>
      <c r="B28" s="1041"/>
      <c r="C28" s="464"/>
      <c r="D28" s="464"/>
      <c r="E28" s="464"/>
      <c r="F28" s="464"/>
      <c r="G28" s="464"/>
      <c r="H28" s="464"/>
      <c r="I28" s="464"/>
      <c r="J28" s="464"/>
      <c r="K28" s="464"/>
      <c r="L28" s="464"/>
      <c r="M28" s="464"/>
      <c r="N28" s="464"/>
      <c r="O28" s="464"/>
      <c r="P28" s="464"/>
      <c r="Q28" s="464"/>
      <c r="R28" s="464"/>
      <c r="S28" s="464"/>
      <c r="T28" s="464"/>
      <c r="U28" s="464"/>
      <c r="V28" s="464"/>
      <c r="W28" s="1041"/>
      <c r="X28" s="1041"/>
      <c r="Y28" s="1041"/>
    </row>
    <row r="29" spans="1:23" ht="14.25" thickBot="1">
      <c r="A29" s="468" t="s">
        <v>503</v>
      </c>
      <c r="B29" s="466"/>
      <c r="C29" s="466"/>
      <c r="D29" s="466"/>
      <c r="E29" s="467"/>
      <c r="F29" s="467"/>
      <c r="G29" s="466"/>
      <c r="H29" s="466"/>
      <c r="I29" s="466"/>
      <c r="J29" s="466"/>
      <c r="K29" s="466"/>
      <c r="L29" s="466"/>
      <c r="M29" s="467"/>
      <c r="N29" s="467"/>
      <c r="O29" s="467"/>
      <c r="P29" s="467"/>
      <c r="Q29" s="467"/>
      <c r="R29" s="467"/>
      <c r="S29" s="467"/>
      <c r="T29" s="467"/>
      <c r="U29" s="467"/>
      <c r="V29" s="467"/>
      <c r="W29" s="466"/>
    </row>
    <row r="30" spans="1:23" ht="14.25" thickTop="1">
      <c r="A30" s="469" t="s">
        <v>109</v>
      </c>
      <c r="B30" s="470" t="s">
        <v>504</v>
      </c>
      <c r="C30" s="470"/>
      <c r="D30" s="470"/>
      <c r="E30" s="471"/>
      <c r="F30" s="471"/>
      <c r="G30" s="472" t="s">
        <v>505</v>
      </c>
      <c r="H30" s="473"/>
      <c r="I30" s="474"/>
      <c r="J30" s="475"/>
      <c r="K30" s="475"/>
      <c r="L30" s="475"/>
      <c r="M30" s="476" t="s">
        <v>506</v>
      </c>
      <c r="N30" s="471"/>
      <c r="O30" s="477"/>
      <c r="P30" s="478"/>
      <c r="Q30" s="476" t="s">
        <v>507</v>
      </c>
      <c r="R30" s="477"/>
      <c r="S30" s="479" t="s">
        <v>508</v>
      </c>
      <c r="T30" s="480"/>
      <c r="U30" s="480"/>
      <c r="V30" s="481"/>
      <c r="W30" s="482" t="s">
        <v>509</v>
      </c>
    </row>
    <row r="31" spans="1:23" ht="13.5">
      <c r="A31" s="483"/>
      <c r="B31" s="1220" t="s">
        <v>115</v>
      </c>
      <c r="C31" s="1220" t="s">
        <v>116</v>
      </c>
      <c r="D31" s="1220" t="s">
        <v>177</v>
      </c>
      <c r="E31" s="1220" t="s">
        <v>117</v>
      </c>
      <c r="F31" s="1220" t="s">
        <v>177</v>
      </c>
      <c r="G31" s="1222" t="s">
        <v>115</v>
      </c>
      <c r="H31" s="1222" t="s">
        <v>118</v>
      </c>
      <c r="I31" s="1222" t="s">
        <v>177</v>
      </c>
      <c r="J31" s="485" t="s">
        <v>119</v>
      </c>
      <c r="K31" s="485" t="s">
        <v>46</v>
      </c>
      <c r="L31" s="485" t="s">
        <v>168</v>
      </c>
      <c r="M31" s="1224" t="s">
        <v>181</v>
      </c>
      <c r="N31" s="486" t="s">
        <v>121</v>
      </c>
      <c r="O31" s="487"/>
      <c r="P31" s="488" t="s">
        <v>122</v>
      </c>
      <c r="Q31" s="1220" t="s">
        <v>123</v>
      </c>
      <c r="R31" s="1220" t="s">
        <v>169</v>
      </c>
      <c r="S31" s="1226" t="s">
        <v>510</v>
      </c>
      <c r="T31" s="486" t="s">
        <v>124</v>
      </c>
      <c r="U31" s="489"/>
      <c r="V31" s="487"/>
      <c r="W31" s="490"/>
    </row>
    <row r="32" spans="1:23" ht="13.5">
      <c r="A32" s="491" t="s">
        <v>125</v>
      </c>
      <c r="B32" s="1221"/>
      <c r="C32" s="1221"/>
      <c r="D32" s="1221"/>
      <c r="E32" s="1221"/>
      <c r="F32" s="1221"/>
      <c r="G32" s="1223"/>
      <c r="H32" s="1223"/>
      <c r="I32" s="1223"/>
      <c r="J32" s="493" t="s">
        <v>182</v>
      </c>
      <c r="K32" s="493" t="s">
        <v>511</v>
      </c>
      <c r="L32" s="493" t="s">
        <v>512</v>
      </c>
      <c r="M32" s="1225"/>
      <c r="N32" s="494" t="s">
        <v>126</v>
      </c>
      <c r="O32" s="495" t="s">
        <v>169</v>
      </c>
      <c r="P32" s="492" t="s">
        <v>127</v>
      </c>
      <c r="Q32" s="1221"/>
      <c r="R32" s="1221"/>
      <c r="S32" s="1221"/>
      <c r="T32" s="494" t="s">
        <v>128</v>
      </c>
      <c r="U32" s="494" t="s">
        <v>129</v>
      </c>
      <c r="V32" s="494" t="s">
        <v>169</v>
      </c>
      <c r="W32" s="496" t="s">
        <v>125</v>
      </c>
    </row>
    <row r="33" spans="1:23" ht="13.5">
      <c r="A33" s="498"/>
      <c r="B33" s="499"/>
      <c r="C33" s="499"/>
      <c r="D33" s="499"/>
      <c r="E33" s="500"/>
      <c r="F33" s="500"/>
      <c r="G33" s="500"/>
      <c r="H33" s="500"/>
      <c r="I33" s="500"/>
      <c r="J33" s="500"/>
      <c r="K33" s="500"/>
      <c r="L33" s="500"/>
      <c r="M33" s="500"/>
      <c r="N33" s="500"/>
      <c r="O33" s="500"/>
      <c r="P33" s="500"/>
      <c r="Q33" s="500"/>
      <c r="R33" s="500"/>
      <c r="S33" s="500"/>
      <c r="T33" s="500"/>
      <c r="U33" s="500"/>
      <c r="V33" s="500"/>
      <c r="W33" s="501"/>
    </row>
    <row r="34" spans="1:23" ht="13.5">
      <c r="A34" s="502" t="s">
        <v>1000</v>
      </c>
      <c r="B34" s="503">
        <v>11.6</v>
      </c>
      <c r="C34" s="503">
        <v>36.4</v>
      </c>
      <c r="D34" s="504">
        <v>39300</v>
      </c>
      <c r="E34" s="503">
        <v>-9.1</v>
      </c>
      <c r="F34" s="504">
        <v>39106</v>
      </c>
      <c r="G34" s="505">
        <v>76</v>
      </c>
      <c r="H34" s="505">
        <v>10</v>
      </c>
      <c r="I34" s="504">
        <v>39205</v>
      </c>
      <c r="J34" s="503">
        <v>8.058333333333334</v>
      </c>
      <c r="K34" s="506">
        <v>1536.3</v>
      </c>
      <c r="L34" s="505">
        <v>34</v>
      </c>
      <c r="M34" s="507">
        <v>1196</v>
      </c>
      <c r="N34" s="503">
        <v>55.5</v>
      </c>
      <c r="O34" s="504">
        <v>39098</v>
      </c>
      <c r="P34" s="505">
        <v>160</v>
      </c>
      <c r="Q34" s="505">
        <v>69</v>
      </c>
      <c r="R34" s="504">
        <v>39512</v>
      </c>
      <c r="S34" s="503">
        <v>1.7</v>
      </c>
      <c r="T34" s="503">
        <v>9.5</v>
      </c>
      <c r="U34" s="505" t="s">
        <v>156</v>
      </c>
      <c r="V34" s="504">
        <v>39332</v>
      </c>
      <c r="W34" s="508" t="s">
        <v>1000</v>
      </c>
    </row>
    <row r="35" spans="1:23" ht="13.5">
      <c r="A35" s="1042" t="s">
        <v>1024</v>
      </c>
      <c r="B35" s="1043">
        <v>11.7</v>
      </c>
      <c r="C35" s="1044">
        <v>34.4</v>
      </c>
      <c r="D35" s="1045">
        <v>39301</v>
      </c>
      <c r="E35" s="1044">
        <v>-9.8</v>
      </c>
      <c r="F35" s="1046">
        <v>39117</v>
      </c>
      <c r="G35" s="1047">
        <v>76</v>
      </c>
      <c r="H35" s="1048">
        <v>8</v>
      </c>
      <c r="I35" s="1046">
        <v>39187</v>
      </c>
      <c r="J35" s="1043">
        <f>SUM(J37:J48)/12</f>
        <v>7.908333333333334</v>
      </c>
      <c r="K35" s="1049">
        <v>1524.4</v>
      </c>
      <c r="L35" s="1050">
        <v>34</v>
      </c>
      <c r="M35" s="1051">
        <v>1526</v>
      </c>
      <c r="N35" s="1052">
        <v>75</v>
      </c>
      <c r="O35" s="1046">
        <v>39361</v>
      </c>
      <c r="P35" s="1048">
        <f>SUM(P37:P48)</f>
        <v>138</v>
      </c>
      <c r="Q35" s="1053">
        <v>75</v>
      </c>
      <c r="R35" s="1054" t="s">
        <v>513</v>
      </c>
      <c r="S35" s="1043">
        <v>1.7</v>
      </c>
      <c r="T35" s="1044">
        <v>8.3</v>
      </c>
      <c r="U35" s="1044" t="s">
        <v>183</v>
      </c>
      <c r="V35" s="1046">
        <v>39393</v>
      </c>
      <c r="W35" s="1055" t="s">
        <v>1024</v>
      </c>
    </row>
    <row r="36" spans="1:23" ht="13.5">
      <c r="A36" s="509"/>
      <c r="B36" s="1056"/>
      <c r="C36" s="1056"/>
      <c r="D36" s="1057"/>
      <c r="E36" s="1058"/>
      <c r="F36" s="1059"/>
      <c r="G36" s="1060"/>
      <c r="H36" s="1060"/>
      <c r="I36" s="1061"/>
      <c r="J36" s="1060"/>
      <c r="K36" s="1062"/>
      <c r="L36" s="1060"/>
      <c r="M36" s="1063"/>
      <c r="N36" s="1063"/>
      <c r="O36" s="1059"/>
      <c r="P36" s="1060"/>
      <c r="Q36" s="1060"/>
      <c r="R36" s="1059"/>
      <c r="S36" s="1064"/>
      <c r="T36" s="1062"/>
      <c r="U36" s="1065"/>
      <c r="V36" s="1059"/>
      <c r="W36" s="510"/>
    </row>
    <row r="37" spans="1:23" ht="13.5">
      <c r="A37" s="511" t="s">
        <v>143</v>
      </c>
      <c r="B37" s="1066">
        <v>-1.8</v>
      </c>
      <c r="C37" s="1066">
        <v>9.2</v>
      </c>
      <c r="D37" s="1067">
        <v>30</v>
      </c>
      <c r="E37" s="1066">
        <v>-9.3</v>
      </c>
      <c r="F37" s="1067">
        <v>13</v>
      </c>
      <c r="G37" s="1067">
        <v>80</v>
      </c>
      <c r="H37" s="505">
        <v>41</v>
      </c>
      <c r="I37" s="505">
        <v>22</v>
      </c>
      <c r="J37" s="503">
        <v>8.1</v>
      </c>
      <c r="K37" s="1068">
        <v>102.9</v>
      </c>
      <c r="L37" s="505">
        <v>34</v>
      </c>
      <c r="M37" s="1066">
        <v>50</v>
      </c>
      <c r="N37" s="1066">
        <v>10.5</v>
      </c>
      <c r="O37" s="1067">
        <v>14</v>
      </c>
      <c r="P37" s="1067">
        <v>11</v>
      </c>
      <c r="Q37" s="1067">
        <v>69</v>
      </c>
      <c r="R37" s="1067">
        <v>4</v>
      </c>
      <c r="S37" s="1068">
        <v>1.5</v>
      </c>
      <c r="T37" s="1066">
        <v>5.2</v>
      </c>
      <c r="U37" s="1067" t="s">
        <v>184</v>
      </c>
      <c r="V37" s="1067" t="s">
        <v>514</v>
      </c>
      <c r="W37" s="512" t="s">
        <v>143</v>
      </c>
    </row>
    <row r="38" spans="1:23" ht="13.5">
      <c r="A38" s="511" t="s">
        <v>144</v>
      </c>
      <c r="B38" s="1066">
        <v>0.6</v>
      </c>
      <c r="C38" s="1066">
        <v>13.5</v>
      </c>
      <c r="D38" s="1067">
        <v>14</v>
      </c>
      <c r="E38" s="1066">
        <v>-9.8</v>
      </c>
      <c r="F38" s="1067">
        <v>4</v>
      </c>
      <c r="G38" s="1067">
        <v>78</v>
      </c>
      <c r="H38" s="505">
        <v>21</v>
      </c>
      <c r="I38" s="505">
        <v>14</v>
      </c>
      <c r="J38" s="503">
        <v>8.6</v>
      </c>
      <c r="K38" s="1068">
        <v>84.7</v>
      </c>
      <c r="L38" s="505">
        <v>28</v>
      </c>
      <c r="M38" s="1066">
        <v>72</v>
      </c>
      <c r="N38" s="1066">
        <v>13.5</v>
      </c>
      <c r="O38" s="1067">
        <v>1</v>
      </c>
      <c r="P38" s="1067">
        <v>12</v>
      </c>
      <c r="Q38" s="1067">
        <v>67</v>
      </c>
      <c r="R38" s="1067">
        <v>4</v>
      </c>
      <c r="S38" s="1068">
        <v>1.8</v>
      </c>
      <c r="T38" s="1066">
        <v>7.5</v>
      </c>
      <c r="U38" s="1067" t="s">
        <v>185</v>
      </c>
      <c r="V38" s="1067">
        <v>25</v>
      </c>
      <c r="W38" s="512" t="s">
        <v>144</v>
      </c>
    </row>
    <row r="39" spans="1:23" ht="13.5">
      <c r="A39" s="511" t="s">
        <v>147</v>
      </c>
      <c r="B39" s="1066">
        <v>3.5</v>
      </c>
      <c r="C39" s="1066">
        <v>18.3</v>
      </c>
      <c r="D39" s="1067">
        <v>28</v>
      </c>
      <c r="E39" s="1066">
        <v>-4.2</v>
      </c>
      <c r="F39" s="1067">
        <v>4</v>
      </c>
      <c r="G39" s="1067">
        <v>67</v>
      </c>
      <c r="H39" s="505">
        <v>13</v>
      </c>
      <c r="I39" s="505">
        <v>25</v>
      </c>
      <c r="J39" s="503">
        <v>7.4</v>
      </c>
      <c r="K39" s="1068">
        <v>150.6</v>
      </c>
      <c r="L39" s="505">
        <v>41</v>
      </c>
      <c r="M39" s="1066">
        <v>104.5</v>
      </c>
      <c r="N39" s="1066">
        <v>44</v>
      </c>
      <c r="O39" s="1067">
        <v>17</v>
      </c>
      <c r="P39" s="1067">
        <v>12</v>
      </c>
      <c r="Q39" s="1067">
        <v>16</v>
      </c>
      <c r="R39" s="1067">
        <v>1</v>
      </c>
      <c r="S39" s="1068">
        <v>2.1</v>
      </c>
      <c r="T39" s="1066">
        <v>7.9</v>
      </c>
      <c r="U39" s="1067" t="s">
        <v>186</v>
      </c>
      <c r="V39" s="1067">
        <v>20</v>
      </c>
      <c r="W39" s="512" t="s">
        <v>147</v>
      </c>
    </row>
    <row r="40" spans="1:23" ht="13.5">
      <c r="A40" s="511" t="s">
        <v>150</v>
      </c>
      <c r="B40" s="1066">
        <v>8.4</v>
      </c>
      <c r="C40" s="1066">
        <v>24.2</v>
      </c>
      <c r="D40" s="1067">
        <v>29</v>
      </c>
      <c r="E40" s="1066">
        <v>-1.6</v>
      </c>
      <c r="F40" s="1067">
        <v>10</v>
      </c>
      <c r="G40" s="1067">
        <v>65</v>
      </c>
      <c r="H40" s="505">
        <v>8</v>
      </c>
      <c r="I40" s="505">
        <v>15</v>
      </c>
      <c r="J40" s="503">
        <v>7.7</v>
      </c>
      <c r="K40" s="1068">
        <v>135.2</v>
      </c>
      <c r="L40" s="505">
        <v>34</v>
      </c>
      <c r="M40" s="1066">
        <v>64.5</v>
      </c>
      <c r="N40" s="1066">
        <v>24</v>
      </c>
      <c r="O40" s="1067">
        <v>20</v>
      </c>
      <c r="P40" s="1067">
        <v>8</v>
      </c>
      <c r="Q40" s="1069">
        <v>2</v>
      </c>
      <c r="R40" s="1069">
        <v>1</v>
      </c>
      <c r="S40" s="1068">
        <v>2.1</v>
      </c>
      <c r="T40" s="1066">
        <v>8.2</v>
      </c>
      <c r="U40" s="1067" t="s">
        <v>183</v>
      </c>
      <c r="V40" s="1067">
        <v>24</v>
      </c>
      <c r="W40" s="512" t="s">
        <v>150</v>
      </c>
    </row>
    <row r="41" spans="1:23" ht="13.5">
      <c r="A41" s="511" t="s">
        <v>151</v>
      </c>
      <c r="B41" s="1066">
        <v>16.2</v>
      </c>
      <c r="C41" s="1066">
        <v>29.1</v>
      </c>
      <c r="D41" s="1067">
        <v>22</v>
      </c>
      <c r="E41" s="1066">
        <v>3.5</v>
      </c>
      <c r="F41" s="1067">
        <v>4</v>
      </c>
      <c r="G41" s="1067">
        <v>68</v>
      </c>
      <c r="H41" s="505">
        <v>14</v>
      </c>
      <c r="I41" s="505">
        <v>15</v>
      </c>
      <c r="J41" s="503">
        <v>8.2</v>
      </c>
      <c r="K41" s="1068">
        <v>156.7</v>
      </c>
      <c r="L41" s="505">
        <v>36</v>
      </c>
      <c r="M41" s="1066">
        <v>47.5</v>
      </c>
      <c r="N41" s="1066">
        <v>12</v>
      </c>
      <c r="O41" s="1067">
        <v>20</v>
      </c>
      <c r="P41" s="1067">
        <v>11</v>
      </c>
      <c r="Q41" s="1069" t="s">
        <v>515</v>
      </c>
      <c r="R41" s="1069" t="s">
        <v>515</v>
      </c>
      <c r="S41" s="1068">
        <v>1.7</v>
      </c>
      <c r="T41" s="1066">
        <v>7.2</v>
      </c>
      <c r="U41" s="1067" t="s">
        <v>185</v>
      </c>
      <c r="V41" s="1067">
        <v>27</v>
      </c>
      <c r="W41" s="512" t="s">
        <v>151</v>
      </c>
    </row>
    <row r="42" spans="1:23" ht="13.5">
      <c r="A42" s="511" t="s">
        <v>153</v>
      </c>
      <c r="B42" s="1066">
        <v>20.5</v>
      </c>
      <c r="C42" s="1066">
        <v>31</v>
      </c>
      <c r="D42" s="1067">
        <v>28</v>
      </c>
      <c r="E42" s="1066">
        <v>10.9</v>
      </c>
      <c r="F42" s="1067">
        <v>4</v>
      </c>
      <c r="G42" s="1067">
        <v>72</v>
      </c>
      <c r="H42" s="505">
        <v>26</v>
      </c>
      <c r="I42" s="505">
        <v>22</v>
      </c>
      <c r="J42" s="503">
        <v>8.2</v>
      </c>
      <c r="K42" s="1068">
        <v>175.9</v>
      </c>
      <c r="L42" s="505">
        <v>40</v>
      </c>
      <c r="M42" s="1066">
        <v>57.5</v>
      </c>
      <c r="N42" s="1066">
        <v>21</v>
      </c>
      <c r="O42" s="1067">
        <v>9</v>
      </c>
      <c r="P42" s="1067">
        <v>6</v>
      </c>
      <c r="Q42" s="1069" t="s">
        <v>516</v>
      </c>
      <c r="R42" s="1069" t="s">
        <v>516</v>
      </c>
      <c r="S42" s="1068">
        <v>1.8</v>
      </c>
      <c r="T42" s="1066">
        <v>8</v>
      </c>
      <c r="U42" s="1067" t="s">
        <v>187</v>
      </c>
      <c r="V42" s="1067">
        <v>15</v>
      </c>
      <c r="W42" s="512" t="s">
        <v>153</v>
      </c>
    </row>
    <row r="43" spans="1:23" ht="13.5">
      <c r="A43" s="511" t="s">
        <v>154</v>
      </c>
      <c r="B43" s="1066">
        <v>22.3</v>
      </c>
      <c r="C43" s="1066">
        <v>32.4</v>
      </c>
      <c r="D43" s="1067">
        <v>14</v>
      </c>
      <c r="E43" s="1066">
        <v>16</v>
      </c>
      <c r="F43" s="1067">
        <v>5</v>
      </c>
      <c r="G43" s="1067">
        <v>83</v>
      </c>
      <c r="H43" s="505">
        <v>45</v>
      </c>
      <c r="I43" s="505">
        <v>3</v>
      </c>
      <c r="J43" s="503">
        <v>9.4</v>
      </c>
      <c r="K43" s="1068">
        <v>73</v>
      </c>
      <c r="L43" s="505">
        <v>16</v>
      </c>
      <c r="M43" s="1066">
        <v>271</v>
      </c>
      <c r="N43" s="1066">
        <v>50</v>
      </c>
      <c r="O43" s="1067">
        <v>28</v>
      </c>
      <c r="P43" s="1067">
        <v>19</v>
      </c>
      <c r="Q43" s="1069" t="s">
        <v>515</v>
      </c>
      <c r="R43" s="1069" t="s">
        <v>515</v>
      </c>
      <c r="S43" s="1068">
        <v>1.6</v>
      </c>
      <c r="T43" s="1066">
        <v>7</v>
      </c>
      <c r="U43" s="1067" t="s">
        <v>185</v>
      </c>
      <c r="V43" s="1067">
        <v>5</v>
      </c>
      <c r="W43" s="512" t="s">
        <v>154</v>
      </c>
    </row>
    <row r="44" spans="1:23" ht="13.5">
      <c r="A44" s="511" t="s">
        <v>517</v>
      </c>
      <c r="B44" s="1066">
        <v>25.6</v>
      </c>
      <c r="C44" s="1066">
        <v>34.4</v>
      </c>
      <c r="D44" s="1067">
        <v>7</v>
      </c>
      <c r="E44" s="1066">
        <v>16.8</v>
      </c>
      <c r="F44" s="1067">
        <v>1</v>
      </c>
      <c r="G44" s="1067">
        <v>76</v>
      </c>
      <c r="H44" s="505">
        <v>45</v>
      </c>
      <c r="I44" s="505">
        <v>6</v>
      </c>
      <c r="J44" s="503">
        <v>7.4</v>
      </c>
      <c r="K44" s="1068">
        <v>201.9</v>
      </c>
      <c r="L44" s="505">
        <v>48</v>
      </c>
      <c r="M44" s="1066">
        <v>163</v>
      </c>
      <c r="N44" s="1066">
        <v>45</v>
      </c>
      <c r="O44" s="1067">
        <v>23</v>
      </c>
      <c r="P44" s="1067">
        <v>9</v>
      </c>
      <c r="Q44" s="1069" t="s">
        <v>516</v>
      </c>
      <c r="R44" s="1069" t="s">
        <v>516</v>
      </c>
      <c r="S44" s="1068">
        <v>1.6</v>
      </c>
      <c r="T44" s="1066">
        <v>7.5</v>
      </c>
      <c r="U44" s="1067" t="s">
        <v>188</v>
      </c>
      <c r="V44" s="1067">
        <v>12</v>
      </c>
      <c r="W44" s="512" t="s">
        <v>155</v>
      </c>
    </row>
    <row r="45" spans="1:23" ht="13.5">
      <c r="A45" s="511" t="s">
        <v>157</v>
      </c>
      <c r="B45" s="1066">
        <v>19.5</v>
      </c>
      <c r="C45" s="1066">
        <v>32.9</v>
      </c>
      <c r="D45" s="1067">
        <v>10</v>
      </c>
      <c r="E45" s="1066">
        <v>9.7</v>
      </c>
      <c r="F45" s="1067" t="s">
        <v>518</v>
      </c>
      <c r="G45" s="1067">
        <v>79</v>
      </c>
      <c r="H45" s="505">
        <v>36</v>
      </c>
      <c r="I45" s="505">
        <v>24</v>
      </c>
      <c r="J45" s="503">
        <v>6.7</v>
      </c>
      <c r="K45" s="1068">
        <v>148.7</v>
      </c>
      <c r="L45" s="505">
        <v>40</v>
      </c>
      <c r="M45" s="1066">
        <v>162.5</v>
      </c>
      <c r="N45" s="1066">
        <v>40</v>
      </c>
      <c r="O45" s="1067">
        <v>6</v>
      </c>
      <c r="P45" s="1067">
        <v>10</v>
      </c>
      <c r="Q45" s="1069" t="s">
        <v>515</v>
      </c>
      <c r="R45" s="1069" t="s">
        <v>515</v>
      </c>
      <c r="S45" s="1068">
        <v>1.5</v>
      </c>
      <c r="T45" s="1066">
        <v>6.7</v>
      </c>
      <c r="U45" s="1067" t="s">
        <v>185</v>
      </c>
      <c r="V45" s="1067">
        <v>7</v>
      </c>
      <c r="W45" s="512" t="s">
        <v>157</v>
      </c>
    </row>
    <row r="46" spans="1:23" ht="13.5">
      <c r="A46" s="511" t="s">
        <v>160</v>
      </c>
      <c r="B46" s="1066">
        <v>13.9</v>
      </c>
      <c r="C46" s="1066">
        <v>24.5</v>
      </c>
      <c r="D46" s="1067">
        <v>3</v>
      </c>
      <c r="E46" s="1066">
        <v>4</v>
      </c>
      <c r="F46" s="1067">
        <v>22</v>
      </c>
      <c r="G46" s="1067">
        <v>81</v>
      </c>
      <c r="H46" s="505">
        <v>39</v>
      </c>
      <c r="I46" s="505" t="s">
        <v>519</v>
      </c>
      <c r="J46" s="503">
        <v>7.2</v>
      </c>
      <c r="K46" s="1068">
        <v>140.8</v>
      </c>
      <c r="L46" s="505">
        <v>41</v>
      </c>
      <c r="M46" s="1066">
        <v>261</v>
      </c>
      <c r="N46" s="1066">
        <v>75</v>
      </c>
      <c r="O46" s="1067">
        <v>6</v>
      </c>
      <c r="P46" s="1067">
        <v>10</v>
      </c>
      <c r="Q46" s="1069" t="s">
        <v>516</v>
      </c>
      <c r="R46" s="1069" t="s">
        <v>516</v>
      </c>
      <c r="S46" s="1068">
        <v>1.3</v>
      </c>
      <c r="T46" s="1066">
        <v>6.9</v>
      </c>
      <c r="U46" s="1067" t="s">
        <v>184</v>
      </c>
      <c r="V46" s="1067">
        <v>8</v>
      </c>
      <c r="W46" s="512" t="s">
        <v>160</v>
      </c>
    </row>
    <row r="47" spans="1:23" ht="13.5">
      <c r="A47" s="511" t="s">
        <v>162</v>
      </c>
      <c r="B47" s="1066">
        <v>8</v>
      </c>
      <c r="C47" s="1066">
        <v>20.4</v>
      </c>
      <c r="D47" s="1067">
        <v>9</v>
      </c>
      <c r="E47" s="1066">
        <v>-2.8</v>
      </c>
      <c r="F47" s="1067">
        <v>26</v>
      </c>
      <c r="G47" s="1067">
        <v>81</v>
      </c>
      <c r="H47" s="505">
        <v>31</v>
      </c>
      <c r="I47" s="505">
        <v>25</v>
      </c>
      <c r="J47" s="503">
        <v>7.3</v>
      </c>
      <c r="K47" s="1068">
        <v>112.8</v>
      </c>
      <c r="L47" s="505">
        <v>37</v>
      </c>
      <c r="M47" s="1066">
        <v>124</v>
      </c>
      <c r="N47" s="1066">
        <v>37</v>
      </c>
      <c r="O47" s="1067">
        <v>27</v>
      </c>
      <c r="P47" s="1067">
        <v>13</v>
      </c>
      <c r="Q47" s="1069" t="s">
        <v>520</v>
      </c>
      <c r="R47" s="1069" t="s">
        <v>520</v>
      </c>
      <c r="S47" s="1068">
        <v>1.5</v>
      </c>
      <c r="T47" s="1066">
        <v>8.3</v>
      </c>
      <c r="U47" s="1067" t="s">
        <v>183</v>
      </c>
      <c r="V47" s="1067">
        <v>7</v>
      </c>
      <c r="W47" s="512" t="s">
        <v>162</v>
      </c>
    </row>
    <row r="48" spans="1:23" ht="14.25" thickBot="1">
      <c r="A48" s="513" t="s">
        <v>164</v>
      </c>
      <c r="B48" s="1070">
        <v>3.2</v>
      </c>
      <c r="C48" s="1070">
        <v>15.3</v>
      </c>
      <c r="D48" s="1071">
        <v>27</v>
      </c>
      <c r="E48" s="1070">
        <v>-2.3</v>
      </c>
      <c r="F48" s="1071" t="s">
        <v>521</v>
      </c>
      <c r="G48" s="1071">
        <v>85</v>
      </c>
      <c r="H48" s="1072">
        <v>44</v>
      </c>
      <c r="I48" s="1072">
        <v>25</v>
      </c>
      <c r="J48" s="1073">
        <v>8.7</v>
      </c>
      <c r="K48" s="1074">
        <v>41.2</v>
      </c>
      <c r="L48" s="1072">
        <v>14</v>
      </c>
      <c r="M48" s="1070">
        <v>148.5</v>
      </c>
      <c r="N48" s="1070">
        <v>51.5</v>
      </c>
      <c r="O48" s="1071">
        <v>27</v>
      </c>
      <c r="P48" s="1071">
        <v>17</v>
      </c>
      <c r="Q48" s="1071">
        <v>10</v>
      </c>
      <c r="R48" s="1071" t="s">
        <v>522</v>
      </c>
      <c r="S48" s="1074">
        <v>1.5</v>
      </c>
      <c r="T48" s="1070">
        <v>6.7</v>
      </c>
      <c r="U48" s="1071" t="s">
        <v>189</v>
      </c>
      <c r="V48" s="1071">
        <v>28</v>
      </c>
      <c r="W48" s="514" t="s">
        <v>164</v>
      </c>
    </row>
    <row r="49" spans="1:23" ht="13.5">
      <c r="A49" s="515" t="s">
        <v>190</v>
      </c>
      <c r="B49" s="466"/>
      <c r="C49" s="516"/>
      <c r="D49" s="516"/>
      <c r="E49" s="497"/>
      <c r="F49" s="497"/>
      <c r="G49" s="497"/>
      <c r="H49" s="467"/>
      <c r="I49" s="467"/>
      <c r="J49" s="467"/>
      <c r="K49" s="517"/>
      <c r="L49" s="467"/>
      <c r="M49" s="517"/>
      <c r="N49" s="518"/>
      <c r="O49" s="466"/>
      <c r="P49" s="517"/>
      <c r="Q49" s="467"/>
      <c r="R49" s="467"/>
      <c r="S49" s="467"/>
      <c r="T49" s="467"/>
      <c r="U49" s="467"/>
      <c r="V49" s="467"/>
      <c r="W49" s="466"/>
    </row>
    <row r="50" spans="1:23" ht="13.5">
      <c r="A50" s="515" t="s">
        <v>523</v>
      </c>
      <c r="B50" s="466"/>
      <c r="C50" s="466"/>
      <c r="D50" s="466"/>
      <c r="E50" s="467"/>
      <c r="F50" s="467"/>
      <c r="G50" s="467"/>
      <c r="H50" s="467"/>
      <c r="I50" s="467"/>
      <c r="J50" s="467"/>
      <c r="K50" s="467"/>
      <c r="L50" s="467"/>
      <c r="M50" s="467"/>
      <c r="N50" s="466"/>
      <c r="O50" s="466"/>
      <c r="P50" s="467"/>
      <c r="Q50" s="467"/>
      <c r="R50" s="467"/>
      <c r="S50" s="467"/>
      <c r="T50" s="467"/>
      <c r="U50" s="467"/>
      <c r="V50" s="467"/>
      <c r="W50" s="467"/>
    </row>
    <row r="51" spans="1:23" ht="13.5">
      <c r="A51" s="515" t="s">
        <v>191</v>
      </c>
      <c r="B51" s="466"/>
      <c r="C51" s="466"/>
      <c r="D51" s="466"/>
      <c r="E51" s="467"/>
      <c r="F51" s="467"/>
      <c r="G51" s="467"/>
      <c r="H51" s="467"/>
      <c r="I51" s="467"/>
      <c r="J51" s="467"/>
      <c r="K51" s="467"/>
      <c r="L51" s="467"/>
      <c r="M51" s="467"/>
      <c r="N51" s="466"/>
      <c r="O51" s="466"/>
      <c r="P51" s="467"/>
      <c r="Q51" s="467"/>
      <c r="R51" s="467"/>
      <c r="S51" s="467"/>
      <c r="T51" s="467"/>
      <c r="U51" s="467"/>
      <c r="V51" s="467"/>
      <c r="W51" s="467"/>
    </row>
    <row r="52" spans="1:23" ht="13.5">
      <c r="A52" s="515" t="s">
        <v>192</v>
      </c>
      <c r="B52" s="466"/>
      <c r="C52" s="466"/>
      <c r="D52" s="466"/>
      <c r="E52" s="467"/>
      <c r="F52" s="467"/>
      <c r="G52" s="467"/>
      <c r="H52" s="467"/>
      <c r="I52" s="467"/>
      <c r="J52" s="467"/>
      <c r="K52" s="467"/>
      <c r="L52" s="467"/>
      <c r="M52" s="467"/>
      <c r="N52" s="467"/>
      <c r="O52" s="467"/>
      <c r="P52" s="467"/>
      <c r="Q52" s="467"/>
      <c r="R52" s="467"/>
      <c r="S52" s="467"/>
      <c r="T52" s="467"/>
      <c r="U52" s="467"/>
      <c r="V52" s="467"/>
      <c r="W52" s="467"/>
    </row>
    <row r="53" spans="1:23" ht="13.5">
      <c r="A53" s="466"/>
      <c r="B53" s="467"/>
      <c r="C53" s="467"/>
      <c r="D53" s="467"/>
      <c r="E53" s="467"/>
      <c r="F53" s="467"/>
      <c r="G53" s="467"/>
      <c r="H53" s="467"/>
      <c r="I53" s="467"/>
      <c r="J53" s="467"/>
      <c r="K53" s="467"/>
      <c r="L53" s="467"/>
      <c r="M53" s="467"/>
      <c r="N53" s="467"/>
      <c r="O53" s="467"/>
      <c r="P53" s="467"/>
      <c r="Q53" s="467"/>
      <c r="R53" s="467"/>
      <c r="S53" s="467"/>
      <c r="T53" s="467"/>
      <c r="U53" s="467"/>
      <c r="V53" s="467"/>
      <c r="W53" s="466"/>
    </row>
  </sheetData>
  <mergeCells count="23">
    <mergeCell ref="M31:M32"/>
    <mergeCell ref="Q31:Q32"/>
    <mergeCell ref="R31:R32"/>
    <mergeCell ref="S31:S32"/>
    <mergeCell ref="F31:F32"/>
    <mergeCell ref="G31:G32"/>
    <mergeCell ref="H31:H32"/>
    <mergeCell ref="I31:I32"/>
    <mergeCell ref="B31:B32"/>
    <mergeCell ref="C31:C32"/>
    <mergeCell ref="D31:D32"/>
    <mergeCell ref="E31:E32"/>
    <mergeCell ref="B6:B7"/>
    <mergeCell ref="C6:C7"/>
    <mergeCell ref="D6:D7"/>
    <mergeCell ref="E6:E7"/>
    <mergeCell ref="P6:P7"/>
    <mergeCell ref="Q6:Q7"/>
    <mergeCell ref="R6:R7"/>
    <mergeCell ref="F6:F7"/>
    <mergeCell ref="G6:G7"/>
    <mergeCell ref="H6:H7"/>
    <mergeCell ref="I6:I7"/>
  </mergeCells>
  <printOptions/>
  <pageMargins left="0.24" right="0.18" top="1" bottom="1" header="0.512" footer="0.512"/>
  <pageSetup fitToHeight="1" fitToWidth="1" horizontalDpi="600" verticalDpi="600" orientation="landscape" paperSize="9" scale="74"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Y51"/>
  <sheetViews>
    <sheetView workbookViewId="0" topLeftCell="A1">
      <selection activeCell="A1" sqref="A1"/>
    </sheetView>
  </sheetViews>
  <sheetFormatPr defaultColWidth="9.00390625" defaultRowHeight="13.5"/>
  <cols>
    <col min="1" max="16384" width="9.00390625" style="1040" customWidth="1"/>
  </cols>
  <sheetData>
    <row r="1" spans="1:25" ht="22.5" customHeight="1">
      <c r="A1" s="519" t="s">
        <v>1452</v>
      </c>
      <c r="B1" s="520"/>
      <c r="C1" s="520"/>
      <c r="D1" s="520"/>
      <c r="E1" s="520"/>
      <c r="F1" s="520"/>
      <c r="G1" s="520"/>
      <c r="H1" s="520"/>
      <c r="I1" s="520"/>
      <c r="J1" s="520"/>
      <c r="K1" s="520"/>
      <c r="L1" s="520"/>
      <c r="M1" s="520"/>
      <c r="N1" s="520"/>
      <c r="O1" s="520"/>
      <c r="P1" s="520"/>
      <c r="Q1" s="520"/>
      <c r="R1" s="520"/>
      <c r="S1" s="520"/>
      <c r="T1" s="520"/>
      <c r="U1" s="520"/>
      <c r="V1" s="520"/>
      <c r="W1" s="1075"/>
      <c r="X1" s="1075"/>
      <c r="Y1" s="1075"/>
    </row>
    <row r="2" spans="1:25" ht="13.5">
      <c r="A2" s="520" t="s">
        <v>193</v>
      </c>
      <c r="B2" s="520"/>
      <c r="C2" s="520"/>
      <c r="D2" s="520"/>
      <c r="E2" s="520"/>
      <c r="F2" s="520"/>
      <c r="G2" s="520"/>
      <c r="H2" s="520"/>
      <c r="I2" s="520"/>
      <c r="J2" s="520"/>
      <c r="K2" s="520"/>
      <c r="L2" s="520"/>
      <c r="M2" s="520"/>
      <c r="N2" s="520"/>
      <c r="O2" s="520"/>
      <c r="P2" s="520"/>
      <c r="Q2" s="520"/>
      <c r="R2" s="520"/>
      <c r="S2" s="520"/>
      <c r="T2" s="520"/>
      <c r="U2" s="520"/>
      <c r="V2" s="520"/>
      <c r="W2" s="1075"/>
      <c r="X2" s="1075"/>
      <c r="Y2" s="1075"/>
    </row>
    <row r="3" spans="1:25" ht="14.25" thickBot="1">
      <c r="A3" s="521" t="s">
        <v>524</v>
      </c>
      <c r="B3" s="520"/>
      <c r="C3" s="520"/>
      <c r="D3" s="520"/>
      <c r="E3" s="520"/>
      <c r="F3" s="520"/>
      <c r="G3" s="520"/>
      <c r="H3" s="520"/>
      <c r="I3" s="520"/>
      <c r="J3" s="520"/>
      <c r="K3" s="520"/>
      <c r="L3" s="520"/>
      <c r="M3" s="520"/>
      <c r="N3" s="520"/>
      <c r="O3" s="520"/>
      <c r="P3" s="520"/>
      <c r="Q3" s="520"/>
      <c r="R3" s="520"/>
      <c r="S3" s="520"/>
      <c r="T3" s="520"/>
      <c r="U3" s="520"/>
      <c r="V3" s="520"/>
      <c r="W3" s="1075"/>
      <c r="X3" s="1075"/>
      <c r="Y3" s="1075"/>
    </row>
    <row r="4" spans="1:25" ht="14.25" thickTop="1">
      <c r="A4" s="522" t="s">
        <v>109</v>
      </c>
      <c r="B4" s="523" t="s">
        <v>110</v>
      </c>
      <c r="C4" s="523"/>
      <c r="D4" s="523"/>
      <c r="E4" s="523"/>
      <c r="F4" s="523"/>
      <c r="G4" s="523" t="s">
        <v>111</v>
      </c>
      <c r="H4" s="523"/>
      <c r="I4" s="523"/>
      <c r="J4" s="524"/>
      <c r="K4" s="524"/>
      <c r="L4" s="525" t="s">
        <v>112</v>
      </c>
      <c r="M4" s="525"/>
      <c r="N4" s="525"/>
      <c r="O4" s="524"/>
      <c r="P4" s="523" t="s">
        <v>113</v>
      </c>
      <c r="Q4" s="523"/>
      <c r="R4" s="523" t="s">
        <v>114</v>
      </c>
      <c r="S4" s="523"/>
      <c r="T4" s="523"/>
      <c r="U4" s="523"/>
      <c r="V4" s="526" t="s">
        <v>109</v>
      </c>
      <c r="W4" s="1075"/>
      <c r="X4" s="1075"/>
      <c r="Y4" s="1075"/>
    </row>
    <row r="5" spans="1:25" ht="13.5">
      <c r="A5" s="527"/>
      <c r="B5" s="1227" t="s">
        <v>115</v>
      </c>
      <c r="C5" s="1227" t="s">
        <v>116</v>
      </c>
      <c r="D5" s="1227" t="s">
        <v>177</v>
      </c>
      <c r="E5" s="1227" t="s">
        <v>117</v>
      </c>
      <c r="F5" s="1227" t="s">
        <v>177</v>
      </c>
      <c r="G5" s="1227" t="s">
        <v>115</v>
      </c>
      <c r="H5" s="1227" t="s">
        <v>118</v>
      </c>
      <c r="I5" s="1227" t="s">
        <v>177</v>
      </c>
      <c r="J5" s="529" t="s">
        <v>119</v>
      </c>
      <c r="K5" s="530" t="s">
        <v>46</v>
      </c>
      <c r="L5" s="531" t="s">
        <v>120</v>
      </c>
      <c r="M5" s="532" t="s">
        <v>121</v>
      </c>
      <c r="N5" s="533"/>
      <c r="O5" s="534" t="s">
        <v>122</v>
      </c>
      <c r="P5" s="1227" t="s">
        <v>123</v>
      </c>
      <c r="Q5" s="1227" t="s">
        <v>178</v>
      </c>
      <c r="R5" s="1227" t="s">
        <v>501</v>
      </c>
      <c r="S5" s="532" t="s">
        <v>124</v>
      </c>
      <c r="T5" s="532"/>
      <c r="U5" s="532"/>
      <c r="V5" s="535"/>
      <c r="W5" s="1075"/>
      <c r="X5" s="1075"/>
      <c r="Y5" s="1075"/>
    </row>
    <row r="6" spans="1:25" ht="13.5">
      <c r="A6" s="536" t="s">
        <v>125</v>
      </c>
      <c r="B6" s="1227"/>
      <c r="C6" s="1227"/>
      <c r="D6" s="1227"/>
      <c r="E6" s="1227"/>
      <c r="F6" s="1227"/>
      <c r="G6" s="1227"/>
      <c r="H6" s="1227"/>
      <c r="I6" s="1227"/>
      <c r="J6" s="537"/>
      <c r="K6" s="537"/>
      <c r="L6" s="537"/>
      <c r="M6" s="528" t="s">
        <v>126</v>
      </c>
      <c r="N6" s="538" t="s">
        <v>178</v>
      </c>
      <c r="O6" s="537" t="s">
        <v>127</v>
      </c>
      <c r="P6" s="1227"/>
      <c r="Q6" s="1227"/>
      <c r="R6" s="1227"/>
      <c r="S6" s="528" t="s">
        <v>128</v>
      </c>
      <c r="T6" s="528" t="s">
        <v>129</v>
      </c>
      <c r="U6" s="528" t="s">
        <v>178</v>
      </c>
      <c r="V6" s="539" t="s">
        <v>125</v>
      </c>
      <c r="W6" s="1075"/>
      <c r="X6" s="1075"/>
      <c r="Y6" s="1075"/>
    </row>
    <row r="7" spans="1:25" ht="13.5">
      <c r="A7" s="540"/>
      <c r="B7" s="541" t="s">
        <v>130</v>
      </c>
      <c r="C7" s="541" t="s">
        <v>130</v>
      </c>
      <c r="D7" s="541" t="s">
        <v>131</v>
      </c>
      <c r="E7" s="541" t="s">
        <v>130</v>
      </c>
      <c r="F7" s="541" t="s">
        <v>131</v>
      </c>
      <c r="G7" s="541" t="s">
        <v>132</v>
      </c>
      <c r="H7" s="541" t="s">
        <v>132</v>
      </c>
      <c r="I7" s="541" t="s">
        <v>131</v>
      </c>
      <c r="J7" s="541" t="s">
        <v>133</v>
      </c>
      <c r="K7" s="541" t="s">
        <v>134</v>
      </c>
      <c r="L7" s="541" t="s">
        <v>135</v>
      </c>
      <c r="M7" s="541" t="s">
        <v>135</v>
      </c>
      <c r="N7" s="541" t="s">
        <v>131</v>
      </c>
      <c r="O7" s="541" t="s">
        <v>136</v>
      </c>
      <c r="P7" s="541" t="s">
        <v>137</v>
      </c>
      <c r="Q7" s="541" t="s">
        <v>131</v>
      </c>
      <c r="R7" s="541" t="s">
        <v>138</v>
      </c>
      <c r="S7" s="541" t="s">
        <v>138</v>
      </c>
      <c r="T7" s="541" t="s">
        <v>139</v>
      </c>
      <c r="U7" s="541" t="s">
        <v>131</v>
      </c>
      <c r="V7" s="542"/>
      <c r="W7" s="1075"/>
      <c r="X7" s="1075"/>
      <c r="Y7" s="1075"/>
    </row>
    <row r="8" spans="1:25" ht="13.5">
      <c r="A8" s="540"/>
      <c r="B8" s="543"/>
      <c r="C8" s="543"/>
      <c r="D8" s="543"/>
      <c r="E8" s="543"/>
      <c r="F8" s="543"/>
      <c r="G8" s="543"/>
      <c r="H8" s="543"/>
      <c r="I8" s="543"/>
      <c r="J8" s="543"/>
      <c r="K8" s="543"/>
      <c r="L8" s="543"/>
      <c r="M8" s="543"/>
      <c r="N8" s="543"/>
      <c r="O8" s="543"/>
      <c r="P8" s="543"/>
      <c r="Q8" s="543"/>
      <c r="R8" s="543"/>
      <c r="S8" s="543"/>
      <c r="T8" s="543"/>
      <c r="U8" s="543"/>
      <c r="V8" s="542"/>
      <c r="W8" s="1075"/>
      <c r="X8" s="1075"/>
      <c r="Y8" s="1075"/>
    </row>
    <row r="9" spans="1:25" s="551" customFormat="1" ht="13.5">
      <c r="A9" s="544" t="s">
        <v>140</v>
      </c>
      <c r="B9" s="545">
        <v>12.3</v>
      </c>
      <c r="C9" s="546">
        <v>40.1</v>
      </c>
      <c r="D9" s="547">
        <v>28705</v>
      </c>
      <c r="E9" s="427">
        <v>-16.9</v>
      </c>
      <c r="F9" s="547">
        <v>14632</v>
      </c>
      <c r="G9" s="546">
        <v>73</v>
      </c>
      <c r="H9" s="546">
        <v>12</v>
      </c>
      <c r="I9" s="547">
        <v>38822</v>
      </c>
      <c r="J9" s="432">
        <v>7.7</v>
      </c>
      <c r="K9" s="432">
        <v>1582.9</v>
      </c>
      <c r="L9" s="432">
        <v>1861.2</v>
      </c>
      <c r="M9" s="432">
        <v>168.4</v>
      </c>
      <c r="N9" s="547">
        <v>13726</v>
      </c>
      <c r="O9" s="545">
        <v>183.8</v>
      </c>
      <c r="P9" s="546">
        <v>100</v>
      </c>
      <c r="Q9" s="547">
        <v>14644</v>
      </c>
      <c r="R9" s="432">
        <v>4.4</v>
      </c>
      <c r="S9" s="432">
        <v>37.7</v>
      </c>
      <c r="T9" s="548" t="s">
        <v>152</v>
      </c>
      <c r="U9" s="547">
        <v>22540</v>
      </c>
      <c r="V9" s="549" t="s">
        <v>140</v>
      </c>
      <c r="W9" s="550"/>
      <c r="X9" s="550"/>
      <c r="Y9" s="550"/>
    </row>
    <row r="10" spans="1:25" ht="13.5">
      <c r="A10" s="540"/>
      <c r="B10" s="543"/>
      <c r="C10" s="543"/>
      <c r="D10" s="552"/>
      <c r="E10" s="421"/>
      <c r="F10" s="552"/>
      <c r="G10" s="543"/>
      <c r="H10" s="543"/>
      <c r="I10" s="553"/>
      <c r="J10" s="424"/>
      <c r="K10" s="424"/>
      <c r="L10" s="424"/>
      <c r="M10" s="424"/>
      <c r="N10" s="552"/>
      <c r="O10" s="543"/>
      <c r="P10" s="543"/>
      <c r="Q10" s="552"/>
      <c r="R10" s="424"/>
      <c r="S10" s="424"/>
      <c r="T10" s="534"/>
      <c r="U10" s="553"/>
      <c r="V10" s="542"/>
      <c r="W10" s="1075"/>
      <c r="X10" s="1075"/>
      <c r="Y10" s="1075"/>
    </row>
    <row r="11" spans="1:25" s="562" customFormat="1" ht="13.5">
      <c r="A11" s="554" t="s">
        <v>143</v>
      </c>
      <c r="B11" s="555">
        <v>1.5</v>
      </c>
      <c r="C11" s="445">
        <v>15.5</v>
      </c>
      <c r="D11" s="556">
        <v>21920</v>
      </c>
      <c r="E11" s="440">
        <v>-16.9</v>
      </c>
      <c r="F11" s="556">
        <v>14632</v>
      </c>
      <c r="G11" s="555">
        <v>71</v>
      </c>
      <c r="H11" s="557">
        <v>28</v>
      </c>
      <c r="I11" s="556">
        <v>36184</v>
      </c>
      <c r="J11" s="558">
        <v>9.2</v>
      </c>
      <c r="K11" s="558">
        <v>39.9</v>
      </c>
      <c r="L11" s="558">
        <v>152.6</v>
      </c>
      <c r="M11" s="445">
        <v>61.2</v>
      </c>
      <c r="N11" s="556">
        <v>23389</v>
      </c>
      <c r="O11" s="558">
        <v>22.7</v>
      </c>
      <c r="P11" s="557">
        <v>90</v>
      </c>
      <c r="Q11" s="556">
        <v>14641</v>
      </c>
      <c r="R11" s="555">
        <v>5.8</v>
      </c>
      <c r="S11" s="445">
        <v>29.8</v>
      </c>
      <c r="T11" s="559" t="s">
        <v>170</v>
      </c>
      <c r="U11" s="556">
        <v>14254</v>
      </c>
      <c r="V11" s="560" t="s">
        <v>143</v>
      </c>
      <c r="W11" s="561"/>
      <c r="X11" s="561"/>
      <c r="Y11" s="561"/>
    </row>
    <row r="12" spans="1:25" s="562" customFormat="1" ht="13.5">
      <c r="A12" s="554" t="s">
        <v>144</v>
      </c>
      <c r="B12" s="555">
        <v>1.4</v>
      </c>
      <c r="C12" s="445">
        <v>21.6</v>
      </c>
      <c r="D12" s="556">
        <v>38039</v>
      </c>
      <c r="E12" s="440">
        <v>-12.8</v>
      </c>
      <c r="F12" s="556">
        <v>28538</v>
      </c>
      <c r="G12" s="555">
        <v>71</v>
      </c>
      <c r="H12" s="557">
        <v>20</v>
      </c>
      <c r="I12" s="556">
        <v>34385</v>
      </c>
      <c r="J12" s="558">
        <v>8.9</v>
      </c>
      <c r="K12" s="563">
        <v>60</v>
      </c>
      <c r="L12" s="558">
        <v>115.3</v>
      </c>
      <c r="M12" s="445">
        <v>54</v>
      </c>
      <c r="N12" s="556">
        <v>31819</v>
      </c>
      <c r="O12" s="558">
        <v>18.5</v>
      </c>
      <c r="P12" s="557">
        <v>100</v>
      </c>
      <c r="Q12" s="556">
        <v>14644</v>
      </c>
      <c r="R12" s="555">
        <v>5.6</v>
      </c>
      <c r="S12" s="445">
        <v>30.5</v>
      </c>
      <c r="T12" s="559" t="s">
        <v>171</v>
      </c>
      <c r="U12" s="556">
        <v>14648</v>
      </c>
      <c r="V12" s="560" t="s">
        <v>144</v>
      </c>
      <c r="W12" s="561"/>
      <c r="X12" s="561"/>
      <c r="Y12" s="561"/>
    </row>
    <row r="13" spans="1:25" s="562" customFormat="1" ht="13.5">
      <c r="A13" s="554" t="s">
        <v>147</v>
      </c>
      <c r="B13" s="555">
        <v>4.2</v>
      </c>
      <c r="C13" s="445">
        <v>22.6</v>
      </c>
      <c r="D13" s="556">
        <v>38063</v>
      </c>
      <c r="E13" s="440">
        <v>-9.9</v>
      </c>
      <c r="F13" s="556">
        <v>30745</v>
      </c>
      <c r="G13" s="555">
        <v>68</v>
      </c>
      <c r="H13" s="557">
        <v>12</v>
      </c>
      <c r="I13" s="556">
        <v>35873</v>
      </c>
      <c r="J13" s="558">
        <v>8.1</v>
      </c>
      <c r="K13" s="558">
        <v>126.1</v>
      </c>
      <c r="L13" s="558">
        <v>103.5</v>
      </c>
      <c r="M13" s="445">
        <v>46.9</v>
      </c>
      <c r="N13" s="556">
        <v>23094</v>
      </c>
      <c r="O13" s="558">
        <v>16.2</v>
      </c>
      <c r="P13" s="557">
        <v>84</v>
      </c>
      <c r="Q13" s="556">
        <v>16497</v>
      </c>
      <c r="R13" s="555">
        <v>4.9</v>
      </c>
      <c r="S13" s="445">
        <v>32.5</v>
      </c>
      <c r="T13" s="559" t="s">
        <v>664</v>
      </c>
      <c r="U13" s="556">
        <v>16869</v>
      </c>
      <c r="V13" s="560" t="s">
        <v>147</v>
      </c>
      <c r="W13" s="561"/>
      <c r="X13" s="561"/>
      <c r="Y13" s="561"/>
    </row>
    <row r="14" spans="1:25" s="562" customFormat="1" ht="13.5">
      <c r="A14" s="554" t="s">
        <v>150</v>
      </c>
      <c r="B14" s="555">
        <v>9.8</v>
      </c>
      <c r="C14" s="445">
        <v>28.6</v>
      </c>
      <c r="D14" s="556">
        <v>31888</v>
      </c>
      <c r="E14" s="440">
        <v>-3.7</v>
      </c>
      <c r="F14" s="556">
        <v>30774</v>
      </c>
      <c r="G14" s="555">
        <v>69</v>
      </c>
      <c r="H14" s="557">
        <v>12</v>
      </c>
      <c r="I14" s="556">
        <v>38822</v>
      </c>
      <c r="J14" s="563">
        <v>7</v>
      </c>
      <c r="K14" s="558">
        <v>173.1</v>
      </c>
      <c r="L14" s="558">
        <v>105.5</v>
      </c>
      <c r="M14" s="445">
        <v>63.9</v>
      </c>
      <c r="N14" s="556">
        <v>19478</v>
      </c>
      <c r="O14" s="558">
        <v>12.4</v>
      </c>
      <c r="P14" s="557">
        <v>2</v>
      </c>
      <c r="Q14" s="564">
        <v>35887</v>
      </c>
      <c r="R14" s="555">
        <v>4.3</v>
      </c>
      <c r="S14" s="445">
        <v>29</v>
      </c>
      <c r="T14" s="559" t="s">
        <v>152</v>
      </c>
      <c r="U14" s="556">
        <v>14705</v>
      </c>
      <c r="V14" s="560" t="s">
        <v>150</v>
      </c>
      <c r="W14" s="561"/>
      <c r="X14" s="561"/>
      <c r="Y14" s="561"/>
    </row>
    <row r="15" spans="1:25" s="562" customFormat="1" ht="13.5">
      <c r="A15" s="554" t="s">
        <v>151</v>
      </c>
      <c r="B15" s="555">
        <v>14.9</v>
      </c>
      <c r="C15" s="445">
        <v>31.3</v>
      </c>
      <c r="D15" s="556">
        <v>37771</v>
      </c>
      <c r="E15" s="440">
        <v>-0.2</v>
      </c>
      <c r="F15" s="556">
        <v>18751</v>
      </c>
      <c r="G15" s="555">
        <v>72</v>
      </c>
      <c r="H15" s="557">
        <v>14</v>
      </c>
      <c r="I15" s="556">
        <v>38475</v>
      </c>
      <c r="J15" s="563">
        <v>7</v>
      </c>
      <c r="K15" s="558">
        <v>198.7</v>
      </c>
      <c r="L15" s="558">
        <v>116.8</v>
      </c>
      <c r="M15" s="445">
        <v>80</v>
      </c>
      <c r="N15" s="556">
        <v>38138</v>
      </c>
      <c r="O15" s="558">
        <v>11.3</v>
      </c>
      <c r="P15" s="557" t="s">
        <v>502</v>
      </c>
      <c r="Q15" s="557" t="s">
        <v>502</v>
      </c>
      <c r="R15" s="555">
        <v>3.7</v>
      </c>
      <c r="S15" s="445">
        <v>24.1</v>
      </c>
      <c r="T15" s="559" t="s">
        <v>152</v>
      </c>
      <c r="U15" s="556">
        <v>19853</v>
      </c>
      <c r="V15" s="560" t="s">
        <v>151</v>
      </c>
      <c r="W15" s="561"/>
      <c r="X15" s="561"/>
      <c r="Y15" s="561"/>
    </row>
    <row r="16" spans="1:25" s="562" customFormat="1" ht="13.5">
      <c r="A16" s="554" t="s">
        <v>153</v>
      </c>
      <c r="B16" s="555">
        <v>19.3</v>
      </c>
      <c r="C16" s="445">
        <v>31.8</v>
      </c>
      <c r="D16" s="556">
        <v>38159</v>
      </c>
      <c r="E16" s="440">
        <v>7.5</v>
      </c>
      <c r="F16" s="556">
        <v>26451</v>
      </c>
      <c r="G16" s="555">
        <v>77</v>
      </c>
      <c r="H16" s="557">
        <v>16</v>
      </c>
      <c r="I16" s="556">
        <v>31578</v>
      </c>
      <c r="J16" s="558">
        <v>7.6</v>
      </c>
      <c r="K16" s="558">
        <v>175.9</v>
      </c>
      <c r="L16" s="558">
        <v>128.1</v>
      </c>
      <c r="M16" s="445">
        <v>152.5</v>
      </c>
      <c r="N16" s="556">
        <v>33051</v>
      </c>
      <c r="O16" s="558">
        <v>11</v>
      </c>
      <c r="P16" s="557" t="s">
        <v>502</v>
      </c>
      <c r="Q16" s="557" t="s">
        <v>502</v>
      </c>
      <c r="R16" s="555">
        <v>3.5</v>
      </c>
      <c r="S16" s="445">
        <v>18.7</v>
      </c>
      <c r="T16" s="559" t="s">
        <v>662</v>
      </c>
      <c r="U16" s="556">
        <v>18439</v>
      </c>
      <c r="V16" s="560" t="s">
        <v>153</v>
      </c>
      <c r="W16" s="561"/>
      <c r="X16" s="561"/>
      <c r="Y16" s="561"/>
    </row>
    <row r="17" spans="1:25" s="562" customFormat="1" ht="13.5">
      <c r="A17" s="554" t="s">
        <v>154</v>
      </c>
      <c r="B17" s="555">
        <v>23.2</v>
      </c>
      <c r="C17" s="445">
        <v>36.9</v>
      </c>
      <c r="D17" s="556">
        <v>38199</v>
      </c>
      <c r="E17" s="440">
        <v>9.5</v>
      </c>
      <c r="F17" s="556">
        <v>27942</v>
      </c>
      <c r="G17" s="555">
        <v>80</v>
      </c>
      <c r="H17" s="557">
        <v>26</v>
      </c>
      <c r="I17" s="556">
        <v>36349</v>
      </c>
      <c r="J17" s="558">
        <v>7.4</v>
      </c>
      <c r="K17" s="558">
        <v>179.8</v>
      </c>
      <c r="L17" s="558">
        <v>186.1</v>
      </c>
      <c r="M17" s="445">
        <v>168.4</v>
      </c>
      <c r="N17" s="556">
        <v>13726</v>
      </c>
      <c r="O17" s="558">
        <v>11.5</v>
      </c>
      <c r="P17" s="557" t="s">
        <v>502</v>
      </c>
      <c r="Q17" s="557" t="s">
        <v>502</v>
      </c>
      <c r="R17" s="555">
        <v>3.4</v>
      </c>
      <c r="S17" s="445">
        <v>20.3</v>
      </c>
      <c r="T17" s="559" t="s">
        <v>152</v>
      </c>
      <c r="U17" s="556">
        <v>14807</v>
      </c>
      <c r="V17" s="560" t="s">
        <v>154</v>
      </c>
      <c r="W17" s="561"/>
      <c r="X17" s="561"/>
      <c r="Y17" s="561"/>
    </row>
    <row r="18" spans="1:25" s="562" customFormat="1" ht="13.5">
      <c r="A18" s="554" t="s">
        <v>155</v>
      </c>
      <c r="B18" s="555">
        <v>24.9</v>
      </c>
      <c r="C18" s="445">
        <v>40.1</v>
      </c>
      <c r="D18" s="556">
        <v>28705</v>
      </c>
      <c r="E18" s="440">
        <v>13.2</v>
      </c>
      <c r="F18" s="556">
        <v>27999</v>
      </c>
      <c r="G18" s="555">
        <v>77</v>
      </c>
      <c r="H18" s="557">
        <v>27</v>
      </c>
      <c r="I18" s="556">
        <v>32356</v>
      </c>
      <c r="J18" s="558">
        <v>6.4</v>
      </c>
      <c r="K18" s="558">
        <v>211.6</v>
      </c>
      <c r="L18" s="558">
        <v>175.8</v>
      </c>
      <c r="M18" s="445">
        <v>154</v>
      </c>
      <c r="N18" s="556">
        <v>19584</v>
      </c>
      <c r="O18" s="558">
        <v>10.2</v>
      </c>
      <c r="P18" s="557" t="s">
        <v>502</v>
      </c>
      <c r="Q18" s="557" t="s">
        <v>502</v>
      </c>
      <c r="R18" s="555">
        <v>3.4</v>
      </c>
      <c r="S18" s="445">
        <v>23.5</v>
      </c>
      <c r="T18" s="559" t="s">
        <v>525</v>
      </c>
      <c r="U18" s="556">
        <v>38219</v>
      </c>
      <c r="V18" s="560" t="s">
        <v>155</v>
      </c>
      <c r="W18" s="561"/>
      <c r="X18" s="561"/>
      <c r="Y18" s="561"/>
    </row>
    <row r="19" spans="1:25" s="562" customFormat="1" ht="13.5">
      <c r="A19" s="554" t="s">
        <v>157</v>
      </c>
      <c r="B19" s="555">
        <v>20.5</v>
      </c>
      <c r="C19" s="445">
        <v>35.1</v>
      </c>
      <c r="D19" s="556">
        <v>37500</v>
      </c>
      <c r="E19" s="440">
        <v>7</v>
      </c>
      <c r="F19" s="556">
        <v>28029</v>
      </c>
      <c r="G19" s="555">
        <v>77</v>
      </c>
      <c r="H19" s="557">
        <v>27</v>
      </c>
      <c r="I19" s="556">
        <v>30199</v>
      </c>
      <c r="J19" s="558">
        <v>7.3</v>
      </c>
      <c r="K19" s="558">
        <v>149.6</v>
      </c>
      <c r="L19" s="558">
        <v>185.4</v>
      </c>
      <c r="M19" s="445">
        <v>135</v>
      </c>
      <c r="N19" s="556">
        <v>15596</v>
      </c>
      <c r="O19" s="558">
        <v>13.6</v>
      </c>
      <c r="P19" s="557" t="s">
        <v>502</v>
      </c>
      <c r="Q19" s="557" t="s">
        <v>502</v>
      </c>
      <c r="R19" s="555">
        <v>3.6</v>
      </c>
      <c r="S19" s="445">
        <v>37.7</v>
      </c>
      <c r="T19" s="559" t="s">
        <v>152</v>
      </c>
      <c r="U19" s="556">
        <v>22540</v>
      </c>
      <c r="V19" s="560" t="s">
        <v>157</v>
      </c>
      <c r="W19" s="561"/>
      <c r="X19" s="561"/>
      <c r="Y19" s="561"/>
    </row>
    <row r="20" spans="1:25" s="562" customFormat="1" ht="13.5">
      <c r="A20" s="554" t="s">
        <v>160</v>
      </c>
      <c r="B20" s="555">
        <v>14.7</v>
      </c>
      <c r="C20" s="445">
        <v>30.9</v>
      </c>
      <c r="D20" s="556">
        <v>16713</v>
      </c>
      <c r="E20" s="440">
        <v>1.4</v>
      </c>
      <c r="F20" s="556">
        <v>28418</v>
      </c>
      <c r="G20" s="555">
        <v>72</v>
      </c>
      <c r="H20" s="557">
        <v>23</v>
      </c>
      <c r="I20" s="556">
        <v>28041</v>
      </c>
      <c r="J20" s="558">
        <v>6.9</v>
      </c>
      <c r="K20" s="558">
        <v>143.1</v>
      </c>
      <c r="L20" s="558">
        <v>173.7</v>
      </c>
      <c r="M20" s="445">
        <v>107.1</v>
      </c>
      <c r="N20" s="556">
        <v>17811</v>
      </c>
      <c r="O20" s="558">
        <v>15.3</v>
      </c>
      <c r="P20" s="557" t="s">
        <v>502</v>
      </c>
      <c r="Q20" s="557" t="s">
        <v>502</v>
      </c>
      <c r="R20" s="555">
        <v>4.1</v>
      </c>
      <c r="S20" s="445">
        <v>26.7</v>
      </c>
      <c r="T20" s="559" t="s">
        <v>142</v>
      </c>
      <c r="U20" s="556">
        <v>20363</v>
      </c>
      <c r="V20" s="560" t="s">
        <v>160</v>
      </c>
      <c r="W20" s="561"/>
      <c r="X20" s="561"/>
      <c r="Y20" s="561"/>
    </row>
    <row r="21" spans="1:25" s="562" customFormat="1" ht="13.5">
      <c r="A21" s="554" t="s">
        <v>162</v>
      </c>
      <c r="B21" s="565">
        <v>9</v>
      </c>
      <c r="C21" s="445">
        <v>24.2</v>
      </c>
      <c r="D21" s="556">
        <v>37928</v>
      </c>
      <c r="E21" s="440">
        <v>-5.1</v>
      </c>
      <c r="F21" s="556">
        <v>36119</v>
      </c>
      <c r="G21" s="555">
        <v>72</v>
      </c>
      <c r="H21" s="557">
        <v>19</v>
      </c>
      <c r="I21" s="556">
        <v>36836</v>
      </c>
      <c r="J21" s="558">
        <v>7.9</v>
      </c>
      <c r="K21" s="558">
        <v>80.4</v>
      </c>
      <c r="L21" s="558">
        <v>223.9</v>
      </c>
      <c r="M21" s="445">
        <v>72</v>
      </c>
      <c r="N21" s="556">
        <v>34296</v>
      </c>
      <c r="O21" s="558">
        <v>18.8</v>
      </c>
      <c r="P21" s="557">
        <v>39</v>
      </c>
      <c r="Q21" s="556">
        <v>36118</v>
      </c>
      <c r="R21" s="555">
        <v>4.7</v>
      </c>
      <c r="S21" s="445">
        <v>26.7</v>
      </c>
      <c r="T21" s="559" t="s">
        <v>172</v>
      </c>
      <c r="U21" s="556">
        <v>20039</v>
      </c>
      <c r="V21" s="560" t="s">
        <v>162</v>
      </c>
      <c r="W21" s="561"/>
      <c r="X21" s="561"/>
      <c r="Y21" s="561"/>
    </row>
    <row r="22" spans="1:25" s="562" customFormat="1" ht="14.25" thickBot="1">
      <c r="A22" s="566" t="s">
        <v>164</v>
      </c>
      <c r="B22" s="567">
        <v>4.3</v>
      </c>
      <c r="C22" s="456">
        <v>19</v>
      </c>
      <c r="D22" s="568">
        <v>33208</v>
      </c>
      <c r="E22" s="452">
        <v>-12.5</v>
      </c>
      <c r="F22" s="568">
        <v>28124</v>
      </c>
      <c r="G22" s="567">
        <v>71</v>
      </c>
      <c r="H22" s="569">
        <v>27</v>
      </c>
      <c r="I22" s="568">
        <v>35790</v>
      </c>
      <c r="J22" s="570">
        <v>8.9</v>
      </c>
      <c r="K22" s="570">
        <v>44.8</v>
      </c>
      <c r="L22" s="570">
        <v>201.9</v>
      </c>
      <c r="M22" s="456">
        <v>77</v>
      </c>
      <c r="N22" s="568">
        <v>25563</v>
      </c>
      <c r="O22" s="570">
        <v>22.5</v>
      </c>
      <c r="P22" s="569">
        <v>46</v>
      </c>
      <c r="Q22" s="568">
        <v>35060</v>
      </c>
      <c r="R22" s="567">
        <v>5.5</v>
      </c>
      <c r="S22" s="456">
        <v>33.2</v>
      </c>
      <c r="T22" s="571" t="s">
        <v>152</v>
      </c>
      <c r="U22" s="568">
        <v>21167</v>
      </c>
      <c r="V22" s="572" t="s">
        <v>164</v>
      </c>
      <c r="W22" s="561"/>
      <c r="X22" s="561"/>
      <c r="Y22" s="561"/>
    </row>
    <row r="23" spans="1:25" ht="13.5">
      <c r="A23" s="573" t="s">
        <v>195</v>
      </c>
      <c r="B23" s="1076"/>
      <c r="C23" s="574"/>
      <c r="D23" s="574"/>
      <c r="E23" s="574"/>
      <c r="F23" s="574"/>
      <c r="G23" s="574"/>
      <c r="H23" s="520"/>
      <c r="I23" s="520"/>
      <c r="J23" s="520"/>
      <c r="K23" s="520"/>
      <c r="L23" s="520"/>
      <c r="M23" s="520"/>
      <c r="N23" s="520"/>
      <c r="O23" s="520"/>
      <c r="P23" s="520"/>
      <c r="Q23" s="520"/>
      <c r="R23" s="520"/>
      <c r="S23" s="520"/>
      <c r="T23" s="520"/>
      <c r="U23" s="520"/>
      <c r="V23" s="520"/>
      <c r="W23" s="1076"/>
      <c r="X23" s="1076"/>
      <c r="Y23" s="1076"/>
    </row>
    <row r="24" spans="1:25" ht="13.5">
      <c r="A24" s="575" t="s">
        <v>180</v>
      </c>
      <c r="B24" s="1076"/>
      <c r="C24" s="1076"/>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row>
    <row r="25" spans="1:25" ht="13.5">
      <c r="A25" s="575" t="s">
        <v>526</v>
      </c>
      <c r="B25" s="1076"/>
      <c r="C25" s="1076"/>
      <c r="D25" s="1076"/>
      <c r="E25" s="1076"/>
      <c r="F25" s="1076"/>
      <c r="G25" s="1076"/>
      <c r="H25" s="1076"/>
      <c r="I25" s="1076"/>
      <c r="J25" s="1076"/>
      <c r="K25" s="1076"/>
      <c r="L25" s="1076"/>
      <c r="M25" s="1076"/>
      <c r="N25" s="1076"/>
      <c r="O25" s="1076"/>
      <c r="P25" s="1076"/>
      <c r="Q25" s="1076"/>
      <c r="R25" s="1076"/>
      <c r="S25" s="1076"/>
      <c r="T25" s="1076"/>
      <c r="U25" s="1076"/>
      <c r="V25" s="1076"/>
      <c r="W25" s="1076"/>
      <c r="X25" s="1076"/>
      <c r="Y25" s="1076"/>
    </row>
    <row r="26" spans="1:25" ht="13.5">
      <c r="A26" s="576"/>
      <c r="B26" s="1076"/>
      <c r="C26" s="1076"/>
      <c r="D26" s="1076"/>
      <c r="E26" s="1076"/>
      <c r="F26" s="1076"/>
      <c r="G26" s="1076"/>
      <c r="H26" s="1076"/>
      <c r="I26" s="1076"/>
      <c r="J26" s="1076"/>
      <c r="K26" s="1076"/>
      <c r="L26" s="1076"/>
      <c r="M26" s="1076"/>
      <c r="N26" s="1076"/>
      <c r="O26" s="1076"/>
      <c r="P26" s="1076"/>
      <c r="Q26" s="1076"/>
      <c r="R26" s="1076"/>
      <c r="S26" s="1076"/>
      <c r="T26" s="1076"/>
      <c r="U26" s="1076"/>
      <c r="V26" s="1076"/>
      <c r="W26" s="1076"/>
      <c r="X26" s="1076"/>
      <c r="Y26" s="1076"/>
    </row>
    <row r="27" spans="1:25" ht="13.5">
      <c r="A27" s="1075"/>
      <c r="B27" s="1075"/>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row>
    <row r="28" spans="1:23" ht="14.25" thickBot="1">
      <c r="A28" s="468" t="s">
        <v>503</v>
      </c>
      <c r="B28" s="466"/>
      <c r="C28" s="466"/>
      <c r="D28" s="466"/>
      <c r="E28" s="467"/>
      <c r="F28" s="467"/>
      <c r="G28" s="466"/>
      <c r="H28" s="467"/>
      <c r="I28" s="467"/>
      <c r="J28" s="467"/>
      <c r="K28" s="466"/>
      <c r="L28" s="467"/>
      <c r="M28" s="467"/>
      <c r="N28" s="467"/>
      <c r="O28" s="467"/>
      <c r="P28" s="467"/>
      <c r="Q28" s="467"/>
      <c r="R28" s="467"/>
      <c r="S28" s="467"/>
      <c r="T28" s="467"/>
      <c r="U28" s="467"/>
      <c r="V28" s="467"/>
      <c r="W28" s="467"/>
    </row>
    <row r="29" spans="1:23" ht="14.25" thickTop="1">
      <c r="A29" s="469" t="s">
        <v>109</v>
      </c>
      <c r="B29" s="577" t="s">
        <v>504</v>
      </c>
      <c r="C29" s="577"/>
      <c r="D29" s="577"/>
      <c r="E29" s="577"/>
      <c r="F29" s="577"/>
      <c r="G29" s="577" t="s">
        <v>505</v>
      </c>
      <c r="H29" s="577"/>
      <c r="I29" s="577"/>
      <c r="J29" s="475"/>
      <c r="K29" s="475"/>
      <c r="L29" s="475"/>
      <c r="M29" s="577" t="s">
        <v>506</v>
      </c>
      <c r="N29" s="577"/>
      <c r="O29" s="577"/>
      <c r="P29" s="475"/>
      <c r="Q29" s="577" t="s">
        <v>507</v>
      </c>
      <c r="R29" s="577"/>
      <c r="S29" s="577" t="s">
        <v>508</v>
      </c>
      <c r="T29" s="577"/>
      <c r="U29" s="577"/>
      <c r="V29" s="577"/>
      <c r="W29" s="578" t="s">
        <v>109</v>
      </c>
    </row>
    <row r="30" spans="1:23" ht="13.5">
      <c r="A30" s="483"/>
      <c r="B30" s="1228" t="s">
        <v>115</v>
      </c>
      <c r="C30" s="1228" t="s">
        <v>116</v>
      </c>
      <c r="D30" s="1228" t="s">
        <v>177</v>
      </c>
      <c r="E30" s="1228" t="s">
        <v>117</v>
      </c>
      <c r="F30" s="1228" t="s">
        <v>177</v>
      </c>
      <c r="G30" s="1228" t="s">
        <v>115</v>
      </c>
      <c r="H30" s="1228" t="s">
        <v>118</v>
      </c>
      <c r="I30" s="1228" t="s">
        <v>177</v>
      </c>
      <c r="J30" s="485" t="s">
        <v>119</v>
      </c>
      <c r="K30" s="485" t="s">
        <v>46</v>
      </c>
      <c r="L30" s="485" t="s">
        <v>168</v>
      </c>
      <c r="M30" s="1229" t="s">
        <v>181</v>
      </c>
      <c r="N30" s="580" t="s">
        <v>121</v>
      </c>
      <c r="O30" s="580"/>
      <c r="P30" s="581" t="s">
        <v>122</v>
      </c>
      <c r="Q30" s="1228" t="s">
        <v>123</v>
      </c>
      <c r="R30" s="1228" t="s">
        <v>169</v>
      </c>
      <c r="S30" s="1228" t="s">
        <v>510</v>
      </c>
      <c r="T30" s="580" t="s">
        <v>124</v>
      </c>
      <c r="U30" s="580"/>
      <c r="V30" s="580"/>
      <c r="W30" s="490"/>
    </row>
    <row r="31" spans="1:23" ht="13.5">
      <c r="A31" s="491" t="s">
        <v>125</v>
      </c>
      <c r="B31" s="1228"/>
      <c r="C31" s="1228"/>
      <c r="D31" s="1228"/>
      <c r="E31" s="1228"/>
      <c r="F31" s="1228"/>
      <c r="G31" s="1228"/>
      <c r="H31" s="1228"/>
      <c r="I31" s="1228"/>
      <c r="J31" s="493" t="s">
        <v>182</v>
      </c>
      <c r="K31" s="493" t="s">
        <v>511</v>
      </c>
      <c r="L31" s="493" t="s">
        <v>512</v>
      </c>
      <c r="M31" s="1230"/>
      <c r="N31" s="579" t="s">
        <v>126</v>
      </c>
      <c r="O31" s="579" t="s">
        <v>169</v>
      </c>
      <c r="P31" s="493" t="s">
        <v>127</v>
      </c>
      <c r="Q31" s="1228"/>
      <c r="R31" s="1228"/>
      <c r="S31" s="1228"/>
      <c r="T31" s="579" t="s">
        <v>128</v>
      </c>
      <c r="U31" s="579" t="s">
        <v>129</v>
      </c>
      <c r="V31" s="579" t="s">
        <v>169</v>
      </c>
      <c r="W31" s="496" t="s">
        <v>125</v>
      </c>
    </row>
    <row r="32" spans="1:23" ht="13.5">
      <c r="A32" s="498"/>
      <c r="B32" s="484"/>
      <c r="C32" s="484"/>
      <c r="D32" s="484"/>
      <c r="E32" s="484"/>
      <c r="F32" s="484"/>
      <c r="G32" s="484"/>
      <c r="H32" s="484"/>
      <c r="I32" s="484"/>
      <c r="J32" s="484"/>
      <c r="K32" s="484"/>
      <c r="L32" s="484"/>
      <c r="M32" s="484"/>
      <c r="N32" s="484"/>
      <c r="O32" s="484"/>
      <c r="P32" s="484"/>
      <c r="Q32" s="484"/>
      <c r="R32" s="484"/>
      <c r="S32" s="484"/>
      <c r="T32" s="484"/>
      <c r="U32" s="484"/>
      <c r="V32" s="484"/>
      <c r="W32" s="501"/>
    </row>
    <row r="33" spans="1:23" ht="13.5">
      <c r="A33" s="502" t="s">
        <v>1000</v>
      </c>
      <c r="B33" s="582">
        <v>12.666666666666666</v>
      </c>
      <c r="C33" s="582">
        <v>34.4</v>
      </c>
      <c r="D33" s="583">
        <v>39298</v>
      </c>
      <c r="E33" s="503">
        <v>-4.3</v>
      </c>
      <c r="F33" s="504">
        <v>39435</v>
      </c>
      <c r="G33" s="505">
        <v>72</v>
      </c>
      <c r="H33" s="505">
        <v>14</v>
      </c>
      <c r="I33" s="504">
        <v>39205</v>
      </c>
      <c r="J33" s="503">
        <v>8.283333333333335</v>
      </c>
      <c r="K33" s="507">
        <v>1475.5</v>
      </c>
      <c r="L33" s="505">
        <v>32</v>
      </c>
      <c r="M33" s="507">
        <v>2243.5</v>
      </c>
      <c r="N33" s="503">
        <v>111</v>
      </c>
      <c r="O33" s="504">
        <v>39309</v>
      </c>
      <c r="P33" s="505">
        <v>204</v>
      </c>
      <c r="Q33" s="505">
        <v>39</v>
      </c>
      <c r="R33" s="504">
        <v>39447</v>
      </c>
      <c r="S33" s="503">
        <v>4.5</v>
      </c>
      <c r="T33" s="503">
        <v>17.8</v>
      </c>
      <c r="U33" s="505" t="s">
        <v>152</v>
      </c>
      <c r="V33" s="504">
        <v>39136</v>
      </c>
      <c r="W33" s="584" t="s">
        <v>1000</v>
      </c>
    </row>
    <row r="34" spans="1:23" ht="13.5">
      <c r="A34" s="1042" t="s">
        <v>527</v>
      </c>
      <c r="B34" s="1077">
        <f>SUM(B36:B47)/12</f>
        <v>12.683333333333332</v>
      </c>
      <c r="C34" s="1077">
        <f>MAX(C36:C47)</f>
        <v>37</v>
      </c>
      <c r="D34" s="1078">
        <v>39311</v>
      </c>
      <c r="E34" s="1043">
        <f>MIN(E36:E47)</f>
        <v>-6.1</v>
      </c>
      <c r="F34" s="1046">
        <v>39116</v>
      </c>
      <c r="G34" s="1079">
        <v>73</v>
      </c>
      <c r="H34" s="1080">
        <f>MIN(H36:H47)</f>
        <v>12</v>
      </c>
      <c r="I34" s="1046">
        <v>39187</v>
      </c>
      <c r="J34" s="1043">
        <f>SUM(J36:J47)/12</f>
        <v>8.1</v>
      </c>
      <c r="K34" s="1051">
        <v>1411.2</v>
      </c>
      <c r="L34" s="1048">
        <v>32</v>
      </c>
      <c r="M34" s="1081">
        <v>1914.5</v>
      </c>
      <c r="N34" s="1043">
        <f>MAX(N36:N47)</f>
        <v>109</v>
      </c>
      <c r="O34" s="1046">
        <v>39291</v>
      </c>
      <c r="P34" s="1048">
        <f>SUM(P36:P47)</f>
        <v>190</v>
      </c>
      <c r="Q34" s="1048">
        <v>43</v>
      </c>
      <c r="R34" s="1046" t="s">
        <v>528</v>
      </c>
      <c r="S34" s="1043">
        <v>4.3</v>
      </c>
      <c r="T34" s="1044">
        <v>18.2</v>
      </c>
      <c r="U34" s="1044" t="s">
        <v>196</v>
      </c>
      <c r="V34" s="1046">
        <v>39393</v>
      </c>
      <c r="W34" s="1082" t="s">
        <v>197</v>
      </c>
    </row>
    <row r="35" spans="1:23" ht="13.5">
      <c r="A35" s="509"/>
      <c r="B35" s="1083"/>
      <c r="C35" s="1060"/>
      <c r="D35" s="1059"/>
      <c r="E35" s="1058"/>
      <c r="F35" s="1059"/>
      <c r="G35" s="1060"/>
      <c r="H35" s="1060"/>
      <c r="I35" s="1084"/>
      <c r="J35" s="1062"/>
      <c r="K35" s="1062"/>
      <c r="L35" s="1060"/>
      <c r="M35" s="1062"/>
      <c r="N35" s="1062"/>
      <c r="O35" s="1059"/>
      <c r="P35" s="1060"/>
      <c r="Q35" s="1060"/>
      <c r="R35" s="1059"/>
      <c r="S35" s="1062"/>
      <c r="T35" s="1062"/>
      <c r="U35" s="1060"/>
      <c r="V35" s="1059"/>
      <c r="W35" s="585"/>
    </row>
    <row r="36" spans="1:23" ht="13.5">
      <c r="A36" s="511" t="s">
        <v>143</v>
      </c>
      <c r="B36" s="1066">
        <v>0.5</v>
      </c>
      <c r="C36" s="1066">
        <v>7.5</v>
      </c>
      <c r="D36" s="1067">
        <v>16</v>
      </c>
      <c r="E36" s="1066">
        <v>-5.8</v>
      </c>
      <c r="F36" s="1067">
        <v>7</v>
      </c>
      <c r="G36" s="1067">
        <v>70</v>
      </c>
      <c r="H36" s="505">
        <v>41</v>
      </c>
      <c r="I36" s="505">
        <v>26</v>
      </c>
      <c r="J36" s="503">
        <v>9.6</v>
      </c>
      <c r="K36" s="1066">
        <v>26.5</v>
      </c>
      <c r="L36" s="505">
        <v>9</v>
      </c>
      <c r="M36" s="1066" t="s">
        <v>529</v>
      </c>
      <c r="N36" s="1085" t="s">
        <v>530</v>
      </c>
      <c r="O36" s="1067">
        <v>22</v>
      </c>
      <c r="P36" s="1067">
        <v>23</v>
      </c>
      <c r="Q36" s="1067">
        <v>43</v>
      </c>
      <c r="R36" s="1067" t="s">
        <v>531</v>
      </c>
      <c r="S36" s="1066" t="s">
        <v>532</v>
      </c>
      <c r="T36" s="1066">
        <v>13.7</v>
      </c>
      <c r="U36" s="1067" t="s">
        <v>198</v>
      </c>
      <c r="V36" s="1067">
        <v>3</v>
      </c>
      <c r="W36" s="512" t="s">
        <v>143</v>
      </c>
    </row>
    <row r="37" spans="1:23" ht="13.5">
      <c r="A37" s="511" t="s">
        <v>144</v>
      </c>
      <c r="B37" s="1066">
        <v>2.1</v>
      </c>
      <c r="C37" s="1066">
        <v>12.8</v>
      </c>
      <c r="D37" s="1067">
        <v>22</v>
      </c>
      <c r="E37" s="1066">
        <v>-6.1</v>
      </c>
      <c r="F37" s="1067">
        <v>3</v>
      </c>
      <c r="G37" s="1067">
        <v>73</v>
      </c>
      <c r="H37" s="505">
        <v>40</v>
      </c>
      <c r="I37" s="505">
        <v>4</v>
      </c>
      <c r="J37" s="503">
        <v>9.1</v>
      </c>
      <c r="K37" s="1066">
        <v>55</v>
      </c>
      <c r="L37" s="505">
        <v>18</v>
      </c>
      <c r="M37" s="1066">
        <v>117.5</v>
      </c>
      <c r="N37" s="1085">
        <v>21.5</v>
      </c>
      <c r="O37" s="1067">
        <v>10</v>
      </c>
      <c r="P37" s="1067">
        <v>20</v>
      </c>
      <c r="Q37" s="1067">
        <v>39</v>
      </c>
      <c r="R37" s="1067">
        <v>12</v>
      </c>
      <c r="S37" s="1066">
        <v>5</v>
      </c>
      <c r="T37" s="1066">
        <v>12.9</v>
      </c>
      <c r="U37" s="1067" t="s">
        <v>199</v>
      </c>
      <c r="V37" s="1067">
        <v>9</v>
      </c>
      <c r="W37" s="512" t="s">
        <v>144</v>
      </c>
    </row>
    <row r="38" spans="1:23" ht="13.5">
      <c r="A38" s="511" t="s">
        <v>147</v>
      </c>
      <c r="B38" s="1066">
        <v>4.8</v>
      </c>
      <c r="C38" s="1066">
        <v>17.9</v>
      </c>
      <c r="D38" s="1067">
        <v>28</v>
      </c>
      <c r="E38" s="1066">
        <v>-3.3</v>
      </c>
      <c r="F38" s="1067">
        <v>13</v>
      </c>
      <c r="G38" s="1067">
        <v>64</v>
      </c>
      <c r="H38" s="505">
        <v>27</v>
      </c>
      <c r="I38" s="505">
        <v>26</v>
      </c>
      <c r="J38" s="503">
        <v>8</v>
      </c>
      <c r="K38" s="1066">
        <v>116</v>
      </c>
      <c r="L38" s="505">
        <v>31</v>
      </c>
      <c r="M38" s="1066">
        <v>124</v>
      </c>
      <c r="N38" s="1085">
        <v>17</v>
      </c>
      <c r="O38" s="1067" t="s">
        <v>533</v>
      </c>
      <c r="P38" s="1067">
        <v>18</v>
      </c>
      <c r="Q38" s="1067">
        <v>7</v>
      </c>
      <c r="R38" s="1067">
        <v>13</v>
      </c>
      <c r="S38" s="1066">
        <v>5.5</v>
      </c>
      <c r="T38" s="1066">
        <v>14</v>
      </c>
      <c r="U38" s="1067" t="s">
        <v>199</v>
      </c>
      <c r="V38" s="1067">
        <v>29</v>
      </c>
      <c r="W38" s="512" t="s">
        <v>147</v>
      </c>
    </row>
    <row r="39" spans="1:23" ht="13.5">
      <c r="A39" s="511" t="s">
        <v>150</v>
      </c>
      <c r="B39" s="1066">
        <v>9</v>
      </c>
      <c r="C39" s="1066">
        <v>22.4</v>
      </c>
      <c r="D39" s="1067">
        <v>29</v>
      </c>
      <c r="E39" s="1066">
        <v>0</v>
      </c>
      <c r="F39" s="1067">
        <v>10</v>
      </c>
      <c r="G39" s="1067">
        <v>68</v>
      </c>
      <c r="H39" s="505">
        <v>12</v>
      </c>
      <c r="I39" s="505">
        <v>15</v>
      </c>
      <c r="J39" s="503">
        <v>8.6</v>
      </c>
      <c r="K39" s="1066">
        <v>121.5</v>
      </c>
      <c r="L39" s="505">
        <v>31</v>
      </c>
      <c r="M39" s="1066">
        <v>119.5</v>
      </c>
      <c r="N39" s="1085">
        <v>23</v>
      </c>
      <c r="O39" s="1067">
        <v>20</v>
      </c>
      <c r="P39" s="1067">
        <v>16</v>
      </c>
      <c r="Q39" s="505" t="s">
        <v>534</v>
      </c>
      <c r="R39" s="505" t="s">
        <v>534</v>
      </c>
      <c r="S39" s="1066">
        <v>4.6</v>
      </c>
      <c r="T39" s="1066">
        <v>13.7</v>
      </c>
      <c r="U39" s="1067" t="s">
        <v>200</v>
      </c>
      <c r="V39" s="1067">
        <v>3</v>
      </c>
      <c r="W39" s="512" t="s">
        <v>150</v>
      </c>
    </row>
    <row r="40" spans="1:23" ht="13.5">
      <c r="A40" s="511" t="s">
        <v>151</v>
      </c>
      <c r="B40" s="1066">
        <v>15.6</v>
      </c>
      <c r="C40" s="1066">
        <v>28.7</v>
      </c>
      <c r="D40" s="1067">
        <v>22</v>
      </c>
      <c r="E40" s="1066">
        <v>3.9</v>
      </c>
      <c r="F40" s="1067">
        <v>4</v>
      </c>
      <c r="G40" s="1067">
        <v>72</v>
      </c>
      <c r="H40" s="505">
        <v>27</v>
      </c>
      <c r="I40" s="505">
        <v>22</v>
      </c>
      <c r="J40" s="503">
        <v>8.2</v>
      </c>
      <c r="K40" s="1066" t="s">
        <v>535</v>
      </c>
      <c r="L40" s="505" t="s">
        <v>536</v>
      </c>
      <c r="M40" s="1066">
        <v>96</v>
      </c>
      <c r="N40" s="1085">
        <v>22.5</v>
      </c>
      <c r="O40" s="1067">
        <v>11</v>
      </c>
      <c r="P40" s="1067">
        <v>11</v>
      </c>
      <c r="Q40" s="505" t="s">
        <v>537</v>
      </c>
      <c r="R40" s="505" t="s">
        <v>537</v>
      </c>
      <c r="S40" s="1066">
        <v>3.6</v>
      </c>
      <c r="T40" s="1066">
        <v>15.2</v>
      </c>
      <c r="U40" s="1067" t="s">
        <v>201</v>
      </c>
      <c r="V40" s="1067">
        <v>28</v>
      </c>
      <c r="W40" s="512" t="s">
        <v>151</v>
      </c>
    </row>
    <row r="41" spans="1:23" ht="13.5">
      <c r="A41" s="511" t="s">
        <v>153</v>
      </c>
      <c r="B41" s="1066">
        <v>20.1</v>
      </c>
      <c r="C41" s="1066">
        <v>29.3</v>
      </c>
      <c r="D41" s="1067">
        <v>26</v>
      </c>
      <c r="E41" s="1066">
        <v>11</v>
      </c>
      <c r="F41" s="1067">
        <v>2</v>
      </c>
      <c r="G41" s="1067">
        <v>75</v>
      </c>
      <c r="H41" s="505">
        <v>30</v>
      </c>
      <c r="I41" s="505">
        <v>29</v>
      </c>
      <c r="J41" s="503">
        <v>8.2</v>
      </c>
      <c r="K41" s="1066">
        <v>175.4</v>
      </c>
      <c r="L41" s="505">
        <v>40</v>
      </c>
      <c r="M41" s="1066">
        <v>64</v>
      </c>
      <c r="N41" s="1085">
        <v>19</v>
      </c>
      <c r="O41" s="1067">
        <v>15</v>
      </c>
      <c r="P41" s="1067">
        <v>7</v>
      </c>
      <c r="Q41" s="505" t="s">
        <v>538</v>
      </c>
      <c r="R41" s="505" t="s">
        <v>538</v>
      </c>
      <c r="S41" s="1067" t="s">
        <v>539</v>
      </c>
      <c r="T41" s="1066">
        <v>10.8</v>
      </c>
      <c r="U41" s="1067" t="s">
        <v>201</v>
      </c>
      <c r="V41" s="1067">
        <v>9</v>
      </c>
      <c r="W41" s="512" t="s">
        <v>153</v>
      </c>
    </row>
    <row r="42" spans="1:23" ht="13.5">
      <c r="A42" s="511" t="s">
        <v>154</v>
      </c>
      <c r="B42" s="1066">
        <v>22.2</v>
      </c>
      <c r="C42" s="1066">
        <v>30.5</v>
      </c>
      <c r="D42" s="1067">
        <v>11</v>
      </c>
      <c r="E42" s="1066">
        <v>15.6</v>
      </c>
      <c r="F42" s="1067">
        <v>5</v>
      </c>
      <c r="G42" s="1067">
        <v>85</v>
      </c>
      <c r="H42" s="505">
        <v>48</v>
      </c>
      <c r="I42" s="505">
        <v>31</v>
      </c>
      <c r="J42" s="503">
        <v>9</v>
      </c>
      <c r="K42" s="1066">
        <v>72.4</v>
      </c>
      <c r="L42" s="505">
        <v>16</v>
      </c>
      <c r="M42" s="1066">
        <v>337</v>
      </c>
      <c r="N42" s="1085">
        <v>109</v>
      </c>
      <c r="O42" s="1067">
        <v>28</v>
      </c>
      <c r="P42" s="1067">
        <v>22</v>
      </c>
      <c r="Q42" s="505" t="s">
        <v>538</v>
      </c>
      <c r="R42" s="505" t="s">
        <v>538</v>
      </c>
      <c r="S42" s="1066">
        <v>3.5</v>
      </c>
      <c r="T42" s="1066">
        <v>11.5</v>
      </c>
      <c r="U42" s="1067" t="s">
        <v>202</v>
      </c>
      <c r="V42" s="1067">
        <v>2</v>
      </c>
      <c r="W42" s="512" t="s">
        <v>154</v>
      </c>
    </row>
    <row r="43" spans="1:23" ht="13.5">
      <c r="A43" s="511" t="s">
        <v>155</v>
      </c>
      <c r="B43" s="1066">
        <v>26.6</v>
      </c>
      <c r="C43" s="1066">
        <v>37</v>
      </c>
      <c r="D43" s="1067">
        <v>17</v>
      </c>
      <c r="E43" s="1066">
        <v>19</v>
      </c>
      <c r="F43" s="1067">
        <v>31</v>
      </c>
      <c r="G43" s="1067">
        <v>75</v>
      </c>
      <c r="H43" s="505">
        <v>45</v>
      </c>
      <c r="I43" s="505" t="s">
        <v>540</v>
      </c>
      <c r="J43" s="503">
        <v>5.9</v>
      </c>
      <c r="K43" s="1066">
        <v>250.8</v>
      </c>
      <c r="L43" s="505">
        <v>59</v>
      </c>
      <c r="M43" s="1066">
        <v>128</v>
      </c>
      <c r="N43" s="1085">
        <v>57.5</v>
      </c>
      <c r="O43" s="1067">
        <v>29</v>
      </c>
      <c r="P43" s="1067">
        <v>7</v>
      </c>
      <c r="Q43" s="505" t="s">
        <v>541</v>
      </c>
      <c r="R43" s="505" t="s">
        <v>541</v>
      </c>
      <c r="S43" s="1066">
        <v>3.2</v>
      </c>
      <c r="T43" s="1066">
        <v>9.1</v>
      </c>
      <c r="U43" s="1067" t="s">
        <v>203</v>
      </c>
      <c r="V43" s="1067">
        <v>18</v>
      </c>
      <c r="W43" s="512" t="s">
        <v>155</v>
      </c>
    </row>
    <row r="44" spans="1:23" ht="13.5">
      <c r="A44" s="511" t="s">
        <v>157</v>
      </c>
      <c r="B44" s="1066">
        <v>20.8</v>
      </c>
      <c r="C44" s="1066">
        <v>33.5</v>
      </c>
      <c r="D44" s="1067">
        <v>9</v>
      </c>
      <c r="E44" s="1066">
        <v>10.5</v>
      </c>
      <c r="F44" s="1067">
        <v>23</v>
      </c>
      <c r="G44" s="1067">
        <v>74</v>
      </c>
      <c r="H44" s="505">
        <v>29</v>
      </c>
      <c r="I44" s="505">
        <v>23</v>
      </c>
      <c r="J44" s="503">
        <v>6.7</v>
      </c>
      <c r="K44" s="1066">
        <v>175.3</v>
      </c>
      <c r="L44" s="505">
        <v>47</v>
      </c>
      <c r="M44" s="1066">
        <v>69.5</v>
      </c>
      <c r="N44" s="1085">
        <v>20.5</v>
      </c>
      <c r="O44" s="1067">
        <v>27</v>
      </c>
      <c r="P44" s="1067">
        <v>12</v>
      </c>
      <c r="Q44" s="505" t="s">
        <v>542</v>
      </c>
      <c r="R44" s="505" t="s">
        <v>542</v>
      </c>
      <c r="S44" s="1066">
        <v>3.8</v>
      </c>
      <c r="T44" s="1066">
        <v>13.8</v>
      </c>
      <c r="U44" s="1067" t="s">
        <v>201</v>
      </c>
      <c r="V44" s="1067">
        <v>18</v>
      </c>
      <c r="W44" s="512" t="s">
        <v>157</v>
      </c>
    </row>
    <row r="45" spans="1:23" ht="13.5">
      <c r="A45" s="511" t="s">
        <v>160</v>
      </c>
      <c r="B45" s="1066">
        <v>15.3</v>
      </c>
      <c r="C45" s="1066">
        <v>26.2</v>
      </c>
      <c r="D45" s="1067">
        <v>1</v>
      </c>
      <c r="E45" s="1066">
        <v>5.4</v>
      </c>
      <c r="F45" s="1067">
        <v>22</v>
      </c>
      <c r="G45" s="1067">
        <v>75</v>
      </c>
      <c r="H45" s="505">
        <v>34</v>
      </c>
      <c r="I45" s="505">
        <v>19</v>
      </c>
      <c r="J45" s="503">
        <v>7.1</v>
      </c>
      <c r="K45" s="1066">
        <v>139.8</v>
      </c>
      <c r="L45" s="505">
        <v>40</v>
      </c>
      <c r="M45" s="1066">
        <v>165.5</v>
      </c>
      <c r="N45" s="1085">
        <v>36</v>
      </c>
      <c r="O45" s="1067">
        <v>6</v>
      </c>
      <c r="P45" s="1067">
        <v>14</v>
      </c>
      <c r="Q45" s="505" t="s">
        <v>538</v>
      </c>
      <c r="R45" s="505" t="s">
        <v>538</v>
      </c>
      <c r="S45" s="1066">
        <v>3.7</v>
      </c>
      <c r="T45" s="1066">
        <v>12.5</v>
      </c>
      <c r="U45" s="1067" t="s">
        <v>198</v>
      </c>
      <c r="V45" s="1067">
        <v>8</v>
      </c>
      <c r="W45" s="512" t="s">
        <v>160</v>
      </c>
    </row>
    <row r="46" spans="1:23" ht="13.5">
      <c r="A46" s="511" t="s">
        <v>162</v>
      </c>
      <c r="B46" s="1066">
        <v>10.1</v>
      </c>
      <c r="C46" s="1066">
        <v>21.8</v>
      </c>
      <c r="D46" s="1067">
        <v>5</v>
      </c>
      <c r="E46" s="1066">
        <v>1.9</v>
      </c>
      <c r="F46" s="1067">
        <v>19</v>
      </c>
      <c r="G46" s="1067">
        <v>72</v>
      </c>
      <c r="H46" s="505">
        <v>27</v>
      </c>
      <c r="I46" s="505">
        <v>9</v>
      </c>
      <c r="J46" s="503">
        <v>7.7</v>
      </c>
      <c r="K46" s="1066">
        <v>92</v>
      </c>
      <c r="L46" s="505">
        <v>31</v>
      </c>
      <c r="M46" s="1066">
        <v>289</v>
      </c>
      <c r="N46" s="1085">
        <v>51.5</v>
      </c>
      <c r="O46" s="1067">
        <v>7</v>
      </c>
      <c r="P46" s="1067">
        <v>18</v>
      </c>
      <c r="Q46" s="505" t="s">
        <v>537</v>
      </c>
      <c r="R46" s="505" t="s">
        <v>537</v>
      </c>
      <c r="S46" s="1066">
        <v>4.3</v>
      </c>
      <c r="T46" s="1066">
        <v>18.2</v>
      </c>
      <c r="U46" s="1067" t="s">
        <v>196</v>
      </c>
      <c r="V46" s="1067">
        <v>7</v>
      </c>
      <c r="W46" s="512" t="s">
        <v>162</v>
      </c>
    </row>
    <row r="47" spans="1:23" ht="14.25" thickBot="1">
      <c r="A47" s="513" t="s">
        <v>164</v>
      </c>
      <c r="B47" s="1070">
        <v>5.1</v>
      </c>
      <c r="C47" s="1070">
        <v>12.4</v>
      </c>
      <c r="D47" s="1071">
        <v>27</v>
      </c>
      <c r="E47" s="1070">
        <v>0.2</v>
      </c>
      <c r="F47" s="1071">
        <v>12</v>
      </c>
      <c r="G47" s="1071">
        <v>74</v>
      </c>
      <c r="H47" s="1072">
        <v>39</v>
      </c>
      <c r="I47" s="1072">
        <v>24</v>
      </c>
      <c r="J47" s="1073">
        <v>9.1</v>
      </c>
      <c r="K47" s="1070">
        <v>28.1</v>
      </c>
      <c r="L47" s="1072">
        <v>10</v>
      </c>
      <c r="M47" s="1070">
        <v>302</v>
      </c>
      <c r="N47" s="1086">
        <v>52</v>
      </c>
      <c r="O47" s="1071">
        <v>27</v>
      </c>
      <c r="P47" s="1071">
        <v>22</v>
      </c>
      <c r="Q47" s="1071">
        <v>1</v>
      </c>
      <c r="R47" s="1071">
        <v>30</v>
      </c>
      <c r="S47" s="1070" t="s">
        <v>543</v>
      </c>
      <c r="T47" s="1070">
        <v>16.4</v>
      </c>
      <c r="U47" s="1071" t="s">
        <v>198</v>
      </c>
      <c r="V47" s="1071">
        <v>29</v>
      </c>
      <c r="W47" s="514" t="s">
        <v>164</v>
      </c>
    </row>
    <row r="48" spans="1:23" ht="13.5">
      <c r="A48" s="466" t="s">
        <v>190</v>
      </c>
      <c r="B48" s="466"/>
      <c r="C48" s="516"/>
      <c r="D48" s="516"/>
      <c r="E48" s="497"/>
      <c r="F48" s="497"/>
      <c r="G48" s="497"/>
      <c r="H48" s="467"/>
      <c r="I48" s="467"/>
      <c r="J48" s="467"/>
      <c r="K48" s="517"/>
      <c r="L48" s="467"/>
      <c r="M48" s="517"/>
      <c r="N48" s="518"/>
      <c r="O48" s="466"/>
      <c r="P48" s="517"/>
      <c r="Q48" s="467"/>
      <c r="R48" s="467"/>
      <c r="S48" s="467"/>
      <c r="T48" s="467"/>
      <c r="U48" s="467"/>
      <c r="V48" s="467"/>
      <c r="W48" s="466"/>
    </row>
    <row r="49" spans="1:23" ht="13.5">
      <c r="A49" s="466" t="s">
        <v>544</v>
      </c>
      <c r="B49" s="466"/>
      <c r="C49" s="466"/>
      <c r="D49" s="466"/>
      <c r="E49" s="467"/>
      <c r="F49" s="467"/>
      <c r="G49" s="467"/>
      <c r="H49" s="467"/>
      <c r="I49" s="467"/>
      <c r="J49" s="467"/>
      <c r="K49" s="467"/>
      <c r="L49" s="467"/>
      <c r="M49" s="467"/>
      <c r="N49" s="466"/>
      <c r="O49" s="466"/>
      <c r="P49" s="467"/>
      <c r="Q49" s="467"/>
      <c r="R49" s="467"/>
      <c r="S49" s="467"/>
      <c r="T49" s="467"/>
      <c r="U49" s="467"/>
      <c r="V49" s="467"/>
      <c r="W49" s="467"/>
    </row>
    <row r="50" spans="1:23" ht="13.5">
      <c r="A50" s="466" t="s">
        <v>192</v>
      </c>
      <c r="B50" s="466"/>
      <c r="C50" s="466"/>
      <c r="D50" s="466"/>
      <c r="E50" s="467"/>
      <c r="F50" s="467"/>
      <c r="G50" s="467"/>
      <c r="H50" s="467"/>
      <c r="I50" s="467"/>
      <c r="J50" s="467"/>
      <c r="K50" s="467"/>
      <c r="L50" s="467"/>
      <c r="M50" s="467"/>
      <c r="N50" s="467"/>
      <c r="O50" s="467"/>
      <c r="P50" s="467"/>
      <c r="Q50" s="467"/>
      <c r="R50" s="467"/>
      <c r="S50" s="467"/>
      <c r="T50" s="467"/>
      <c r="U50" s="467"/>
      <c r="V50" s="467"/>
      <c r="W50" s="467"/>
    </row>
    <row r="51" spans="1:23" ht="13.5">
      <c r="A51" s="467"/>
      <c r="B51" s="467"/>
      <c r="C51" s="466"/>
      <c r="D51" s="466"/>
      <c r="E51" s="467"/>
      <c r="F51" s="467"/>
      <c r="G51" s="466"/>
      <c r="H51" s="467"/>
      <c r="I51" s="467"/>
      <c r="J51" s="467"/>
      <c r="K51" s="467"/>
      <c r="L51" s="467"/>
      <c r="M51" s="467"/>
      <c r="N51" s="467"/>
      <c r="O51" s="467"/>
      <c r="P51" s="467"/>
      <c r="Q51" s="467"/>
      <c r="R51" s="467"/>
      <c r="S51" s="467"/>
      <c r="T51" s="467"/>
      <c r="U51" s="467"/>
      <c r="V51" s="586"/>
      <c r="W51" s="467"/>
    </row>
  </sheetData>
  <mergeCells count="23">
    <mergeCell ref="M30:M31"/>
    <mergeCell ref="Q30:Q31"/>
    <mergeCell ref="R30:R31"/>
    <mergeCell ref="S30:S31"/>
    <mergeCell ref="F30:F31"/>
    <mergeCell ref="G30:G31"/>
    <mergeCell ref="H30:H31"/>
    <mergeCell ref="I30:I31"/>
    <mergeCell ref="B30:B31"/>
    <mergeCell ref="C30:C31"/>
    <mergeCell ref="D30:D31"/>
    <mergeCell ref="E30:E31"/>
    <mergeCell ref="B5:B6"/>
    <mergeCell ref="C5:C6"/>
    <mergeCell ref="D5:D6"/>
    <mergeCell ref="E5:E6"/>
    <mergeCell ref="P5:P6"/>
    <mergeCell ref="Q5:Q6"/>
    <mergeCell ref="R5:R6"/>
    <mergeCell ref="F5:F6"/>
    <mergeCell ref="G5:G6"/>
    <mergeCell ref="H5:H6"/>
    <mergeCell ref="I5:I6"/>
  </mergeCells>
  <printOptions/>
  <pageMargins left="0.16" right="0.16" top="1" bottom="1" header="0.512" footer="0.512"/>
  <pageSetup fitToHeight="1" fitToWidth="1" horizontalDpi="600" verticalDpi="600" orientation="landscape" paperSize="9" scale="74"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9.00390625" defaultRowHeight="13.5"/>
  <cols>
    <col min="1" max="1" width="13.375" style="5" customWidth="1"/>
    <col min="2" max="2" width="4.50390625" style="5" customWidth="1"/>
    <col min="3" max="3" width="12.00390625" style="5" customWidth="1"/>
    <col min="4" max="4" width="5.875" style="5" customWidth="1"/>
    <col min="5" max="5" width="16.375" style="5" customWidth="1"/>
    <col min="6" max="6" width="11.125" style="5" customWidth="1"/>
    <col min="7" max="7" width="5.875" style="5" customWidth="1"/>
    <col min="8" max="8" width="11.625" style="5" customWidth="1"/>
    <col min="9" max="9" width="11.125" style="5" customWidth="1"/>
    <col min="10" max="16384" width="8.00390625" style="5" customWidth="1"/>
  </cols>
  <sheetData>
    <row r="2" spans="1:9" ht="20.25" customHeight="1">
      <c r="A2" s="1" t="s">
        <v>654</v>
      </c>
      <c r="B2" s="2"/>
      <c r="C2" s="3"/>
      <c r="D2" s="4"/>
      <c r="F2" s="4"/>
      <c r="G2" s="4"/>
      <c r="H2" s="4"/>
      <c r="I2" s="4"/>
    </row>
    <row r="3" ht="12.75" thickBot="1"/>
    <row r="4" spans="1:10" ht="15" customHeight="1" thickTop="1">
      <c r="A4" s="1132" t="s">
        <v>667</v>
      </c>
      <c r="B4" s="1132"/>
      <c r="C4" s="1133"/>
      <c r="D4" s="1131" t="s">
        <v>668</v>
      </c>
      <c r="E4" s="1132"/>
      <c r="F4" s="1132"/>
      <c r="G4" s="1132"/>
      <c r="H4" s="1132"/>
      <c r="I4" s="1132"/>
      <c r="J4" s="6"/>
    </row>
    <row r="5" spans="1:10" ht="15" customHeight="1">
      <c r="A5" s="1114" t="s">
        <v>655</v>
      </c>
      <c r="B5" s="1136" t="s">
        <v>656</v>
      </c>
      <c r="C5" s="1137"/>
      <c r="D5" s="1114" t="s">
        <v>657</v>
      </c>
      <c r="E5" s="1115" t="s">
        <v>655</v>
      </c>
      <c r="F5" s="1115" t="s">
        <v>658</v>
      </c>
      <c r="G5" s="1115" t="s">
        <v>657</v>
      </c>
      <c r="H5" s="1115" t="s">
        <v>655</v>
      </c>
      <c r="I5" s="1115" t="s">
        <v>659</v>
      </c>
      <c r="J5" s="6"/>
    </row>
    <row r="6" spans="1:10" ht="18" customHeight="1">
      <c r="A6" s="1134" t="s">
        <v>669</v>
      </c>
      <c r="B6" s="1116" t="s">
        <v>670</v>
      </c>
      <c r="C6" s="7" t="s">
        <v>671</v>
      </c>
      <c r="D6" s="8" t="s">
        <v>660</v>
      </c>
      <c r="E6" s="1118" t="s">
        <v>661</v>
      </c>
      <c r="F6" s="1120" t="s">
        <v>672</v>
      </c>
      <c r="G6" s="1120" t="s">
        <v>662</v>
      </c>
      <c r="H6" s="1118" t="s">
        <v>663</v>
      </c>
      <c r="I6" s="1120" t="s">
        <v>673</v>
      </c>
      <c r="J6" s="6"/>
    </row>
    <row r="7" spans="1:10" ht="18" customHeight="1" thickBot="1">
      <c r="A7" s="1135"/>
      <c r="B7" s="1117" t="s">
        <v>674</v>
      </c>
      <c r="C7" s="9" t="s">
        <v>675</v>
      </c>
      <c r="D7" s="10" t="s">
        <v>664</v>
      </c>
      <c r="E7" s="1119" t="s">
        <v>665</v>
      </c>
      <c r="F7" s="1121" t="s">
        <v>676</v>
      </c>
      <c r="G7" s="1121" t="s">
        <v>666</v>
      </c>
      <c r="H7" s="1119" t="s">
        <v>665</v>
      </c>
      <c r="I7" s="1121" t="s">
        <v>677</v>
      </c>
      <c r="J7" s="6"/>
    </row>
    <row r="8" spans="1:9" ht="15" customHeight="1">
      <c r="A8" s="11" t="s">
        <v>678</v>
      </c>
      <c r="B8" s="11"/>
      <c r="C8" s="11"/>
      <c r="D8" s="11"/>
      <c r="E8" s="11"/>
      <c r="F8" s="11"/>
      <c r="G8" s="11"/>
      <c r="H8" s="11"/>
      <c r="I8" s="11"/>
    </row>
    <row r="9" ht="12">
      <c r="A9" s="5" t="s">
        <v>679</v>
      </c>
    </row>
  </sheetData>
  <mergeCells count="4">
    <mergeCell ref="D4:I4"/>
    <mergeCell ref="A4:C4"/>
    <mergeCell ref="A6:A7"/>
    <mergeCell ref="B5:C5"/>
  </mergeCells>
  <printOptions/>
  <pageMargins left="0.5118110236220472" right="0.3937007874015748" top="0.5905511811023623" bottom="0.3937007874015748" header="0.2755905511811024" footer="0.1968503937007874"/>
  <pageSetup horizontalDpi="400" verticalDpi="400" orientation="portrait" paperSize="9"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Y53"/>
  <sheetViews>
    <sheetView workbookViewId="0" topLeftCell="A1">
      <selection activeCell="A1" sqref="A1"/>
    </sheetView>
  </sheetViews>
  <sheetFormatPr defaultColWidth="9.00390625" defaultRowHeight="13.5"/>
  <cols>
    <col min="1" max="16384" width="9.00390625" style="1040" customWidth="1"/>
  </cols>
  <sheetData>
    <row r="1" spans="1:25" ht="14.25">
      <c r="A1" s="587" t="s">
        <v>1453</v>
      </c>
      <c r="B1" s="588"/>
      <c r="C1" s="588"/>
      <c r="D1" s="588"/>
      <c r="E1" s="588"/>
      <c r="F1" s="588"/>
      <c r="G1" s="588"/>
      <c r="H1" s="588"/>
      <c r="I1" s="588"/>
      <c r="J1" s="588"/>
      <c r="K1" s="588"/>
      <c r="L1" s="588"/>
      <c r="M1" s="588"/>
      <c r="N1" s="588"/>
      <c r="O1" s="588"/>
      <c r="P1" s="588"/>
      <c r="Q1" s="588"/>
      <c r="R1" s="588"/>
      <c r="S1" s="588"/>
      <c r="T1" s="588"/>
      <c r="U1" s="588"/>
      <c r="V1" s="588"/>
      <c r="W1" s="1087"/>
      <c r="X1" s="1087"/>
      <c r="Y1" s="1087"/>
    </row>
    <row r="2" spans="1:25" ht="13.5">
      <c r="A2" s="588" t="s">
        <v>204</v>
      </c>
      <c r="B2" s="588"/>
      <c r="C2" s="588"/>
      <c r="D2" s="588"/>
      <c r="E2" s="588"/>
      <c r="F2" s="588"/>
      <c r="G2" s="588"/>
      <c r="H2" s="588"/>
      <c r="I2" s="588"/>
      <c r="J2" s="588"/>
      <c r="K2" s="588"/>
      <c r="L2" s="588"/>
      <c r="M2" s="588"/>
      <c r="N2" s="588"/>
      <c r="O2" s="588"/>
      <c r="P2" s="588"/>
      <c r="Q2" s="588"/>
      <c r="R2" s="588"/>
      <c r="S2" s="588"/>
      <c r="T2" s="588"/>
      <c r="U2" s="588"/>
      <c r="V2" s="588"/>
      <c r="W2" s="1087"/>
      <c r="X2" s="1087"/>
      <c r="Y2" s="1087"/>
    </row>
    <row r="3" spans="1:25" ht="14.25" thickBot="1">
      <c r="A3" s="589" t="s">
        <v>205</v>
      </c>
      <c r="B3" s="588"/>
      <c r="C3" s="588"/>
      <c r="D3" s="588"/>
      <c r="E3" s="588"/>
      <c r="F3" s="588"/>
      <c r="G3" s="588"/>
      <c r="H3" s="588"/>
      <c r="I3" s="588"/>
      <c r="J3" s="588"/>
      <c r="K3" s="588"/>
      <c r="L3" s="588"/>
      <c r="M3" s="588"/>
      <c r="N3" s="588"/>
      <c r="O3" s="588"/>
      <c r="P3" s="588"/>
      <c r="Q3" s="588"/>
      <c r="R3" s="588"/>
      <c r="S3" s="588"/>
      <c r="T3" s="588"/>
      <c r="U3" s="588"/>
      <c r="V3" s="588"/>
      <c r="W3" s="1087"/>
      <c r="X3" s="1087"/>
      <c r="Y3" s="1087"/>
    </row>
    <row r="4" spans="1:25" ht="14.25" thickTop="1">
      <c r="A4" s="590" t="s">
        <v>109</v>
      </c>
      <c r="B4" s="591" t="s">
        <v>110</v>
      </c>
      <c r="C4" s="591"/>
      <c r="D4" s="591"/>
      <c r="E4" s="591"/>
      <c r="F4" s="591"/>
      <c r="G4" s="591" t="s">
        <v>111</v>
      </c>
      <c r="H4" s="591"/>
      <c r="I4" s="591"/>
      <c r="J4" s="592"/>
      <c r="K4" s="592"/>
      <c r="L4" s="591" t="s">
        <v>112</v>
      </c>
      <c r="M4" s="591"/>
      <c r="N4" s="591"/>
      <c r="O4" s="592"/>
      <c r="P4" s="591" t="s">
        <v>113</v>
      </c>
      <c r="Q4" s="591"/>
      <c r="R4" s="591" t="s">
        <v>114</v>
      </c>
      <c r="S4" s="591"/>
      <c r="T4" s="591"/>
      <c r="U4" s="591"/>
      <c r="V4" s="593" t="s">
        <v>109</v>
      </c>
      <c r="W4" s="1087"/>
      <c r="X4" s="1087"/>
      <c r="Y4" s="1087"/>
    </row>
    <row r="5" spans="1:25" ht="13.5">
      <c r="A5" s="594"/>
      <c r="B5" s="1231" t="s">
        <v>115</v>
      </c>
      <c r="C5" s="1231" t="s">
        <v>116</v>
      </c>
      <c r="D5" s="1231" t="s">
        <v>177</v>
      </c>
      <c r="E5" s="1231" t="s">
        <v>117</v>
      </c>
      <c r="F5" s="1231" t="s">
        <v>177</v>
      </c>
      <c r="G5" s="1231" t="s">
        <v>115</v>
      </c>
      <c r="H5" s="1231" t="s">
        <v>118</v>
      </c>
      <c r="I5" s="1231" t="s">
        <v>177</v>
      </c>
      <c r="J5" s="596" t="s">
        <v>119</v>
      </c>
      <c r="K5" s="597" t="s">
        <v>46</v>
      </c>
      <c r="L5" s="598" t="s">
        <v>120</v>
      </c>
      <c r="M5" s="599" t="s">
        <v>121</v>
      </c>
      <c r="N5" s="599"/>
      <c r="O5" s="600" t="s">
        <v>122</v>
      </c>
      <c r="P5" s="1231" t="s">
        <v>123</v>
      </c>
      <c r="Q5" s="1231" t="s">
        <v>178</v>
      </c>
      <c r="R5" s="1231" t="s">
        <v>501</v>
      </c>
      <c r="S5" s="599" t="s">
        <v>124</v>
      </c>
      <c r="T5" s="599"/>
      <c r="U5" s="599"/>
      <c r="V5" s="601"/>
      <c r="W5" s="1087"/>
      <c r="X5" s="1087"/>
      <c r="Y5" s="1087"/>
    </row>
    <row r="6" spans="1:25" ht="13.5">
      <c r="A6" s="602" t="s">
        <v>125</v>
      </c>
      <c r="B6" s="1231"/>
      <c r="C6" s="1231"/>
      <c r="D6" s="1231"/>
      <c r="E6" s="1231"/>
      <c r="F6" s="1231"/>
      <c r="G6" s="1231"/>
      <c r="H6" s="1231"/>
      <c r="I6" s="1231"/>
      <c r="J6" s="603"/>
      <c r="K6" s="603"/>
      <c r="L6" s="603"/>
      <c r="M6" s="595" t="s">
        <v>126</v>
      </c>
      <c r="N6" s="595" t="s">
        <v>178</v>
      </c>
      <c r="O6" s="603" t="s">
        <v>127</v>
      </c>
      <c r="P6" s="1231"/>
      <c r="Q6" s="1231"/>
      <c r="R6" s="1231"/>
      <c r="S6" s="595" t="s">
        <v>128</v>
      </c>
      <c r="T6" s="595" t="s">
        <v>129</v>
      </c>
      <c r="U6" s="595" t="s">
        <v>178</v>
      </c>
      <c r="V6" s="604" t="s">
        <v>125</v>
      </c>
      <c r="W6" s="1087"/>
      <c r="X6" s="1087"/>
      <c r="Y6" s="1087"/>
    </row>
    <row r="7" spans="1:25" ht="13.5">
      <c r="A7" s="605"/>
      <c r="B7" s="606" t="s">
        <v>130</v>
      </c>
      <c r="C7" s="606" t="s">
        <v>130</v>
      </c>
      <c r="D7" s="606" t="s">
        <v>131</v>
      </c>
      <c r="E7" s="606" t="s">
        <v>130</v>
      </c>
      <c r="F7" s="606" t="s">
        <v>131</v>
      </c>
      <c r="G7" s="606" t="s">
        <v>132</v>
      </c>
      <c r="H7" s="606" t="s">
        <v>132</v>
      </c>
      <c r="I7" s="606" t="s">
        <v>131</v>
      </c>
      <c r="J7" s="606" t="s">
        <v>133</v>
      </c>
      <c r="K7" s="606" t="s">
        <v>134</v>
      </c>
      <c r="L7" s="606" t="s">
        <v>135</v>
      </c>
      <c r="M7" s="606" t="s">
        <v>135</v>
      </c>
      <c r="N7" s="606" t="s">
        <v>131</v>
      </c>
      <c r="O7" s="606" t="s">
        <v>136</v>
      </c>
      <c r="P7" s="606" t="s">
        <v>137</v>
      </c>
      <c r="Q7" s="606" t="s">
        <v>131</v>
      </c>
      <c r="R7" s="606" t="s">
        <v>138</v>
      </c>
      <c r="S7" s="606" t="s">
        <v>138</v>
      </c>
      <c r="T7" s="606" t="s">
        <v>139</v>
      </c>
      <c r="U7" s="606" t="s">
        <v>131</v>
      </c>
      <c r="V7" s="607"/>
      <c r="W7" s="1087"/>
      <c r="X7" s="1087"/>
      <c r="Y7" s="1087"/>
    </row>
    <row r="8" spans="1:25" ht="13.5">
      <c r="A8" s="608"/>
      <c r="B8" s="606"/>
      <c r="C8" s="606"/>
      <c r="D8" s="609"/>
      <c r="E8" s="421"/>
      <c r="F8" s="609"/>
      <c r="G8" s="606"/>
      <c r="H8" s="606"/>
      <c r="I8" s="609"/>
      <c r="J8" s="424"/>
      <c r="K8" s="424"/>
      <c r="L8" s="424"/>
      <c r="M8" s="424"/>
      <c r="N8" s="609"/>
      <c r="O8" s="606"/>
      <c r="P8" s="606"/>
      <c r="Q8" s="609"/>
      <c r="R8" s="424"/>
      <c r="S8" s="424"/>
      <c r="T8" s="606"/>
      <c r="U8" s="609"/>
      <c r="V8" s="610"/>
      <c r="W8" s="1087"/>
      <c r="X8" s="1087"/>
      <c r="Y8" s="1087"/>
    </row>
    <row r="9" spans="1:25" s="551" customFormat="1" ht="13.5">
      <c r="A9" s="611" t="s">
        <v>140</v>
      </c>
      <c r="B9" s="612">
        <v>10.5</v>
      </c>
      <c r="C9" s="612">
        <v>37.4</v>
      </c>
      <c r="D9" s="613">
        <v>28705</v>
      </c>
      <c r="E9" s="427">
        <v>-20.2</v>
      </c>
      <c r="F9" s="613">
        <v>27804</v>
      </c>
      <c r="G9" s="612">
        <v>79</v>
      </c>
      <c r="H9" s="612">
        <v>6</v>
      </c>
      <c r="I9" s="614">
        <v>38115</v>
      </c>
      <c r="J9" s="432" t="s">
        <v>545</v>
      </c>
      <c r="K9" s="432">
        <v>1348.2</v>
      </c>
      <c r="L9" s="432">
        <v>1842.6</v>
      </c>
      <c r="M9" s="432">
        <v>177.5</v>
      </c>
      <c r="N9" s="613">
        <v>27242</v>
      </c>
      <c r="O9" s="615">
        <v>191</v>
      </c>
      <c r="P9" s="612">
        <v>236</v>
      </c>
      <c r="Q9" s="613">
        <v>27073</v>
      </c>
      <c r="R9" s="432">
        <v>2.8</v>
      </c>
      <c r="S9" s="432">
        <v>23.9</v>
      </c>
      <c r="T9" s="616" t="s">
        <v>171</v>
      </c>
      <c r="U9" s="613">
        <v>21195</v>
      </c>
      <c r="V9" s="617" t="s">
        <v>140</v>
      </c>
      <c r="W9" s="618"/>
      <c r="X9" s="618"/>
      <c r="Y9" s="618"/>
    </row>
    <row r="10" spans="1:25" ht="13.5">
      <c r="A10" s="605"/>
      <c r="B10" s="606"/>
      <c r="C10" s="606"/>
      <c r="D10" s="619"/>
      <c r="E10" s="421"/>
      <c r="F10" s="619"/>
      <c r="G10" s="606"/>
      <c r="H10" s="606"/>
      <c r="I10" s="619"/>
      <c r="J10" s="620"/>
      <c r="K10" s="424"/>
      <c r="L10" s="424"/>
      <c r="M10" s="424"/>
      <c r="N10" s="619"/>
      <c r="O10" s="606"/>
      <c r="P10" s="606"/>
      <c r="Q10" s="619"/>
      <c r="R10" s="424"/>
      <c r="S10" s="424"/>
      <c r="T10" s="600"/>
      <c r="U10" s="619"/>
      <c r="V10" s="607"/>
      <c r="W10" s="1087"/>
      <c r="X10" s="1087"/>
      <c r="Y10" s="1087"/>
    </row>
    <row r="11" spans="1:25" s="562" customFormat="1" ht="13.5">
      <c r="A11" s="621" t="s">
        <v>143</v>
      </c>
      <c r="B11" s="622">
        <v>-1.3</v>
      </c>
      <c r="C11" s="623">
        <v>13.3</v>
      </c>
      <c r="D11" s="624">
        <v>28863</v>
      </c>
      <c r="E11" s="440">
        <v>-19.6</v>
      </c>
      <c r="F11" s="624">
        <v>22299</v>
      </c>
      <c r="G11" s="622">
        <v>83</v>
      </c>
      <c r="H11" s="623">
        <v>34</v>
      </c>
      <c r="I11" s="624">
        <v>29222</v>
      </c>
      <c r="J11" s="445" t="s">
        <v>545</v>
      </c>
      <c r="K11" s="622">
        <v>43.1</v>
      </c>
      <c r="L11" s="622">
        <v>181.4</v>
      </c>
      <c r="M11" s="445">
        <v>53</v>
      </c>
      <c r="N11" s="624">
        <v>36896</v>
      </c>
      <c r="O11" s="622">
        <v>23.8</v>
      </c>
      <c r="P11" s="623">
        <v>198</v>
      </c>
      <c r="Q11" s="624">
        <v>27060</v>
      </c>
      <c r="R11" s="622">
        <v>3.1</v>
      </c>
      <c r="S11" s="445">
        <v>23.9</v>
      </c>
      <c r="T11" s="625" t="s">
        <v>171</v>
      </c>
      <c r="U11" s="624">
        <v>21195</v>
      </c>
      <c r="V11" s="626" t="s">
        <v>143</v>
      </c>
      <c r="W11" s="627"/>
      <c r="X11" s="627"/>
      <c r="Y11" s="627"/>
    </row>
    <row r="12" spans="1:25" s="562" customFormat="1" ht="13.5">
      <c r="A12" s="621" t="s">
        <v>144</v>
      </c>
      <c r="B12" s="628">
        <v>-1</v>
      </c>
      <c r="C12" s="629">
        <v>14</v>
      </c>
      <c r="D12" s="624">
        <v>35109</v>
      </c>
      <c r="E12" s="440">
        <v>-20.2</v>
      </c>
      <c r="F12" s="624">
        <v>27804</v>
      </c>
      <c r="G12" s="622">
        <v>82</v>
      </c>
      <c r="H12" s="623">
        <v>18</v>
      </c>
      <c r="I12" s="624">
        <v>39133</v>
      </c>
      <c r="J12" s="445" t="s">
        <v>545</v>
      </c>
      <c r="K12" s="622">
        <v>56.3</v>
      </c>
      <c r="L12" s="622">
        <v>145.3</v>
      </c>
      <c r="M12" s="445">
        <v>43</v>
      </c>
      <c r="N12" s="624">
        <v>29254</v>
      </c>
      <c r="O12" s="622">
        <v>20.8</v>
      </c>
      <c r="P12" s="623">
        <v>236</v>
      </c>
      <c r="Q12" s="624">
        <v>27073</v>
      </c>
      <c r="R12" s="622">
        <v>3.1</v>
      </c>
      <c r="S12" s="445">
        <v>17.8</v>
      </c>
      <c r="T12" s="625" t="s">
        <v>170</v>
      </c>
      <c r="U12" s="624">
        <v>25988</v>
      </c>
      <c r="V12" s="626" t="s">
        <v>144</v>
      </c>
      <c r="W12" s="627"/>
      <c r="X12" s="627"/>
      <c r="Y12" s="627"/>
    </row>
    <row r="13" spans="1:25" s="562" customFormat="1" ht="13.5">
      <c r="A13" s="621" t="s">
        <v>147</v>
      </c>
      <c r="B13" s="628">
        <v>2</v>
      </c>
      <c r="C13" s="623">
        <v>19.5</v>
      </c>
      <c r="D13" s="624">
        <v>38063</v>
      </c>
      <c r="E13" s="440">
        <v>-16.5</v>
      </c>
      <c r="F13" s="624">
        <v>22707</v>
      </c>
      <c r="G13" s="622">
        <v>76</v>
      </c>
      <c r="H13" s="623">
        <v>15</v>
      </c>
      <c r="I13" s="630">
        <v>36973</v>
      </c>
      <c r="J13" s="445" t="s">
        <v>545</v>
      </c>
      <c r="K13" s="622">
        <v>117.2</v>
      </c>
      <c r="L13" s="622">
        <v>112.1</v>
      </c>
      <c r="M13" s="445">
        <v>51.4</v>
      </c>
      <c r="N13" s="624">
        <v>23094</v>
      </c>
      <c r="O13" s="622">
        <v>17.9</v>
      </c>
      <c r="P13" s="623">
        <v>203</v>
      </c>
      <c r="Q13" s="624">
        <v>27100</v>
      </c>
      <c r="R13" s="622">
        <v>3.1</v>
      </c>
      <c r="S13" s="445">
        <v>19.5</v>
      </c>
      <c r="T13" s="625" t="s">
        <v>171</v>
      </c>
      <c r="U13" s="624">
        <v>23821</v>
      </c>
      <c r="V13" s="626" t="s">
        <v>147</v>
      </c>
      <c r="W13" s="627"/>
      <c r="X13" s="627"/>
      <c r="Y13" s="627"/>
    </row>
    <row r="14" spans="1:25" s="562" customFormat="1" ht="13.5">
      <c r="A14" s="621" t="s">
        <v>150</v>
      </c>
      <c r="B14" s="622">
        <v>8.1</v>
      </c>
      <c r="C14" s="623">
        <v>30.2</v>
      </c>
      <c r="D14" s="624">
        <v>30432</v>
      </c>
      <c r="E14" s="440">
        <v>-9.3</v>
      </c>
      <c r="F14" s="624">
        <v>30774</v>
      </c>
      <c r="G14" s="622">
        <v>72</v>
      </c>
      <c r="H14" s="623">
        <v>13</v>
      </c>
      <c r="I14" s="624">
        <v>38836</v>
      </c>
      <c r="J14" s="445" t="s">
        <v>545</v>
      </c>
      <c r="K14" s="622">
        <v>150.2</v>
      </c>
      <c r="L14" s="622">
        <v>98.3</v>
      </c>
      <c r="M14" s="445">
        <v>52</v>
      </c>
      <c r="N14" s="624">
        <v>29696</v>
      </c>
      <c r="O14" s="622">
        <v>13.5</v>
      </c>
      <c r="P14" s="623">
        <v>143</v>
      </c>
      <c r="Q14" s="624">
        <v>27120</v>
      </c>
      <c r="R14" s="622">
        <v>3.1</v>
      </c>
      <c r="S14" s="445">
        <v>17.7</v>
      </c>
      <c r="T14" s="625" t="s">
        <v>170</v>
      </c>
      <c r="U14" s="624">
        <v>21651</v>
      </c>
      <c r="V14" s="626" t="s">
        <v>150</v>
      </c>
      <c r="W14" s="627"/>
      <c r="X14" s="627"/>
      <c r="Y14" s="627"/>
    </row>
    <row r="15" spans="1:25" s="562" customFormat="1" ht="13.5">
      <c r="A15" s="621" t="s">
        <v>151</v>
      </c>
      <c r="B15" s="622">
        <v>14.2</v>
      </c>
      <c r="C15" s="445">
        <v>33.5</v>
      </c>
      <c r="D15" s="624">
        <v>27168</v>
      </c>
      <c r="E15" s="440">
        <v>-2.1</v>
      </c>
      <c r="F15" s="624">
        <v>23864</v>
      </c>
      <c r="G15" s="622">
        <v>72</v>
      </c>
      <c r="H15" s="623">
        <v>6</v>
      </c>
      <c r="I15" s="630">
        <v>38115</v>
      </c>
      <c r="J15" s="445" t="s">
        <v>545</v>
      </c>
      <c r="K15" s="622">
        <v>180.1</v>
      </c>
      <c r="L15" s="622">
        <v>106.6</v>
      </c>
      <c r="M15" s="445">
        <v>73.5</v>
      </c>
      <c r="N15" s="624">
        <v>33732</v>
      </c>
      <c r="O15" s="628">
        <v>12</v>
      </c>
      <c r="P15" s="623" t="s">
        <v>502</v>
      </c>
      <c r="Q15" s="623" t="s">
        <v>502</v>
      </c>
      <c r="R15" s="628">
        <v>3</v>
      </c>
      <c r="S15" s="445">
        <v>15.5</v>
      </c>
      <c r="T15" s="625" t="s">
        <v>171</v>
      </c>
      <c r="U15" s="624">
        <v>30450</v>
      </c>
      <c r="V15" s="626" t="s">
        <v>151</v>
      </c>
      <c r="W15" s="627"/>
      <c r="X15" s="627"/>
      <c r="Y15" s="627"/>
    </row>
    <row r="16" spans="1:25" s="562" customFormat="1" ht="13.5">
      <c r="A16" s="621" t="s">
        <v>153</v>
      </c>
      <c r="B16" s="622">
        <v>18.7</v>
      </c>
      <c r="C16" s="445">
        <v>32.6</v>
      </c>
      <c r="D16" s="624">
        <v>31935</v>
      </c>
      <c r="E16" s="440">
        <v>3.7</v>
      </c>
      <c r="F16" s="624">
        <v>26451</v>
      </c>
      <c r="G16" s="622">
        <v>77</v>
      </c>
      <c r="H16" s="623">
        <v>15</v>
      </c>
      <c r="I16" s="624">
        <v>38155</v>
      </c>
      <c r="J16" s="445" t="s">
        <v>545</v>
      </c>
      <c r="K16" s="622">
        <v>152.7</v>
      </c>
      <c r="L16" s="628">
        <v>131</v>
      </c>
      <c r="M16" s="445">
        <v>123</v>
      </c>
      <c r="N16" s="624">
        <v>29759</v>
      </c>
      <c r="O16" s="622">
        <v>11.1</v>
      </c>
      <c r="P16" s="623" t="s">
        <v>502</v>
      </c>
      <c r="Q16" s="623" t="s">
        <v>502</v>
      </c>
      <c r="R16" s="622">
        <v>2.8</v>
      </c>
      <c r="S16" s="445">
        <v>15</v>
      </c>
      <c r="T16" s="625" t="s">
        <v>173</v>
      </c>
      <c r="U16" s="624">
        <v>23168</v>
      </c>
      <c r="V16" s="626" t="s">
        <v>153</v>
      </c>
      <c r="W16" s="627"/>
      <c r="X16" s="627"/>
      <c r="Y16" s="627"/>
    </row>
    <row r="17" spans="1:25" s="562" customFormat="1" ht="13.5">
      <c r="A17" s="621" t="s">
        <v>154</v>
      </c>
      <c r="B17" s="622">
        <v>22.3</v>
      </c>
      <c r="C17" s="445">
        <v>36.9</v>
      </c>
      <c r="D17" s="624">
        <v>36368</v>
      </c>
      <c r="E17" s="440">
        <v>7.6</v>
      </c>
      <c r="F17" s="624">
        <v>27942</v>
      </c>
      <c r="G17" s="622">
        <v>81</v>
      </c>
      <c r="H17" s="623">
        <v>22</v>
      </c>
      <c r="I17" s="624">
        <v>31960</v>
      </c>
      <c r="J17" s="445" t="s">
        <v>545</v>
      </c>
      <c r="K17" s="622">
        <v>154.4</v>
      </c>
      <c r="L17" s="622">
        <v>185.6</v>
      </c>
      <c r="M17" s="445">
        <v>170.5</v>
      </c>
      <c r="N17" s="624">
        <v>26130</v>
      </c>
      <c r="O17" s="622">
        <v>12.2</v>
      </c>
      <c r="P17" s="623" t="s">
        <v>502</v>
      </c>
      <c r="Q17" s="623" t="s">
        <v>502</v>
      </c>
      <c r="R17" s="622">
        <v>2.6</v>
      </c>
      <c r="S17" s="445">
        <v>12.7</v>
      </c>
      <c r="T17" s="625" t="s">
        <v>171</v>
      </c>
      <c r="U17" s="624">
        <v>23572</v>
      </c>
      <c r="V17" s="626" t="s">
        <v>154</v>
      </c>
      <c r="W17" s="627"/>
      <c r="X17" s="627"/>
      <c r="Y17" s="627"/>
    </row>
    <row r="18" spans="1:25" s="562" customFormat="1" ht="13.5">
      <c r="A18" s="621" t="s">
        <v>155</v>
      </c>
      <c r="B18" s="622">
        <v>23.9</v>
      </c>
      <c r="C18" s="445">
        <v>37.4</v>
      </c>
      <c r="D18" s="624">
        <v>28705</v>
      </c>
      <c r="E18" s="440">
        <v>10.9</v>
      </c>
      <c r="F18" s="624">
        <v>33478</v>
      </c>
      <c r="G18" s="622">
        <v>78</v>
      </c>
      <c r="H18" s="623">
        <v>20</v>
      </c>
      <c r="I18" s="624">
        <v>34212</v>
      </c>
      <c r="J18" s="445" t="s">
        <v>545</v>
      </c>
      <c r="K18" s="622">
        <v>177.5</v>
      </c>
      <c r="L18" s="622">
        <v>174.5</v>
      </c>
      <c r="M18" s="445">
        <v>177.5</v>
      </c>
      <c r="N18" s="624">
        <v>27242</v>
      </c>
      <c r="O18" s="622">
        <v>10.2</v>
      </c>
      <c r="P18" s="623" t="s">
        <v>502</v>
      </c>
      <c r="Q18" s="623" t="s">
        <v>502</v>
      </c>
      <c r="R18" s="622">
        <v>2.5</v>
      </c>
      <c r="S18" s="445">
        <v>17.1</v>
      </c>
      <c r="T18" s="631" t="s">
        <v>173</v>
      </c>
      <c r="U18" s="624">
        <v>21776</v>
      </c>
      <c r="V18" s="626" t="s">
        <v>155</v>
      </c>
      <c r="W18" s="627"/>
      <c r="X18" s="627"/>
      <c r="Y18" s="627"/>
    </row>
    <row r="19" spans="1:25" s="562" customFormat="1" ht="13.5">
      <c r="A19" s="621" t="s">
        <v>157</v>
      </c>
      <c r="B19" s="622">
        <v>19</v>
      </c>
      <c r="C19" s="445">
        <v>33.9</v>
      </c>
      <c r="D19" s="624">
        <v>31291</v>
      </c>
      <c r="E19" s="440">
        <v>4.1</v>
      </c>
      <c r="F19" s="624">
        <v>37156</v>
      </c>
      <c r="G19" s="622">
        <v>81</v>
      </c>
      <c r="H19" s="623">
        <v>25</v>
      </c>
      <c r="I19" s="624">
        <v>34231</v>
      </c>
      <c r="J19" s="445" t="s">
        <v>545</v>
      </c>
      <c r="K19" s="622">
        <v>112.3</v>
      </c>
      <c r="L19" s="628">
        <v>153</v>
      </c>
      <c r="M19" s="445">
        <v>111</v>
      </c>
      <c r="N19" s="624">
        <v>36418</v>
      </c>
      <c r="O19" s="622">
        <v>13.9</v>
      </c>
      <c r="P19" s="623" t="s">
        <v>502</v>
      </c>
      <c r="Q19" s="623" t="s">
        <v>502</v>
      </c>
      <c r="R19" s="622">
        <v>2.3</v>
      </c>
      <c r="S19" s="445">
        <v>20.4</v>
      </c>
      <c r="T19" s="631" t="s">
        <v>173</v>
      </c>
      <c r="U19" s="624">
        <v>21820</v>
      </c>
      <c r="V19" s="626" t="s">
        <v>157</v>
      </c>
      <c r="W19" s="627"/>
      <c r="X19" s="627"/>
      <c r="Y19" s="627"/>
    </row>
    <row r="20" spans="1:25" s="562" customFormat="1" ht="13.5">
      <c r="A20" s="621" t="s">
        <v>160</v>
      </c>
      <c r="B20" s="622">
        <v>12.3</v>
      </c>
      <c r="C20" s="445">
        <v>27.9</v>
      </c>
      <c r="D20" s="624">
        <v>36086</v>
      </c>
      <c r="E20" s="440">
        <v>-0.8</v>
      </c>
      <c r="F20" s="624">
        <v>35366</v>
      </c>
      <c r="G20" s="622">
        <v>83</v>
      </c>
      <c r="H20" s="623">
        <v>21</v>
      </c>
      <c r="I20" s="624">
        <v>29866</v>
      </c>
      <c r="J20" s="445" t="s">
        <v>545</v>
      </c>
      <c r="K20" s="622">
        <v>103.6</v>
      </c>
      <c r="L20" s="622">
        <v>151.9</v>
      </c>
      <c r="M20" s="445">
        <v>77</v>
      </c>
      <c r="N20" s="624">
        <v>39014</v>
      </c>
      <c r="O20" s="622">
        <v>15.1</v>
      </c>
      <c r="P20" s="623" t="s">
        <v>502</v>
      </c>
      <c r="Q20" s="623" t="s">
        <v>502</v>
      </c>
      <c r="R20" s="622">
        <v>2.2</v>
      </c>
      <c r="S20" s="445">
        <v>15.4</v>
      </c>
      <c r="T20" s="625" t="s">
        <v>183</v>
      </c>
      <c r="U20" s="624">
        <v>37531</v>
      </c>
      <c r="V20" s="626" t="s">
        <v>160</v>
      </c>
      <c r="W20" s="627"/>
      <c r="X20" s="627"/>
      <c r="Y20" s="627"/>
    </row>
    <row r="21" spans="1:25" s="562" customFormat="1" ht="13.5">
      <c r="A21" s="621" t="s">
        <v>162</v>
      </c>
      <c r="B21" s="622">
        <v>6.2</v>
      </c>
      <c r="C21" s="445">
        <v>22.5</v>
      </c>
      <c r="D21" s="624">
        <v>29161</v>
      </c>
      <c r="E21" s="440">
        <v>-5.8</v>
      </c>
      <c r="F21" s="624">
        <v>30649</v>
      </c>
      <c r="G21" s="622">
        <v>81</v>
      </c>
      <c r="H21" s="623">
        <v>26</v>
      </c>
      <c r="I21" s="624">
        <v>32099</v>
      </c>
      <c r="J21" s="445" t="s">
        <v>546</v>
      </c>
      <c r="K21" s="622">
        <v>62.1</v>
      </c>
      <c r="L21" s="622">
        <v>195.4</v>
      </c>
      <c r="M21" s="445">
        <v>55.5</v>
      </c>
      <c r="N21" s="624">
        <v>32473</v>
      </c>
      <c r="O21" s="622">
        <v>17.8</v>
      </c>
      <c r="P21" s="623">
        <v>43</v>
      </c>
      <c r="Q21" s="624">
        <v>27346</v>
      </c>
      <c r="R21" s="622">
        <v>2.6</v>
      </c>
      <c r="S21" s="445">
        <v>16</v>
      </c>
      <c r="T21" s="631" t="s">
        <v>171</v>
      </c>
      <c r="U21" s="624">
        <v>26610</v>
      </c>
      <c r="V21" s="626" t="s">
        <v>162</v>
      </c>
      <c r="W21" s="627"/>
      <c r="X21" s="627"/>
      <c r="Y21" s="627"/>
    </row>
    <row r="22" spans="1:25" s="562" customFormat="1" ht="14.25" thickBot="1">
      <c r="A22" s="632" t="s">
        <v>164</v>
      </c>
      <c r="B22" s="633">
        <v>1.4</v>
      </c>
      <c r="C22" s="456">
        <v>19</v>
      </c>
      <c r="D22" s="634">
        <v>33208</v>
      </c>
      <c r="E22" s="452">
        <v>-15.2</v>
      </c>
      <c r="F22" s="634">
        <v>25568</v>
      </c>
      <c r="G22" s="633">
        <v>84</v>
      </c>
      <c r="H22" s="635">
        <v>34</v>
      </c>
      <c r="I22" s="634">
        <v>36133</v>
      </c>
      <c r="J22" s="456" t="s">
        <v>546</v>
      </c>
      <c r="K22" s="633">
        <v>37.3</v>
      </c>
      <c r="L22" s="633">
        <v>210.9</v>
      </c>
      <c r="M22" s="456">
        <v>57.4</v>
      </c>
      <c r="N22" s="634">
        <v>24084</v>
      </c>
      <c r="O22" s="633">
        <v>22.6</v>
      </c>
      <c r="P22" s="635">
        <v>126</v>
      </c>
      <c r="Q22" s="634">
        <v>27028</v>
      </c>
      <c r="R22" s="633">
        <v>2.9</v>
      </c>
      <c r="S22" s="456">
        <v>20.8</v>
      </c>
      <c r="T22" s="636" t="s">
        <v>142</v>
      </c>
      <c r="U22" s="634">
        <v>21167</v>
      </c>
      <c r="V22" s="637" t="s">
        <v>164</v>
      </c>
      <c r="W22" s="627"/>
      <c r="X22" s="627"/>
      <c r="Y22" s="627"/>
    </row>
    <row r="23" spans="1:25" ht="13.5">
      <c r="A23" s="638" t="s">
        <v>547</v>
      </c>
      <c r="B23" s="588"/>
      <c r="C23" s="639"/>
      <c r="D23" s="639"/>
      <c r="E23" s="639"/>
      <c r="F23" s="639"/>
      <c r="G23" s="639"/>
      <c r="H23" s="588"/>
      <c r="I23" s="588"/>
      <c r="J23" s="588"/>
      <c r="K23" s="588"/>
      <c r="L23" s="588"/>
      <c r="M23" s="588"/>
      <c r="N23" s="588"/>
      <c r="O23" s="588"/>
      <c r="P23" s="588"/>
      <c r="Q23" s="588"/>
      <c r="R23" s="588"/>
      <c r="S23" s="588"/>
      <c r="T23" s="588"/>
      <c r="U23" s="588"/>
      <c r="V23" s="588"/>
      <c r="W23" s="1088"/>
      <c r="X23" s="1088"/>
      <c r="Y23" s="1088"/>
    </row>
    <row r="24" spans="1:25" ht="13.5">
      <c r="A24" s="640" t="s">
        <v>180</v>
      </c>
      <c r="B24" s="1088"/>
      <c r="C24" s="639"/>
      <c r="D24" s="639"/>
      <c r="E24" s="639"/>
      <c r="F24" s="639"/>
      <c r="G24" s="641"/>
      <c r="H24" s="642"/>
      <c r="I24" s="642"/>
      <c r="J24" s="642"/>
      <c r="K24" s="642"/>
      <c r="L24" s="642"/>
      <c r="M24" s="642"/>
      <c r="N24" s="642"/>
      <c r="O24" s="642"/>
      <c r="P24" s="642"/>
      <c r="Q24" s="642"/>
      <c r="R24" s="642"/>
      <c r="S24" s="642"/>
      <c r="T24" s="642"/>
      <c r="U24" s="642"/>
      <c r="V24" s="642"/>
      <c r="W24" s="1088"/>
      <c r="X24" s="1088"/>
      <c r="Y24" s="1088"/>
    </row>
    <row r="25" spans="1:25" ht="13.5">
      <c r="A25" s="640" t="s">
        <v>206</v>
      </c>
      <c r="B25" s="643"/>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row>
    <row r="26" spans="1:25" ht="13.5">
      <c r="A26" s="644"/>
      <c r="B26" s="643"/>
      <c r="C26" s="1088"/>
      <c r="D26" s="1088"/>
      <c r="E26" s="1088"/>
      <c r="F26" s="1088"/>
      <c r="G26" s="1088"/>
      <c r="H26" s="1088"/>
      <c r="I26" s="1088"/>
      <c r="J26" s="1088"/>
      <c r="K26" s="1088"/>
      <c r="L26" s="1088"/>
      <c r="M26" s="1088"/>
      <c r="N26" s="1088"/>
      <c r="O26" s="1088"/>
      <c r="P26" s="1088"/>
      <c r="Q26" s="1088"/>
      <c r="R26" s="1088"/>
      <c r="S26" s="1088"/>
      <c r="T26" s="1088"/>
      <c r="U26" s="1088"/>
      <c r="V26" s="1088"/>
      <c r="W26" s="1088"/>
      <c r="X26" s="1088"/>
      <c r="Y26" s="1088"/>
    </row>
    <row r="27" spans="1:25" ht="13.5">
      <c r="A27" s="1087"/>
      <c r="B27" s="1087"/>
      <c r="C27" s="1087"/>
      <c r="D27" s="1087"/>
      <c r="E27" s="1087"/>
      <c r="F27" s="1087"/>
      <c r="G27" s="1087"/>
      <c r="H27" s="1087"/>
      <c r="I27" s="1087"/>
      <c r="J27" s="1087"/>
      <c r="K27" s="1087"/>
      <c r="L27" s="1087"/>
      <c r="M27" s="1087"/>
      <c r="N27" s="1087"/>
      <c r="O27" s="1087"/>
      <c r="P27" s="1087"/>
      <c r="Q27" s="1087"/>
      <c r="R27" s="1087"/>
      <c r="S27" s="1087"/>
      <c r="T27" s="1087"/>
      <c r="U27" s="1087"/>
      <c r="V27" s="1087"/>
      <c r="W27" s="1087"/>
      <c r="X27" s="1087"/>
      <c r="Y27" s="1087"/>
    </row>
    <row r="28" spans="1:23" ht="14.25" thickBot="1">
      <c r="A28" s="468" t="s">
        <v>548</v>
      </c>
      <c r="B28" s="466"/>
      <c r="C28" s="466"/>
      <c r="D28" s="466"/>
      <c r="E28" s="467"/>
      <c r="F28" s="467"/>
      <c r="G28" s="467"/>
      <c r="H28" s="467"/>
      <c r="I28" s="467"/>
      <c r="J28" s="467"/>
      <c r="K28" s="467"/>
      <c r="L28" s="467"/>
      <c r="M28" s="467"/>
      <c r="N28" s="467"/>
      <c r="O28" s="467"/>
      <c r="P28" s="467"/>
      <c r="Q28" s="467"/>
      <c r="R28" s="467"/>
      <c r="S28" s="467"/>
      <c r="T28" s="467"/>
      <c r="U28" s="467"/>
      <c r="V28" s="467"/>
      <c r="W28" s="467"/>
    </row>
    <row r="29" spans="1:23" ht="14.25" thickTop="1">
      <c r="A29" s="469" t="s">
        <v>109</v>
      </c>
      <c r="B29" s="645" t="s">
        <v>207</v>
      </c>
      <c r="C29" s="645"/>
      <c r="D29" s="645"/>
      <c r="E29" s="646"/>
      <c r="F29" s="646"/>
      <c r="G29" s="645" t="s">
        <v>208</v>
      </c>
      <c r="H29" s="645"/>
      <c r="I29" s="645"/>
      <c r="J29" s="475"/>
      <c r="K29" s="475"/>
      <c r="L29" s="475"/>
      <c r="M29" s="645" t="s">
        <v>209</v>
      </c>
      <c r="N29" s="645"/>
      <c r="O29" s="645"/>
      <c r="P29" s="478"/>
      <c r="Q29" s="646" t="s">
        <v>210</v>
      </c>
      <c r="R29" s="646"/>
      <c r="S29" s="646" t="s">
        <v>211</v>
      </c>
      <c r="T29" s="646"/>
      <c r="U29" s="646"/>
      <c r="V29" s="646"/>
      <c r="W29" s="647" t="s">
        <v>109</v>
      </c>
    </row>
    <row r="30" spans="1:23" ht="13.5">
      <c r="A30" s="483"/>
      <c r="B30" s="1222" t="s">
        <v>115</v>
      </c>
      <c r="C30" s="1222" t="s">
        <v>116</v>
      </c>
      <c r="D30" s="1222" t="s">
        <v>177</v>
      </c>
      <c r="E30" s="1220" t="s">
        <v>117</v>
      </c>
      <c r="F30" s="1220" t="s">
        <v>177</v>
      </c>
      <c r="G30" s="1220" t="s">
        <v>115</v>
      </c>
      <c r="H30" s="1222" t="s">
        <v>118</v>
      </c>
      <c r="I30" s="1222" t="s">
        <v>177</v>
      </c>
      <c r="J30" s="485" t="s">
        <v>119</v>
      </c>
      <c r="K30" s="485" t="s">
        <v>46</v>
      </c>
      <c r="L30" s="485" t="s">
        <v>168</v>
      </c>
      <c r="M30" s="1229" t="s">
        <v>181</v>
      </c>
      <c r="N30" s="648" t="s">
        <v>121</v>
      </c>
      <c r="O30" s="648"/>
      <c r="P30" s="488" t="s">
        <v>122</v>
      </c>
      <c r="Q30" s="1232" t="s">
        <v>123</v>
      </c>
      <c r="R30" s="1232" t="s">
        <v>169</v>
      </c>
      <c r="S30" s="1232" t="s">
        <v>510</v>
      </c>
      <c r="T30" s="648" t="s">
        <v>124</v>
      </c>
      <c r="U30" s="648"/>
      <c r="V30" s="648"/>
      <c r="W30" s="649"/>
    </row>
    <row r="31" spans="1:23" ht="13.5">
      <c r="A31" s="491" t="s">
        <v>125</v>
      </c>
      <c r="B31" s="1223"/>
      <c r="C31" s="1223"/>
      <c r="D31" s="1223"/>
      <c r="E31" s="1221"/>
      <c r="F31" s="1221"/>
      <c r="G31" s="1221"/>
      <c r="H31" s="1223"/>
      <c r="I31" s="1223"/>
      <c r="J31" s="493" t="s">
        <v>182</v>
      </c>
      <c r="K31" s="493" t="s">
        <v>511</v>
      </c>
      <c r="L31" s="493" t="s">
        <v>512</v>
      </c>
      <c r="M31" s="1230"/>
      <c r="N31" s="494" t="s">
        <v>126</v>
      </c>
      <c r="O31" s="494" t="s">
        <v>169</v>
      </c>
      <c r="P31" s="492" t="s">
        <v>127</v>
      </c>
      <c r="Q31" s="1232"/>
      <c r="R31" s="1232"/>
      <c r="S31" s="1232"/>
      <c r="T31" s="494" t="s">
        <v>128</v>
      </c>
      <c r="U31" s="494" t="s">
        <v>129</v>
      </c>
      <c r="V31" s="494" t="s">
        <v>169</v>
      </c>
      <c r="W31" s="650" t="s">
        <v>125</v>
      </c>
    </row>
    <row r="32" spans="1:23" ht="13.5">
      <c r="A32" s="498"/>
      <c r="B32" s="651"/>
      <c r="C32" s="651"/>
      <c r="D32" s="651"/>
      <c r="E32" s="652"/>
      <c r="F32" s="652"/>
      <c r="G32" s="652"/>
      <c r="H32" s="651"/>
      <c r="I32" s="651"/>
      <c r="J32" s="651"/>
      <c r="K32" s="651"/>
      <c r="L32" s="651"/>
      <c r="M32" s="652"/>
      <c r="N32" s="652"/>
      <c r="O32" s="652"/>
      <c r="P32" s="652"/>
      <c r="Q32" s="652"/>
      <c r="R32" s="652"/>
      <c r="S32" s="652"/>
      <c r="T32" s="652"/>
      <c r="U32" s="652"/>
      <c r="V32" s="652"/>
      <c r="W32" s="653"/>
    </row>
    <row r="33" spans="1:23" ht="13.5">
      <c r="A33" s="502" t="s">
        <v>1000</v>
      </c>
      <c r="B33" s="654">
        <v>10.65</v>
      </c>
      <c r="C33" s="654">
        <v>35.6</v>
      </c>
      <c r="D33" s="655">
        <v>39300</v>
      </c>
      <c r="E33" s="656">
        <v>-10.9</v>
      </c>
      <c r="F33" s="657">
        <v>39135</v>
      </c>
      <c r="G33" s="658">
        <v>80</v>
      </c>
      <c r="H33" s="658">
        <v>9</v>
      </c>
      <c r="I33" s="657">
        <v>39205</v>
      </c>
      <c r="J33" s="659" t="s">
        <v>174</v>
      </c>
      <c r="K33" s="660">
        <v>1259.3</v>
      </c>
      <c r="L33" s="658">
        <v>28</v>
      </c>
      <c r="M33" s="661">
        <v>2135</v>
      </c>
      <c r="N33" s="656">
        <v>93.5</v>
      </c>
      <c r="O33" s="657">
        <v>39260</v>
      </c>
      <c r="P33" s="658">
        <v>216</v>
      </c>
      <c r="Q33" s="658">
        <v>169</v>
      </c>
      <c r="R33" s="657">
        <v>39141</v>
      </c>
      <c r="S33" s="656" t="s">
        <v>175</v>
      </c>
      <c r="T33" s="656">
        <v>15.9</v>
      </c>
      <c r="U33" s="658" t="s">
        <v>664</v>
      </c>
      <c r="V33" s="657">
        <v>39136</v>
      </c>
      <c r="W33" s="508" t="s">
        <v>1000</v>
      </c>
    </row>
    <row r="34" spans="1:23" ht="13.5">
      <c r="A34" s="1042" t="s">
        <v>527</v>
      </c>
      <c r="B34" s="1077">
        <v>10.8</v>
      </c>
      <c r="C34" s="1077">
        <f>MAX(C36:C47)</f>
        <v>34.9</v>
      </c>
      <c r="D34" s="1078">
        <v>39302</v>
      </c>
      <c r="E34" s="1043">
        <f>MIN(E36:E47)</f>
        <v>-10.9</v>
      </c>
      <c r="F34" s="1046">
        <v>39095</v>
      </c>
      <c r="G34" s="1048">
        <v>81</v>
      </c>
      <c r="H34" s="1048">
        <v>13</v>
      </c>
      <c r="I34" s="1046">
        <v>39201</v>
      </c>
      <c r="J34" s="430" t="s">
        <v>174</v>
      </c>
      <c r="K34" s="1049">
        <v>1210.9</v>
      </c>
      <c r="L34" s="1048">
        <v>27</v>
      </c>
      <c r="M34" s="1051">
        <f>SUM(M36:M47)</f>
        <v>1901.5</v>
      </c>
      <c r="N34" s="1043">
        <f>MAX(N36:O47)</f>
        <v>97</v>
      </c>
      <c r="O34" s="1046">
        <v>39291</v>
      </c>
      <c r="P34" s="1048">
        <f>SUM(P36:P47)</f>
        <v>187</v>
      </c>
      <c r="Q34" s="1048">
        <v>157</v>
      </c>
      <c r="R34" s="1046">
        <v>39119</v>
      </c>
      <c r="S34" s="1044">
        <v>2.8</v>
      </c>
      <c r="T34" s="1043">
        <f>MAX(T36:T47)</f>
        <v>15.1</v>
      </c>
      <c r="U34" s="1044" t="s">
        <v>186</v>
      </c>
      <c r="V34" s="1046">
        <v>39759</v>
      </c>
      <c r="W34" s="1055" t="s">
        <v>549</v>
      </c>
    </row>
    <row r="35" spans="1:23" ht="13.5">
      <c r="A35" s="509"/>
      <c r="B35" s="1089"/>
      <c r="C35" s="1089"/>
      <c r="D35" s="1083"/>
      <c r="E35" s="1058"/>
      <c r="F35" s="1083"/>
      <c r="G35" s="1060"/>
      <c r="H35" s="1060"/>
      <c r="I35" s="1090"/>
      <c r="J35" s="659"/>
      <c r="K35" s="1062"/>
      <c r="L35" s="1091"/>
      <c r="M35" s="1063"/>
      <c r="N35" s="1063"/>
      <c r="O35" s="1083"/>
      <c r="P35" s="1060"/>
      <c r="Q35" s="1060"/>
      <c r="R35" s="1083"/>
      <c r="S35" s="1062"/>
      <c r="T35" s="1062"/>
      <c r="U35" s="1092"/>
      <c r="V35" s="1083"/>
      <c r="W35" s="662"/>
    </row>
    <row r="36" spans="1:23" ht="13.5">
      <c r="A36" s="511" t="s">
        <v>143</v>
      </c>
      <c r="B36" s="1066">
        <v>-2.1</v>
      </c>
      <c r="C36" s="1066">
        <v>6.8</v>
      </c>
      <c r="D36" s="1067">
        <v>30</v>
      </c>
      <c r="E36" s="1066">
        <v>-10.9</v>
      </c>
      <c r="F36" s="1067">
        <v>13</v>
      </c>
      <c r="G36" s="1067">
        <v>83</v>
      </c>
      <c r="H36" s="505">
        <v>47</v>
      </c>
      <c r="I36" s="505">
        <v>27</v>
      </c>
      <c r="J36" s="1093" t="s">
        <v>174</v>
      </c>
      <c r="K36" s="1067" t="s">
        <v>550</v>
      </c>
      <c r="L36" s="505" t="s">
        <v>551</v>
      </c>
      <c r="M36" s="1066">
        <v>146</v>
      </c>
      <c r="N36" s="1066">
        <v>13</v>
      </c>
      <c r="O36" s="1067">
        <v>3</v>
      </c>
      <c r="P36" s="1067">
        <v>25</v>
      </c>
      <c r="Q36" s="1067">
        <v>130</v>
      </c>
      <c r="R36" s="1067">
        <v>24</v>
      </c>
      <c r="S36" s="1067" t="s">
        <v>552</v>
      </c>
      <c r="T36" s="1066">
        <v>10.5</v>
      </c>
      <c r="U36" s="1067" t="s">
        <v>186</v>
      </c>
      <c r="V36" s="1067">
        <v>26</v>
      </c>
      <c r="W36" s="512" t="s">
        <v>143</v>
      </c>
    </row>
    <row r="37" spans="1:23" ht="13.5">
      <c r="A37" s="511" t="s">
        <v>144</v>
      </c>
      <c r="B37" s="1066">
        <v>0</v>
      </c>
      <c r="C37" s="1066">
        <v>10.8</v>
      </c>
      <c r="D37" s="1067">
        <v>22</v>
      </c>
      <c r="E37" s="1066">
        <v>-10.5</v>
      </c>
      <c r="F37" s="1067">
        <v>4</v>
      </c>
      <c r="G37" s="1067">
        <v>83</v>
      </c>
      <c r="H37" s="505">
        <v>39</v>
      </c>
      <c r="I37" s="505">
        <v>14</v>
      </c>
      <c r="J37" s="1093" t="s">
        <v>174</v>
      </c>
      <c r="K37" s="1067">
        <v>59.3</v>
      </c>
      <c r="L37" s="505">
        <v>20</v>
      </c>
      <c r="M37" s="1066">
        <v>156.5</v>
      </c>
      <c r="N37" s="1066">
        <v>18</v>
      </c>
      <c r="O37" s="1067">
        <v>26</v>
      </c>
      <c r="P37" s="1067">
        <v>19</v>
      </c>
      <c r="Q37" s="1067">
        <v>157</v>
      </c>
      <c r="R37" s="1067">
        <v>6</v>
      </c>
      <c r="S37" s="1067" t="s">
        <v>553</v>
      </c>
      <c r="T37" s="1066">
        <v>10.8</v>
      </c>
      <c r="U37" s="1067" t="s">
        <v>212</v>
      </c>
      <c r="V37" s="1067">
        <v>26</v>
      </c>
      <c r="W37" s="512" t="s">
        <v>144</v>
      </c>
    </row>
    <row r="38" spans="1:23" ht="13.5">
      <c r="A38" s="511" t="s">
        <v>147</v>
      </c>
      <c r="B38" s="1066">
        <v>2.3</v>
      </c>
      <c r="C38" s="1066">
        <v>14.7</v>
      </c>
      <c r="D38" s="1067">
        <v>28</v>
      </c>
      <c r="E38" s="1066">
        <v>-4.5</v>
      </c>
      <c r="F38" s="1067" t="s">
        <v>554</v>
      </c>
      <c r="G38" s="1067">
        <v>74</v>
      </c>
      <c r="H38" s="505">
        <v>25</v>
      </c>
      <c r="I38" s="505">
        <v>27</v>
      </c>
      <c r="J38" s="1093" t="s">
        <v>174</v>
      </c>
      <c r="K38" s="1067" t="s">
        <v>555</v>
      </c>
      <c r="L38" s="505" t="s">
        <v>556</v>
      </c>
      <c r="M38" s="1066">
        <v>144.5</v>
      </c>
      <c r="N38" s="1066">
        <v>27</v>
      </c>
      <c r="O38" s="1067">
        <v>17</v>
      </c>
      <c r="P38" s="1067">
        <v>21</v>
      </c>
      <c r="Q38" s="1067">
        <v>91</v>
      </c>
      <c r="R38" s="1067">
        <v>1</v>
      </c>
      <c r="S38" s="1067">
        <v>3.7</v>
      </c>
      <c r="T38" s="1066">
        <v>15.1</v>
      </c>
      <c r="U38" s="1067" t="s">
        <v>186</v>
      </c>
      <c r="V38" s="1067">
        <v>20</v>
      </c>
      <c r="W38" s="512" t="s">
        <v>147</v>
      </c>
    </row>
    <row r="39" spans="1:23" ht="13.5">
      <c r="A39" s="511" t="s">
        <v>150</v>
      </c>
      <c r="B39" s="1066">
        <v>7</v>
      </c>
      <c r="C39" s="1066">
        <v>23.2</v>
      </c>
      <c r="D39" s="1067">
        <v>29</v>
      </c>
      <c r="E39" s="1066">
        <v>-2.5</v>
      </c>
      <c r="F39" s="1067">
        <v>10</v>
      </c>
      <c r="G39" s="1067">
        <v>74</v>
      </c>
      <c r="H39" s="505">
        <v>13</v>
      </c>
      <c r="I39" s="505">
        <v>29</v>
      </c>
      <c r="J39" s="1093" t="s">
        <v>174</v>
      </c>
      <c r="K39" s="1067">
        <v>111.4</v>
      </c>
      <c r="L39" s="505">
        <v>28</v>
      </c>
      <c r="M39" s="1066">
        <v>116.5</v>
      </c>
      <c r="N39" s="1066">
        <v>25.5</v>
      </c>
      <c r="O39" s="1067">
        <v>20</v>
      </c>
      <c r="P39" s="1067">
        <v>16</v>
      </c>
      <c r="Q39" s="1067">
        <v>10</v>
      </c>
      <c r="R39" s="1067">
        <v>1</v>
      </c>
      <c r="S39" s="1067">
        <v>3.4</v>
      </c>
      <c r="T39" s="1066">
        <v>13.7</v>
      </c>
      <c r="U39" s="1067" t="s">
        <v>213</v>
      </c>
      <c r="V39" s="1067">
        <v>17</v>
      </c>
      <c r="W39" s="512" t="s">
        <v>150</v>
      </c>
    </row>
    <row r="40" spans="1:23" ht="13.5">
      <c r="A40" s="511" t="s">
        <v>151</v>
      </c>
      <c r="B40" s="1066">
        <v>14.7</v>
      </c>
      <c r="C40" s="1066">
        <v>26.8</v>
      </c>
      <c r="D40" s="1067">
        <v>18</v>
      </c>
      <c r="E40" s="1066">
        <v>1.3</v>
      </c>
      <c r="F40" s="1067">
        <v>4</v>
      </c>
      <c r="G40" s="1067">
        <v>75</v>
      </c>
      <c r="H40" s="505">
        <v>20</v>
      </c>
      <c r="I40" s="505">
        <v>12</v>
      </c>
      <c r="J40" s="1093" t="s">
        <v>174</v>
      </c>
      <c r="K40" s="1067">
        <v>141.1</v>
      </c>
      <c r="L40" s="505">
        <v>32</v>
      </c>
      <c r="M40" s="1066">
        <v>81.5</v>
      </c>
      <c r="N40" s="1066">
        <v>19.5</v>
      </c>
      <c r="O40" s="1067">
        <v>19</v>
      </c>
      <c r="P40" s="1067">
        <v>11</v>
      </c>
      <c r="Q40" s="505" t="s">
        <v>176</v>
      </c>
      <c r="R40" s="505" t="s">
        <v>176</v>
      </c>
      <c r="S40" s="1067">
        <v>2.8</v>
      </c>
      <c r="T40" s="1066">
        <v>10.1</v>
      </c>
      <c r="U40" s="1067" t="s">
        <v>212</v>
      </c>
      <c r="V40" s="1067">
        <v>28</v>
      </c>
      <c r="W40" s="512" t="s">
        <v>151</v>
      </c>
    </row>
    <row r="41" spans="1:23" ht="13.5">
      <c r="A41" s="511" t="s">
        <v>153</v>
      </c>
      <c r="B41" s="1066">
        <v>19.5</v>
      </c>
      <c r="C41" s="1066">
        <v>29.3</v>
      </c>
      <c r="D41" s="1067">
        <v>28</v>
      </c>
      <c r="E41" s="1066">
        <v>10.4</v>
      </c>
      <c r="F41" s="1067">
        <v>2</v>
      </c>
      <c r="G41" s="1067">
        <v>76</v>
      </c>
      <c r="H41" s="505">
        <v>26</v>
      </c>
      <c r="I41" s="505">
        <v>29</v>
      </c>
      <c r="J41" s="1093" t="s">
        <v>174</v>
      </c>
      <c r="K41" s="1067">
        <v>163.4</v>
      </c>
      <c r="L41" s="505">
        <v>37</v>
      </c>
      <c r="M41" s="1066">
        <v>63.5</v>
      </c>
      <c r="N41" s="1066">
        <v>33.5</v>
      </c>
      <c r="O41" s="1067">
        <v>15</v>
      </c>
      <c r="P41" s="1067">
        <v>8</v>
      </c>
      <c r="Q41" s="505" t="s">
        <v>176</v>
      </c>
      <c r="R41" s="505" t="s">
        <v>176</v>
      </c>
      <c r="S41" s="1067">
        <v>2.9</v>
      </c>
      <c r="T41" s="1066">
        <v>8.1</v>
      </c>
      <c r="U41" s="1067" t="s">
        <v>185</v>
      </c>
      <c r="V41" s="1067" t="s">
        <v>557</v>
      </c>
      <c r="W41" s="512" t="s">
        <v>153</v>
      </c>
    </row>
    <row r="42" spans="1:23" ht="13.5">
      <c r="A42" s="511" t="s">
        <v>154</v>
      </c>
      <c r="B42" s="1066">
        <v>21.5</v>
      </c>
      <c r="C42" s="1066">
        <v>29.5</v>
      </c>
      <c r="D42" s="1067">
        <v>11</v>
      </c>
      <c r="E42" s="1066">
        <v>15.2</v>
      </c>
      <c r="F42" s="1067">
        <v>5</v>
      </c>
      <c r="G42" s="1067">
        <v>85</v>
      </c>
      <c r="H42" s="505">
        <v>34</v>
      </c>
      <c r="I42" s="505">
        <v>27</v>
      </c>
      <c r="J42" s="1093" t="s">
        <v>174</v>
      </c>
      <c r="K42" s="1067">
        <v>58.1</v>
      </c>
      <c r="L42" s="505">
        <v>13</v>
      </c>
      <c r="M42" s="1066">
        <v>266.5</v>
      </c>
      <c r="N42" s="1066">
        <v>97</v>
      </c>
      <c r="O42" s="1067">
        <v>28</v>
      </c>
      <c r="P42" s="1067">
        <v>22</v>
      </c>
      <c r="Q42" s="505" t="s">
        <v>176</v>
      </c>
      <c r="R42" s="505" t="s">
        <v>176</v>
      </c>
      <c r="S42" s="1067">
        <v>2.4</v>
      </c>
      <c r="T42" s="1066">
        <v>7.7</v>
      </c>
      <c r="U42" s="1067" t="s">
        <v>212</v>
      </c>
      <c r="V42" s="1067">
        <v>30</v>
      </c>
      <c r="W42" s="512" t="s">
        <v>154</v>
      </c>
    </row>
    <row r="43" spans="1:23" ht="13.5">
      <c r="A43" s="511" t="s">
        <v>155</v>
      </c>
      <c r="B43" s="1066">
        <v>25.1</v>
      </c>
      <c r="C43" s="1066">
        <v>34.9</v>
      </c>
      <c r="D43" s="1067">
        <v>8</v>
      </c>
      <c r="E43" s="1066">
        <v>16.2</v>
      </c>
      <c r="F43" s="1067">
        <v>1</v>
      </c>
      <c r="G43" s="1067">
        <v>79</v>
      </c>
      <c r="H43" s="505">
        <v>44</v>
      </c>
      <c r="I43" s="505" t="s">
        <v>558</v>
      </c>
      <c r="J43" s="1093" t="s">
        <v>174</v>
      </c>
      <c r="K43" s="1067">
        <v>211.7</v>
      </c>
      <c r="L43" s="505">
        <v>50</v>
      </c>
      <c r="M43" s="1066">
        <v>70.5</v>
      </c>
      <c r="N43" s="1066">
        <v>31</v>
      </c>
      <c r="O43" s="1067">
        <v>28</v>
      </c>
      <c r="P43" s="1067">
        <v>6</v>
      </c>
      <c r="Q43" s="505" t="s">
        <v>176</v>
      </c>
      <c r="R43" s="505" t="s">
        <v>176</v>
      </c>
      <c r="S43" s="1067">
        <v>2.5</v>
      </c>
      <c r="T43" s="1066">
        <v>8.7</v>
      </c>
      <c r="U43" s="1067" t="s">
        <v>214</v>
      </c>
      <c r="V43" s="1067">
        <v>17</v>
      </c>
      <c r="W43" s="512" t="s">
        <v>155</v>
      </c>
    </row>
    <row r="44" spans="1:23" ht="13.5">
      <c r="A44" s="511" t="s">
        <v>157</v>
      </c>
      <c r="B44" s="1066">
        <v>19.1</v>
      </c>
      <c r="C44" s="1066">
        <v>31.5</v>
      </c>
      <c r="D44" s="1067">
        <v>10</v>
      </c>
      <c r="E44" s="1066">
        <v>7</v>
      </c>
      <c r="F44" s="1067">
        <v>23</v>
      </c>
      <c r="G44" s="1067">
        <v>81</v>
      </c>
      <c r="H44" s="505">
        <v>31</v>
      </c>
      <c r="I44" s="505">
        <v>24</v>
      </c>
      <c r="J44" s="1093" t="s">
        <v>174</v>
      </c>
      <c r="K44" s="1067">
        <v>135.3</v>
      </c>
      <c r="L44" s="505">
        <v>36</v>
      </c>
      <c r="M44" s="1066">
        <v>97</v>
      </c>
      <c r="N44" s="1066">
        <v>30</v>
      </c>
      <c r="O44" s="1067">
        <v>27</v>
      </c>
      <c r="P44" s="1067">
        <v>10</v>
      </c>
      <c r="Q44" s="505" t="s">
        <v>176</v>
      </c>
      <c r="R44" s="505" t="s">
        <v>176</v>
      </c>
      <c r="S44" s="1067">
        <v>2.3</v>
      </c>
      <c r="T44" s="1066">
        <v>9.9</v>
      </c>
      <c r="U44" s="1067" t="s">
        <v>185</v>
      </c>
      <c r="V44" s="1067">
        <v>18</v>
      </c>
      <c r="W44" s="512" t="s">
        <v>157</v>
      </c>
    </row>
    <row r="45" spans="1:23" ht="13.5">
      <c r="A45" s="511" t="s">
        <v>160</v>
      </c>
      <c r="B45" s="1066">
        <v>12.9</v>
      </c>
      <c r="C45" s="1066">
        <v>25.3</v>
      </c>
      <c r="D45" s="1067">
        <v>1</v>
      </c>
      <c r="E45" s="1066">
        <v>2</v>
      </c>
      <c r="F45" s="1067">
        <v>22</v>
      </c>
      <c r="G45" s="1067">
        <v>86</v>
      </c>
      <c r="H45" s="505">
        <v>44</v>
      </c>
      <c r="I45" s="505">
        <v>21</v>
      </c>
      <c r="J45" s="1093" t="s">
        <v>174</v>
      </c>
      <c r="K45" s="1067">
        <v>98.7</v>
      </c>
      <c r="L45" s="505">
        <v>28</v>
      </c>
      <c r="M45" s="1066">
        <v>209</v>
      </c>
      <c r="N45" s="1066">
        <v>77</v>
      </c>
      <c r="O45" s="1067">
        <v>24</v>
      </c>
      <c r="P45" s="1067">
        <v>9</v>
      </c>
      <c r="Q45" s="505" t="s">
        <v>176</v>
      </c>
      <c r="R45" s="505" t="s">
        <v>176</v>
      </c>
      <c r="S45" s="1067">
        <v>2.1</v>
      </c>
      <c r="T45" s="1066">
        <v>12.2</v>
      </c>
      <c r="U45" s="1067" t="s">
        <v>186</v>
      </c>
      <c r="V45" s="1067">
        <v>8</v>
      </c>
      <c r="W45" s="512" t="s">
        <v>160</v>
      </c>
    </row>
    <row r="46" spans="1:23" ht="13.5">
      <c r="A46" s="511" t="s">
        <v>162</v>
      </c>
      <c r="B46" s="1066">
        <v>7.1</v>
      </c>
      <c r="C46" s="1066">
        <v>18.8</v>
      </c>
      <c r="D46" s="1067">
        <v>5</v>
      </c>
      <c r="E46" s="1066">
        <v>-3.3</v>
      </c>
      <c r="F46" s="1067">
        <v>26</v>
      </c>
      <c r="G46" s="1067">
        <v>86</v>
      </c>
      <c r="H46" s="505">
        <v>41</v>
      </c>
      <c r="I46" s="505" t="s">
        <v>559</v>
      </c>
      <c r="J46" s="1093" t="s">
        <v>174</v>
      </c>
      <c r="K46" s="1067">
        <v>67.2</v>
      </c>
      <c r="L46" s="505">
        <v>22</v>
      </c>
      <c r="M46" s="1066">
        <v>222</v>
      </c>
      <c r="N46" s="1066">
        <v>40.5</v>
      </c>
      <c r="O46" s="1067">
        <v>27</v>
      </c>
      <c r="P46" s="1067">
        <v>19</v>
      </c>
      <c r="Q46" s="505" t="s">
        <v>176</v>
      </c>
      <c r="R46" s="505" t="s">
        <v>176</v>
      </c>
      <c r="S46" s="1067">
        <v>2.3</v>
      </c>
      <c r="T46" s="1066">
        <v>15.1</v>
      </c>
      <c r="U46" s="1067" t="s">
        <v>186</v>
      </c>
      <c r="V46" s="1067">
        <v>7</v>
      </c>
      <c r="W46" s="512" t="s">
        <v>162</v>
      </c>
    </row>
    <row r="47" spans="1:23" ht="14.25" thickBot="1">
      <c r="A47" s="513" t="s">
        <v>164</v>
      </c>
      <c r="B47" s="1070">
        <v>1.9</v>
      </c>
      <c r="C47" s="1070">
        <v>13.7</v>
      </c>
      <c r="D47" s="1071">
        <v>27</v>
      </c>
      <c r="E47" s="1070">
        <v>-3.2</v>
      </c>
      <c r="F47" s="1071">
        <v>26</v>
      </c>
      <c r="G47" s="1071" t="s">
        <v>560</v>
      </c>
      <c r="H47" s="1072" t="s">
        <v>561</v>
      </c>
      <c r="I47" s="1072">
        <v>6</v>
      </c>
      <c r="J47" s="1094" t="s">
        <v>174</v>
      </c>
      <c r="K47" s="1071">
        <v>21.2</v>
      </c>
      <c r="L47" s="1072">
        <v>7</v>
      </c>
      <c r="M47" s="1070">
        <v>328</v>
      </c>
      <c r="N47" s="1070">
        <v>51.5</v>
      </c>
      <c r="O47" s="1071">
        <v>27</v>
      </c>
      <c r="P47" s="1071">
        <v>21</v>
      </c>
      <c r="Q47" s="1071" t="s">
        <v>562</v>
      </c>
      <c r="R47" s="1072">
        <v>31</v>
      </c>
      <c r="S47" s="1071">
        <v>2.3</v>
      </c>
      <c r="T47" s="1070">
        <v>12.3</v>
      </c>
      <c r="U47" s="1071" t="s">
        <v>563</v>
      </c>
      <c r="V47" s="1071">
        <v>27</v>
      </c>
      <c r="W47" s="514" t="s">
        <v>164</v>
      </c>
    </row>
    <row r="48" spans="1:23" ht="13.5">
      <c r="A48" s="515" t="s">
        <v>190</v>
      </c>
      <c r="B48" s="466"/>
      <c r="C48" s="516"/>
      <c r="D48" s="516"/>
      <c r="E48" s="497"/>
      <c r="F48" s="497"/>
      <c r="G48" s="497"/>
      <c r="H48" s="467"/>
      <c r="I48" s="467"/>
      <c r="J48" s="467"/>
      <c r="K48" s="517"/>
      <c r="L48" s="467"/>
      <c r="M48" s="517"/>
      <c r="N48" s="518"/>
      <c r="O48" s="466"/>
      <c r="P48" s="517"/>
      <c r="Q48" s="467"/>
      <c r="R48" s="467"/>
      <c r="S48" s="467"/>
      <c r="T48" s="467"/>
      <c r="U48" s="467"/>
      <c r="V48" s="467"/>
      <c r="W48" s="466"/>
    </row>
    <row r="49" spans="1:23" ht="13.5">
      <c r="A49" s="515" t="s">
        <v>215</v>
      </c>
      <c r="B49" s="466"/>
      <c r="C49" s="516"/>
      <c r="D49" s="516"/>
      <c r="E49" s="497"/>
      <c r="F49" s="497"/>
      <c r="G49" s="497"/>
      <c r="H49" s="467"/>
      <c r="I49" s="467"/>
      <c r="J49" s="467"/>
      <c r="K49" s="517"/>
      <c r="L49" s="467"/>
      <c r="M49" s="517"/>
      <c r="N49" s="518"/>
      <c r="O49" s="466"/>
      <c r="P49" s="517"/>
      <c r="Q49" s="467"/>
      <c r="R49" s="467"/>
      <c r="S49" s="467"/>
      <c r="T49" s="467"/>
      <c r="U49" s="467"/>
      <c r="V49" s="467"/>
      <c r="W49" s="466"/>
    </row>
    <row r="50" spans="1:23" ht="13.5">
      <c r="A50" s="515" t="s">
        <v>216</v>
      </c>
      <c r="B50" s="466"/>
      <c r="C50" s="516"/>
      <c r="D50" s="516"/>
      <c r="E50" s="497"/>
      <c r="F50" s="497"/>
      <c r="G50" s="497"/>
      <c r="H50" s="467"/>
      <c r="I50" s="467"/>
      <c r="J50" s="467"/>
      <c r="K50" s="517"/>
      <c r="L50" s="467"/>
      <c r="M50" s="517"/>
      <c r="N50" s="518"/>
      <c r="O50" s="466"/>
      <c r="P50" s="517"/>
      <c r="Q50" s="467"/>
      <c r="R50" s="467"/>
      <c r="S50" s="467"/>
      <c r="T50" s="467"/>
      <c r="U50" s="467"/>
      <c r="V50" s="467"/>
      <c r="W50" s="466"/>
    </row>
    <row r="51" spans="1:23" ht="13.5">
      <c r="A51" s="515" t="s">
        <v>564</v>
      </c>
      <c r="B51" s="466"/>
      <c r="C51" s="466"/>
      <c r="D51" s="466"/>
      <c r="E51" s="467"/>
      <c r="F51" s="467"/>
      <c r="G51" s="467"/>
      <c r="H51" s="467"/>
      <c r="I51" s="467"/>
      <c r="J51" s="467"/>
      <c r="K51" s="467"/>
      <c r="L51" s="467"/>
      <c r="M51" s="467"/>
      <c r="N51" s="466"/>
      <c r="O51" s="466"/>
      <c r="P51" s="467"/>
      <c r="Q51" s="467"/>
      <c r="R51" s="467"/>
      <c r="S51" s="467"/>
      <c r="T51" s="467"/>
      <c r="U51" s="467"/>
      <c r="V51" s="467"/>
      <c r="W51" s="467"/>
    </row>
    <row r="52" spans="1:23" ht="13.5">
      <c r="A52" s="515" t="s">
        <v>192</v>
      </c>
      <c r="B52" s="466"/>
      <c r="C52" s="466"/>
      <c r="D52" s="466"/>
      <c r="E52" s="467"/>
      <c r="F52" s="467"/>
      <c r="G52" s="467"/>
      <c r="H52" s="467"/>
      <c r="I52" s="467"/>
      <c r="J52" s="467"/>
      <c r="K52" s="467"/>
      <c r="L52" s="467"/>
      <c r="M52" s="467"/>
      <c r="N52" s="467"/>
      <c r="O52" s="467"/>
      <c r="P52" s="467"/>
      <c r="Q52" s="467"/>
      <c r="R52" s="467"/>
      <c r="S52" s="467"/>
      <c r="T52" s="467"/>
      <c r="U52" s="467"/>
      <c r="V52" s="467"/>
      <c r="W52" s="467"/>
    </row>
    <row r="53" spans="1:23" ht="13.5">
      <c r="A53" s="466"/>
      <c r="B53" s="466"/>
      <c r="C53" s="466"/>
      <c r="D53" s="466"/>
      <c r="E53" s="467"/>
      <c r="F53" s="467"/>
      <c r="G53" s="467"/>
      <c r="H53" s="467"/>
      <c r="I53" s="467"/>
      <c r="J53" s="467"/>
      <c r="K53" s="467"/>
      <c r="L53" s="467"/>
      <c r="M53" s="467"/>
      <c r="N53" s="467"/>
      <c r="O53" s="467"/>
      <c r="P53" s="467"/>
      <c r="Q53" s="467"/>
      <c r="R53" s="467"/>
      <c r="S53" s="467"/>
      <c r="T53" s="467"/>
      <c r="U53" s="467"/>
      <c r="V53" s="467"/>
      <c r="W53" s="467"/>
    </row>
  </sheetData>
  <mergeCells count="23">
    <mergeCell ref="M30:M31"/>
    <mergeCell ref="Q30:Q31"/>
    <mergeCell ref="R30:R31"/>
    <mergeCell ref="S30:S31"/>
    <mergeCell ref="F30:F31"/>
    <mergeCell ref="G30:G31"/>
    <mergeCell ref="H30:H31"/>
    <mergeCell ref="I30:I31"/>
    <mergeCell ref="B30:B31"/>
    <mergeCell ref="C30:C31"/>
    <mergeCell ref="D30:D31"/>
    <mergeCell ref="E30:E31"/>
    <mergeCell ref="B5:B6"/>
    <mergeCell ref="C5:C6"/>
    <mergeCell ref="D5:D6"/>
    <mergeCell ref="E5:E6"/>
    <mergeCell ref="P5:P6"/>
    <mergeCell ref="Q5:Q6"/>
    <mergeCell ref="R5:R6"/>
    <mergeCell ref="F5:F6"/>
    <mergeCell ref="G5:G6"/>
    <mergeCell ref="H5:H6"/>
    <mergeCell ref="I5:I6"/>
  </mergeCells>
  <printOptions/>
  <pageMargins left="0.16" right="0.17" top="1" bottom="1" header="0.512" footer="0.512"/>
  <pageSetup fitToHeight="1" fitToWidth="1" horizontalDpi="600" verticalDpi="600" orientation="landscape" paperSize="9" scale="74" r:id="rId1"/>
  <headerFooter alignWithMargins="0">
    <oddHeader>&amp;R&amp;D　　&amp;T</oddHeader>
  </headerFooter>
</worksheet>
</file>

<file path=xl/worksheets/sheet21.xml><?xml version="1.0" encoding="utf-8"?>
<worksheet xmlns="http://schemas.openxmlformats.org/spreadsheetml/2006/main" xmlns:r="http://schemas.openxmlformats.org/officeDocument/2006/relationships">
  <dimension ref="B1:S24"/>
  <sheetViews>
    <sheetView workbookViewId="0" topLeftCell="A1">
      <selection activeCell="A1" sqref="A1"/>
    </sheetView>
  </sheetViews>
  <sheetFormatPr defaultColWidth="9.00390625" defaultRowHeight="13.5"/>
  <cols>
    <col min="1" max="1" width="3.625" style="682" customWidth="1"/>
    <col min="2" max="2" width="9.75390625" style="682" customWidth="1"/>
    <col min="3" max="19" width="7.125" style="682" customWidth="1"/>
    <col min="20" max="16384" width="9.00390625" style="682" customWidth="1"/>
  </cols>
  <sheetData>
    <row r="1" ht="17.25">
      <c r="B1" s="681" t="s">
        <v>1454</v>
      </c>
    </row>
    <row r="2" ht="14.25">
      <c r="B2" s="683" t="s">
        <v>243</v>
      </c>
    </row>
    <row r="3" spans="17:19" ht="15" customHeight="1" thickBot="1">
      <c r="Q3" s="684"/>
      <c r="S3" s="684" t="s">
        <v>225</v>
      </c>
    </row>
    <row r="4" spans="2:19" ht="21" customHeight="1" thickTop="1">
      <c r="B4" s="685" t="s">
        <v>226</v>
      </c>
      <c r="C4" s="686" t="s">
        <v>61</v>
      </c>
      <c r="D4" s="686" t="s">
        <v>62</v>
      </c>
      <c r="E4" s="686" t="s">
        <v>1122</v>
      </c>
      <c r="F4" s="686" t="s">
        <v>1132</v>
      </c>
      <c r="G4" s="686" t="s">
        <v>64</v>
      </c>
      <c r="H4" s="686" t="s">
        <v>65</v>
      </c>
      <c r="I4" s="686" t="s">
        <v>66</v>
      </c>
      <c r="J4" s="686" t="s">
        <v>1119</v>
      </c>
      <c r="K4" s="686" t="s">
        <v>67</v>
      </c>
      <c r="L4" s="687" t="s">
        <v>244</v>
      </c>
      <c r="M4" s="686" t="s">
        <v>68</v>
      </c>
      <c r="N4" s="686" t="s">
        <v>70</v>
      </c>
      <c r="O4" s="686" t="s">
        <v>1129</v>
      </c>
      <c r="P4" s="686" t="s">
        <v>1130</v>
      </c>
      <c r="Q4" s="686" t="s">
        <v>1127</v>
      </c>
      <c r="R4" s="686" t="s">
        <v>71</v>
      </c>
      <c r="S4" s="688" t="s">
        <v>1125</v>
      </c>
    </row>
    <row r="5" spans="2:19" ht="21" customHeight="1">
      <c r="B5" s="689" t="s">
        <v>125</v>
      </c>
      <c r="C5" s="690"/>
      <c r="D5" s="690"/>
      <c r="E5" s="690"/>
      <c r="F5" s="690"/>
      <c r="G5" s="690"/>
      <c r="H5" s="690"/>
      <c r="I5" s="690"/>
      <c r="J5" s="690"/>
      <c r="K5" s="690"/>
      <c r="L5" s="691"/>
      <c r="M5" s="690"/>
      <c r="N5" s="690"/>
      <c r="O5" s="690"/>
      <c r="P5" s="690"/>
      <c r="Q5" s="690"/>
      <c r="R5" s="690"/>
      <c r="S5" s="692"/>
    </row>
    <row r="6" spans="2:19" ht="15" customHeight="1">
      <c r="B6" s="693"/>
      <c r="C6" s="694"/>
      <c r="D6" s="694"/>
      <c r="E6" s="694"/>
      <c r="F6" s="694"/>
      <c r="G6" s="694"/>
      <c r="H6" s="694"/>
      <c r="I6" s="694"/>
      <c r="J6" s="694"/>
      <c r="K6" s="694"/>
      <c r="L6" s="695"/>
      <c r="M6" s="694"/>
      <c r="N6" s="694"/>
      <c r="O6" s="694"/>
      <c r="P6" s="694"/>
      <c r="Q6" s="694"/>
      <c r="R6" s="694"/>
      <c r="S6" s="696"/>
    </row>
    <row r="7" spans="2:19" s="700" customFormat="1" ht="24" customHeight="1">
      <c r="B7" s="1095" t="s">
        <v>1000</v>
      </c>
      <c r="C7" s="697">
        <v>12.1</v>
      </c>
      <c r="D7" s="697">
        <v>10</v>
      </c>
      <c r="E7" s="697">
        <v>10.1</v>
      </c>
      <c r="F7" s="697">
        <v>12.4</v>
      </c>
      <c r="G7" s="697">
        <v>11.6</v>
      </c>
      <c r="H7" s="697">
        <v>10</v>
      </c>
      <c r="I7" s="697">
        <v>8.8</v>
      </c>
      <c r="J7" s="697">
        <v>10.6</v>
      </c>
      <c r="K7" s="697">
        <v>11.9</v>
      </c>
      <c r="L7" s="698">
        <v>10.8</v>
      </c>
      <c r="M7" s="697">
        <v>8.7</v>
      </c>
      <c r="N7" s="697">
        <v>10.5</v>
      </c>
      <c r="O7" s="697">
        <v>10.7</v>
      </c>
      <c r="P7" s="697">
        <v>10.6</v>
      </c>
      <c r="Q7" s="697">
        <v>10.8</v>
      </c>
      <c r="R7" s="697">
        <v>9.8</v>
      </c>
      <c r="S7" s="699">
        <v>11.4</v>
      </c>
    </row>
    <row r="8" spans="2:19" s="703" customFormat="1" ht="19.5" customHeight="1">
      <c r="B8" s="1096" t="s">
        <v>565</v>
      </c>
      <c r="C8" s="701">
        <v>12.2</v>
      </c>
      <c r="D8" s="701">
        <v>9.9</v>
      </c>
      <c r="E8" s="701">
        <v>10.1</v>
      </c>
      <c r="F8" s="701">
        <v>12.5</v>
      </c>
      <c r="G8" s="701">
        <v>11.7</v>
      </c>
      <c r="H8" s="701">
        <v>10.1</v>
      </c>
      <c r="I8" s="701">
        <v>8.9</v>
      </c>
      <c r="J8" s="701">
        <v>10.6</v>
      </c>
      <c r="K8" s="701">
        <v>12.2</v>
      </c>
      <c r="L8" s="701">
        <v>10.8</v>
      </c>
      <c r="M8" s="701">
        <v>8.7</v>
      </c>
      <c r="N8" s="701">
        <v>10.6</v>
      </c>
      <c r="O8" s="701">
        <v>10.8</v>
      </c>
      <c r="P8" s="701">
        <v>10.7</v>
      </c>
      <c r="Q8" s="701">
        <v>11</v>
      </c>
      <c r="R8" s="701">
        <v>9.9</v>
      </c>
      <c r="S8" s="702">
        <v>10.6</v>
      </c>
    </row>
    <row r="9" spans="2:19" s="707" customFormat="1" ht="15" customHeight="1">
      <c r="B9" s="704" t="s">
        <v>227</v>
      </c>
      <c r="C9" s="705">
        <v>0.8</v>
      </c>
      <c r="D9" s="705">
        <v>-2.3</v>
      </c>
      <c r="E9" s="705">
        <v>-2.7</v>
      </c>
      <c r="F9" s="705">
        <v>0.1</v>
      </c>
      <c r="G9" s="705">
        <v>-0.9</v>
      </c>
      <c r="H9" s="705">
        <v>-2.4</v>
      </c>
      <c r="I9" s="705">
        <v>-3.1</v>
      </c>
      <c r="J9" s="705">
        <v>-2.3</v>
      </c>
      <c r="K9" s="705" t="s">
        <v>566</v>
      </c>
      <c r="L9" s="705">
        <v>-2.8</v>
      </c>
      <c r="M9" s="705">
        <v>-3.5</v>
      </c>
      <c r="N9" s="705">
        <v>-2.7</v>
      </c>
      <c r="O9" s="705">
        <v>-2.4</v>
      </c>
      <c r="P9" s="705">
        <v>-1.3</v>
      </c>
      <c r="Q9" s="705">
        <v>-2.3</v>
      </c>
      <c r="R9" s="705">
        <v>-2.5</v>
      </c>
      <c r="S9" s="706">
        <v>-2.7</v>
      </c>
    </row>
    <row r="10" spans="2:19" s="707" customFormat="1" ht="15" customHeight="1">
      <c r="B10" s="704" t="s">
        <v>228</v>
      </c>
      <c r="C10" s="705">
        <v>2.2</v>
      </c>
      <c r="D10" s="705">
        <v>-0.4</v>
      </c>
      <c r="E10" s="705">
        <v>-0.5</v>
      </c>
      <c r="F10" s="705">
        <v>1.7</v>
      </c>
      <c r="G10" s="705">
        <v>0.8</v>
      </c>
      <c r="H10" s="705">
        <v>-0.5</v>
      </c>
      <c r="I10" s="705">
        <v>-1.1</v>
      </c>
      <c r="J10" s="705">
        <v>-0.2</v>
      </c>
      <c r="K10" s="705" t="s">
        <v>567</v>
      </c>
      <c r="L10" s="705">
        <v>-0.4</v>
      </c>
      <c r="M10" s="705">
        <v>-1.4</v>
      </c>
      <c r="N10" s="705">
        <v>-0.7</v>
      </c>
      <c r="O10" s="705">
        <v>-0.1</v>
      </c>
      <c r="P10" s="705">
        <v>0.4</v>
      </c>
      <c r="Q10" s="705">
        <v>0.1</v>
      </c>
      <c r="R10" s="705">
        <v>-0.6</v>
      </c>
      <c r="S10" s="706">
        <v>-0.8</v>
      </c>
    </row>
    <row r="11" spans="2:19" s="707" customFormat="1" ht="15" customHeight="1">
      <c r="B11" s="704" t="s">
        <v>229</v>
      </c>
      <c r="C11" s="705">
        <v>4.4</v>
      </c>
      <c r="D11" s="705">
        <v>1.4</v>
      </c>
      <c r="E11" s="705">
        <v>1.5</v>
      </c>
      <c r="F11" s="705">
        <v>4.3</v>
      </c>
      <c r="G11" s="705">
        <v>3.4</v>
      </c>
      <c r="H11" s="705">
        <v>1.6</v>
      </c>
      <c r="I11" s="705">
        <v>0.9</v>
      </c>
      <c r="J11" s="705">
        <v>1.9</v>
      </c>
      <c r="K11" s="705">
        <v>4.3</v>
      </c>
      <c r="L11" s="705">
        <v>2.4</v>
      </c>
      <c r="M11" s="705">
        <v>0.5</v>
      </c>
      <c r="N11" s="705">
        <v>1.8</v>
      </c>
      <c r="O11" s="705">
        <v>2</v>
      </c>
      <c r="P11" s="705">
        <v>1.9</v>
      </c>
      <c r="Q11" s="705">
        <v>2.2</v>
      </c>
      <c r="R11" s="705">
        <v>1.2</v>
      </c>
      <c r="S11" s="706">
        <v>1.2</v>
      </c>
    </row>
    <row r="12" spans="2:19" s="707" customFormat="1" ht="15" customHeight="1">
      <c r="B12" s="704" t="s">
        <v>230</v>
      </c>
      <c r="C12" s="705">
        <v>8.1</v>
      </c>
      <c r="D12" s="705">
        <v>5.3</v>
      </c>
      <c r="E12" s="705">
        <v>6.2</v>
      </c>
      <c r="F12" s="705">
        <v>8.8</v>
      </c>
      <c r="G12" s="705">
        <v>8</v>
      </c>
      <c r="H12" s="705">
        <v>6</v>
      </c>
      <c r="I12" s="705">
        <v>4.5</v>
      </c>
      <c r="J12" s="705">
        <v>6.6</v>
      </c>
      <c r="K12" s="705">
        <v>8.5</v>
      </c>
      <c r="L12" s="705">
        <v>7.5</v>
      </c>
      <c r="M12" s="705">
        <v>3.7</v>
      </c>
      <c r="N12" s="705">
        <v>6.9</v>
      </c>
      <c r="O12" s="705">
        <v>7.2</v>
      </c>
      <c r="P12" s="705">
        <v>5.4</v>
      </c>
      <c r="Q12" s="705">
        <v>7.6</v>
      </c>
      <c r="R12" s="705">
        <v>5.2</v>
      </c>
      <c r="S12" s="706">
        <v>6.9</v>
      </c>
    </row>
    <row r="13" spans="2:19" s="707" customFormat="1" ht="15" customHeight="1">
      <c r="B13" s="704" t="s">
        <v>231</v>
      </c>
      <c r="C13" s="705">
        <v>14</v>
      </c>
      <c r="D13" s="705">
        <v>13.8</v>
      </c>
      <c r="E13" s="705">
        <v>14.1</v>
      </c>
      <c r="F13" s="705">
        <v>15.7</v>
      </c>
      <c r="G13" s="705">
        <v>15.1</v>
      </c>
      <c r="H13" s="705">
        <v>14</v>
      </c>
      <c r="I13" s="705">
        <v>11.1</v>
      </c>
      <c r="J13" s="705">
        <v>14.6</v>
      </c>
      <c r="K13" s="705">
        <v>14.7</v>
      </c>
      <c r="L13" s="705">
        <v>15.1</v>
      </c>
      <c r="M13" s="705">
        <v>11.2</v>
      </c>
      <c r="N13" s="705">
        <v>14.9</v>
      </c>
      <c r="O13" s="705">
        <v>15.4</v>
      </c>
      <c r="P13" s="705">
        <v>14.3</v>
      </c>
      <c r="Q13" s="705">
        <v>15.4</v>
      </c>
      <c r="R13" s="705">
        <v>13.9</v>
      </c>
      <c r="S13" s="706">
        <v>15.1</v>
      </c>
    </row>
    <row r="14" spans="2:19" s="707" customFormat="1" ht="15" customHeight="1">
      <c r="B14" s="704" t="s">
        <v>232</v>
      </c>
      <c r="C14" s="705">
        <v>18.1</v>
      </c>
      <c r="D14" s="705">
        <v>18.6</v>
      </c>
      <c r="E14" s="705">
        <v>18.8</v>
      </c>
      <c r="F14" s="705">
        <v>20.11</v>
      </c>
      <c r="G14" s="705">
        <v>19.7</v>
      </c>
      <c r="H14" s="705">
        <v>18.5</v>
      </c>
      <c r="I14" s="705">
        <v>17.2</v>
      </c>
      <c r="J14" s="705">
        <v>19.2</v>
      </c>
      <c r="K14" s="705">
        <v>19.1</v>
      </c>
      <c r="L14" s="705">
        <v>19.7</v>
      </c>
      <c r="M14" s="705">
        <v>17.3</v>
      </c>
      <c r="N14" s="705">
        <v>19.4</v>
      </c>
      <c r="O14" s="705">
        <v>19.9</v>
      </c>
      <c r="P14" s="705">
        <v>19.4</v>
      </c>
      <c r="Q14" s="705">
        <v>19.9</v>
      </c>
      <c r="R14" s="705">
        <v>18.8</v>
      </c>
      <c r="S14" s="706">
        <v>19.6</v>
      </c>
    </row>
    <row r="15" spans="2:19" s="707" customFormat="1" ht="15" customHeight="1">
      <c r="B15" s="704" t="s">
        <v>233</v>
      </c>
      <c r="C15" s="705">
        <v>21</v>
      </c>
      <c r="D15" s="705">
        <v>20.8</v>
      </c>
      <c r="E15" s="705">
        <v>20.8</v>
      </c>
      <c r="F15" s="705">
        <v>22.5</v>
      </c>
      <c r="G15" s="705">
        <v>21.8</v>
      </c>
      <c r="H15" s="705">
        <v>20.7</v>
      </c>
      <c r="I15" s="705">
        <v>19.8</v>
      </c>
      <c r="J15" s="705">
        <v>21.4</v>
      </c>
      <c r="K15" s="705">
        <v>21.8</v>
      </c>
      <c r="L15" s="705">
        <v>21.7</v>
      </c>
      <c r="M15" s="705">
        <v>19.8</v>
      </c>
      <c r="N15" s="705">
        <v>21.6</v>
      </c>
      <c r="O15" s="705">
        <v>21.8</v>
      </c>
      <c r="P15" s="705">
        <v>21.6</v>
      </c>
      <c r="Q15" s="705">
        <v>21.8</v>
      </c>
      <c r="R15" s="705">
        <v>21</v>
      </c>
      <c r="S15" s="706">
        <v>21.5</v>
      </c>
    </row>
    <row r="16" spans="2:19" s="707" customFormat="1" ht="15" customHeight="1">
      <c r="B16" s="704" t="s">
        <v>234</v>
      </c>
      <c r="C16" s="705">
        <v>25.5</v>
      </c>
      <c r="D16" s="705">
        <v>23.9</v>
      </c>
      <c r="E16" s="705">
        <v>24.2</v>
      </c>
      <c r="F16" s="705">
        <v>26.2</v>
      </c>
      <c r="G16" s="705">
        <v>25.5</v>
      </c>
      <c r="H16" s="705">
        <v>24.2</v>
      </c>
      <c r="I16" s="705">
        <v>22.6</v>
      </c>
      <c r="J16" s="705">
        <v>24.8</v>
      </c>
      <c r="K16" s="705">
        <v>25.3</v>
      </c>
      <c r="L16" s="705">
        <v>24.9</v>
      </c>
      <c r="M16" s="705">
        <v>22.8</v>
      </c>
      <c r="N16" s="705">
        <v>24.7</v>
      </c>
      <c r="O16" s="705">
        <v>24.7</v>
      </c>
      <c r="P16" s="705">
        <v>24.3</v>
      </c>
      <c r="Q16" s="705">
        <v>25.1</v>
      </c>
      <c r="R16" s="705">
        <v>23.8</v>
      </c>
      <c r="S16" s="706">
        <v>24.7</v>
      </c>
    </row>
    <row r="17" spans="2:19" s="707" customFormat="1" ht="15" customHeight="1">
      <c r="B17" s="704" t="s">
        <v>235</v>
      </c>
      <c r="C17" s="705">
        <v>20.6</v>
      </c>
      <c r="D17" s="705">
        <v>18.1</v>
      </c>
      <c r="E17" s="705">
        <v>18.3</v>
      </c>
      <c r="F17" s="705">
        <v>20.5</v>
      </c>
      <c r="G17" s="705">
        <v>19.9</v>
      </c>
      <c r="H17" s="705">
        <v>18.4</v>
      </c>
      <c r="I17" s="705">
        <v>17</v>
      </c>
      <c r="J17" s="705">
        <v>18.9</v>
      </c>
      <c r="K17" s="705">
        <v>19.8</v>
      </c>
      <c r="L17" s="705">
        <v>18.9</v>
      </c>
      <c r="M17" s="705">
        <v>16.7</v>
      </c>
      <c r="N17" s="705">
        <v>18.6</v>
      </c>
      <c r="O17" s="705">
        <v>18.6</v>
      </c>
      <c r="P17" s="705">
        <v>18.8</v>
      </c>
      <c r="Q17" s="705">
        <v>19</v>
      </c>
      <c r="R17" s="705">
        <v>17.7</v>
      </c>
      <c r="S17" s="706">
        <v>18.6</v>
      </c>
    </row>
    <row r="18" spans="2:19" s="707" customFormat="1" ht="15" customHeight="1">
      <c r="B18" s="704" t="s">
        <v>236</v>
      </c>
      <c r="C18" s="705">
        <v>15.6</v>
      </c>
      <c r="D18" s="708" t="s">
        <v>568</v>
      </c>
      <c r="E18" s="705">
        <v>12.2</v>
      </c>
      <c r="F18" s="705">
        <v>15</v>
      </c>
      <c r="G18" s="705" t="s">
        <v>569</v>
      </c>
      <c r="H18" s="705" t="s">
        <v>570</v>
      </c>
      <c r="I18" s="705">
        <v>11.3</v>
      </c>
      <c r="J18" s="705">
        <v>12.8</v>
      </c>
      <c r="K18" s="705">
        <v>14.8</v>
      </c>
      <c r="L18" s="705" t="s">
        <v>571</v>
      </c>
      <c r="M18" s="705">
        <v>11.3</v>
      </c>
      <c r="N18" s="705">
        <v>12.9</v>
      </c>
      <c r="O18" s="705" t="s">
        <v>572</v>
      </c>
      <c r="P18" s="705" t="s">
        <v>573</v>
      </c>
      <c r="Q18" s="705">
        <v>13.3</v>
      </c>
      <c r="R18" s="705">
        <v>12.4</v>
      </c>
      <c r="S18" s="706">
        <v>13.1</v>
      </c>
    </row>
    <row r="19" spans="2:19" s="707" customFormat="1" ht="15" customHeight="1">
      <c r="B19" s="704" t="s">
        <v>237</v>
      </c>
      <c r="C19" s="705">
        <v>10.4</v>
      </c>
      <c r="D19" s="705">
        <v>6.4</v>
      </c>
      <c r="E19" s="705">
        <v>6.5</v>
      </c>
      <c r="F19" s="705">
        <v>9.7</v>
      </c>
      <c r="G19" s="705">
        <v>9</v>
      </c>
      <c r="H19" s="705">
        <v>6.6</v>
      </c>
      <c r="I19" s="705">
        <v>6</v>
      </c>
      <c r="J19" s="705">
        <v>7.2</v>
      </c>
      <c r="K19" s="705">
        <v>9.9</v>
      </c>
      <c r="L19" s="705">
        <v>6.9</v>
      </c>
      <c r="M19" s="705">
        <v>5.6</v>
      </c>
      <c r="N19" s="705">
        <v>7</v>
      </c>
      <c r="O19" s="705">
        <v>6.9</v>
      </c>
      <c r="P19" s="705">
        <v>7.5</v>
      </c>
      <c r="Q19" s="705">
        <v>7.2</v>
      </c>
      <c r="R19" s="705">
        <v>6.4</v>
      </c>
      <c r="S19" s="706">
        <v>6.9</v>
      </c>
    </row>
    <row r="20" spans="2:19" s="707" customFormat="1" ht="15" customHeight="1" thickBot="1">
      <c r="B20" s="709" t="s">
        <v>238</v>
      </c>
      <c r="C20" s="710">
        <v>5.6</v>
      </c>
      <c r="D20" s="710">
        <v>1.1</v>
      </c>
      <c r="E20" s="710">
        <v>1.3</v>
      </c>
      <c r="F20" s="710">
        <v>4.8</v>
      </c>
      <c r="G20" s="710">
        <v>3.8</v>
      </c>
      <c r="H20" s="710">
        <v>1.3</v>
      </c>
      <c r="I20" s="710">
        <v>0.8</v>
      </c>
      <c r="J20" s="710">
        <v>1.9</v>
      </c>
      <c r="K20" s="710">
        <v>5.4</v>
      </c>
      <c r="L20" s="710">
        <v>2.3</v>
      </c>
      <c r="M20" s="710">
        <v>0.6</v>
      </c>
      <c r="N20" s="710">
        <v>2.3</v>
      </c>
      <c r="O20" s="710">
        <v>2.6</v>
      </c>
      <c r="P20" s="710">
        <v>2.2</v>
      </c>
      <c r="Q20" s="710">
        <v>3</v>
      </c>
      <c r="R20" s="710">
        <v>1.8</v>
      </c>
      <c r="S20" s="711">
        <v>2.5</v>
      </c>
    </row>
    <row r="21" spans="2:19" ht="15" customHeight="1">
      <c r="B21" s="712" t="s">
        <v>190</v>
      </c>
      <c r="C21" s="713"/>
      <c r="D21" s="713"/>
      <c r="E21" s="713"/>
      <c r="F21" s="713"/>
      <c r="G21" s="713"/>
      <c r="H21" s="713"/>
      <c r="I21" s="713"/>
      <c r="J21" s="713"/>
      <c r="K21" s="713"/>
      <c r="L21" s="713"/>
      <c r="M21" s="714"/>
      <c r="N21" s="715"/>
      <c r="O21" s="715"/>
      <c r="P21" s="715"/>
      <c r="Q21" s="715"/>
      <c r="R21" s="715"/>
      <c r="S21" s="715"/>
    </row>
    <row r="22" spans="2:18" ht="13.5">
      <c r="B22" s="712" t="s">
        <v>215</v>
      </c>
      <c r="C22" s="1097"/>
      <c r="D22" s="1097"/>
      <c r="E22" s="716"/>
      <c r="F22" s="716"/>
      <c r="G22" s="716"/>
      <c r="H22" s="716"/>
      <c r="I22" s="716"/>
      <c r="J22" s="716"/>
      <c r="K22" s="716"/>
      <c r="L22" s="716"/>
      <c r="M22" s="716"/>
      <c r="R22" s="715"/>
    </row>
    <row r="23" spans="2:13" ht="12">
      <c r="B23" s="712" t="s">
        <v>245</v>
      </c>
      <c r="C23" s="716"/>
      <c r="D23" s="716"/>
      <c r="E23" s="716"/>
      <c r="F23" s="716"/>
      <c r="G23" s="716"/>
      <c r="H23" s="716"/>
      <c r="I23" s="716"/>
      <c r="J23" s="716"/>
      <c r="K23" s="716"/>
      <c r="L23" s="716"/>
      <c r="M23" s="716"/>
    </row>
    <row r="24" ht="12">
      <c r="B24" s="717" t="s">
        <v>246</v>
      </c>
    </row>
  </sheetData>
  <printOptions/>
  <pageMargins left="0.75" right="0.35" top="1" bottom="1" header="0.512" footer="0.512"/>
  <pageSetup horizontalDpi="600" verticalDpi="600" orientation="landscape" paperSize="9" r:id="rId1"/>
  <headerFooter alignWithMargins="0">
    <oddHeader>&amp;R&amp;D　　&amp;T</oddHeader>
  </headerFooter>
</worksheet>
</file>

<file path=xl/worksheets/sheet22.xml><?xml version="1.0" encoding="utf-8"?>
<worksheet xmlns="http://schemas.openxmlformats.org/spreadsheetml/2006/main" xmlns:r="http://schemas.openxmlformats.org/officeDocument/2006/relationships">
  <dimension ref="B1:S24"/>
  <sheetViews>
    <sheetView workbookViewId="0" topLeftCell="A1">
      <selection activeCell="A1" sqref="A1"/>
    </sheetView>
  </sheetViews>
  <sheetFormatPr defaultColWidth="9.00390625" defaultRowHeight="13.5"/>
  <cols>
    <col min="1" max="1" width="3.625" style="718" customWidth="1"/>
    <col min="2" max="2" width="9.75390625" style="718" customWidth="1"/>
    <col min="3" max="19" width="7.125" style="718" customWidth="1"/>
    <col min="20" max="16384" width="9.00390625" style="718" customWidth="1"/>
  </cols>
  <sheetData>
    <row r="1" ht="12">
      <c r="L1" s="719"/>
    </row>
    <row r="2" spans="2:12" ht="14.25">
      <c r="B2" s="683" t="s">
        <v>574</v>
      </c>
      <c r="C2" s="719"/>
      <c r="D2" s="719"/>
      <c r="E2" s="719"/>
      <c r="F2" s="719"/>
      <c r="G2" s="719"/>
      <c r="H2" s="719"/>
      <c r="L2" s="719"/>
    </row>
    <row r="3" spans="2:19" ht="15" customHeight="1" thickBot="1">
      <c r="B3" s="719"/>
      <c r="C3" s="719"/>
      <c r="D3" s="719"/>
      <c r="E3" s="719"/>
      <c r="F3" s="719"/>
      <c r="G3" s="719"/>
      <c r="H3" s="719"/>
      <c r="K3" s="719"/>
      <c r="L3" s="719"/>
      <c r="R3" s="1098"/>
      <c r="S3" s="718" t="s">
        <v>225</v>
      </c>
    </row>
    <row r="4" spans="2:19" ht="21" customHeight="1" thickTop="1">
      <c r="B4" s="720" t="s">
        <v>226</v>
      </c>
      <c r="C4" s="721" t="s">
        <v>61</v>
      </c>
      <c r="D4" s="721" t="s">
        <v>62</v>
      </c>
      <c r="E4" s="721" t="s">
        <v>1122</v>
      </c>
      <c r="F4" s="721" t="s">
        <v>1132</v>
      </c>
      <c r="G4" s="721" t="s">
        <v>64</v>
      </c>
      <c r="H4" s="721" t="s">
        <v>65</v>
      </c>
      <c r="I4" s="721" t="s">
        <v>66</v>
      </c>
      <c r="J4" s="721" t="s">
        <v>1119</v>
      </c>
      <c r="K4" s="721" t="s">
        <v>67</v>
      </c>
      <c r="L4" s="721" t="s">
        <v>244</v>
      </c>
      <c r="M4" s="721" t="s">
        <v>68</v>
      </c>
      <c r="N4" s="721" t="s">
        <v>70</v>
      </c>
      <c r="O4" s="721" t="s">
        <v>1129</v>
      </c>
      <c r="P4" s="721" t="s">
        <v>1130</v>
      </c>
      <c r="Q4" s="721" t="s">
        <v>1127</v>
      </c>
      <c r="R4" s="721" t="s">
        <v>71</v>
      </c>
      <c r="S4" s="722" t="s">
        <v>1125</v>
      </c>
    </row>
    <row r="5" spans="2:19" ht="21" customHeight="1">
      <c r="B5" s="723" t="s">
        <v>125</v>
      </c>
      <c r="C5" s="724"/>
      <c r="D5" s="724"/>
      <c r="E5" s="724"/>
      <c r="F5" s="724"/>
      <c r="G5" s="724"/>
      <c r="H5" s="724"/>
      <c r="I5" s="724"/>
      <c r="J5" s="724"/>
      <c r="K5" s="724"/>
      <c r="L5" s="724"/>
      <c r="M5" s="724"/>
      <c r="N5" s="724"/>
      <c r="O5" s="724"/>
      <c r="P5" s="724"/>
      <c r="Q5" s="724"/>
      <c r="R5" s="724"/>
      <c r="S5" s="725"/>
    </row>
    <row r="6" spans="2:19" ht="15" customHeight="1">
      <c r="B6" s="726"/>
      <c r="C6" s="727"/>
      <c r="D6" s="727"/>
      <c r="E6" s="727"/>
      <c r="F6" s="727"/>
      <c r="G6" s="727"/>
      <c r="H6" s="727"/>
      <c r="I6" s="727"/>
      <c r="J6" s="727"/>
      <c r="K6" s="727"/>
      <c r="L6" s="727"/>
      <c r="M6" s="727"/>
      <c r="N6" s="727"/>
      <c r="O6" s="727"/>
      <c r="P6" s="727"/>
      <c r="Q6" s="727"/>
      <c r="R6" s="727"/>
      <c r="S6" s="728"/>
    </row>
    <row r="7" spans="2:19" s="732" customFormat="1" ht="24" customHeight="1">
      <c r="B7" s="1099" t="s">
        <v>1000</v>
      </c>
      <c r="C7" s="729">
        <v>32.4</v>
      </c>
      <c r="D7" s="729">
        <v>34.5</v>
      </c>
      <c r="E7" s="729">
        <v>34.6</v>
      </c>
      <c r="F7" s="729">
        <v>34.5</v>
      </c>
      <c r="G7" s="729">
        <v>33</v>
      </c>
      <c r="H7" s="729">
        <v>34.6</v>
      </c>
      <c r="I7" s="729">
        <v>32.6</v>
      </c>
      <c r="J7" s="729">
        <v>35.4</v>
      </c>
      <c r="K7" s="729">
        <v>33.1</v>
      </c>
      <c r="L7" s="730">
        <v>35.3</v>
      </c>
      <c r="M7" s="729">
        <v>34.6</v>
      </c>
      <c r="N7" s="729">
        <v>35.1</v>
      </c>
      <c r="O7" s="729">
        <v>35</v>
      </c>
      <c r="P7" s="729">
        <v>34.7</v>
      </c>
      <c r="Q7" s="729">
        <v>36.5</v>
      </c>
      <c r="R7" s="729">
        <v>34.3</v>
      </c>
      <c r="S7" s="731">
        <v>36.4</v>
      </c>
    </row>
    <row r="8" spans="2:19" s="735" customFormat="1" ht="15" customHeight="1">
      <c r="B8" s="1100" t="s">
        <v>565</v>
      </c>
      <c r="C8" s="733">
        <f aca="true" t="shared" si="0" ref="C8:S8">MAX(C9:C20)</f>
        <v>33.2</v>
      </c>
      <c r="D8" s="733">
        <f t="shared" si="0"/>
        <v>34.8</v>
      </c>
      <c r="E8" s="733">
        <f t="shared" si="0"/>
        <v>33.9</v>
      </c>
      <c r="F8" s="733">
        <f t="shared" si="0"/>
        <v>36.8</v>
      </c>
      <c r="G8" s="733">
        <f t="shared" si="0"/>
        <v>34.7</v>
      </c>
      <c r="H8" s="733">
        <f t="shared" si="0"/>
        <v>34.2</v>
      </c>
      <c r="I8" s="733">
        <f t="shared" si="0"/>
        <v>31.7</v>
      </c>
      <c r="J8" s="733">
        <f t="shared" si="0"/>
        <v>33.7</v>
      </c>
      <c r="K8" s="733">
        <f t="shared" si="0"/>
        <v>35.3</v>
      </c>
      <c r="L8" s="733">
        <f t="shared" si="0"/>
        <v>34.3</v>
      </c>
      <c r="M8" s="733">
        <f t="shared" si="0"/>
        <v>32.2</v>
      </c>
      <c r="N8" s="733">
        <f t="shared" si="0"/>
        <v>33.9</v>
      </c>
      <c r="O8" s="733">
        <f t="shared" si="0"/>
        <v>33.6</v>
      </c>
      <c r="P8" s="733">
        <f t="shared" si="0"/>
        <v>33.9</v>
      </c>
      <c r="Q8" s="733">
        <f t="shared" si="0"/>
        <v>34.1</v>
      </c>
      <c r="R8" s="733">
        <f t="shared" si="0"/>
        <v>33</v>
      </c>
      <c r="S8" s="734">
        <f t="shared" si="0"/>
        <v>34.1</v>
      </c>
    </row>
    <row r="9" spans="2:19" s="732" customFormat="1" ht="15" customHeight="1">
      <c r="B9" s="736" t="s">
        <v>227</v>
      </c>
      <c r="C9" s="705">
        <v>9.9</v>
      </c>
      <c r="D9" s="705">
        <v>6.8</v>
      </c>
      <c r="E9" s="705">
        <v>5.6</v>
      </c>
      <c r="F9" s="705">
        <v>8.3</v>
      </c>
      <c r="G9" s="705">
        <v>5.4</v>
      </c>
      <c r="H9" s="705">
        <v>6</v>
      </c>
      <c r="I9" s="705">
        <v>7.1</v>
      </c>
      <c r="J9" s="705">
        <v>6.7</v>
      </c>
      <c r="K9" s="705" t="s">
        <v>575</v>
      </c>
      <c r="L9" s="705">
        <v>6.3</v>
      </c>
      <c r="M9" s="705">
        <v>6.8</v>
      </c>
      <c r="N9" s="705">
        <v>7.1</v>
      </c>
      <c r="O9" s="705">
        <v>8.5</v>
      </c>
      <c r="P9" s="705">
        <v>8</v>
      </c>
      <c r="Q9" s="705">
        <v>7.4</v>
      </c>
      <c r="R9" s="705">
        <v>7.4</v>
      </c>
      <c r="S9" s="706">
        <v>6.7</v>
      </c>
    </row>
    <row r="10" spans="2:19" s="732" customFormat="1" ht="15" customHeight="1">
      <c r="B10" s="736" t="s">
        <v>228</v>
      </c>
      <c r="C10" s="705">
        <v>12</v>
      </c>
      <c r="D10" s="705">
        <v>10.8</v>
      </c>
      <c r="E10" s="705">
        <v>10.1</v>
      </c>
      <c r="F10" s="705">
        <v>12.5</v>
      </c>
      <c r="G10" s="705">
        <v>11.1</v>
      </c>
      <c r="H10" s="705">
        <v>10.7</v>
      </c>
      <c r="I10" s="705">
        <v>9.6</v>
      </c>
      <c r="J10" s="705">
        <v>11.3</v>
      </c>
      <c r="K10" s="705" t="s">
        <v>576</v>
      </c>
      <c r="L10" s="705">
        <v>11</v>
      </c>
      <c r="M10" s="705">
        <v>10.6</v>
      </c>
      <c r="N10" s="705">
        <v>12.2</v>
      </c>
      <c r="O10" s="705">
        <v>11.9</v>
      </c>
      <c r="P10" s="705">
        <v>12.7</v>
      </c>
      <c r="Q10" s="705">
        <v>13.4</v>
      </c>
      <c r="R10" s="705">
        <v>12.4</v>
      </c>
      <c r="S10" s="706">
        <v>10.1</v>
      </c>
    </row>
    <row r="11" spans="2:19" s="732" customFormat="1" ht="15" customHeight="1">
      <c r="B11" s="736" t="s">
        <v>229</v>
      </c>
      <c r="C11" s="705">
        <v>14.7</v>
      </c>
      <c r="D11" s="705">
        <v>13.3</v>
      </c>
      <c r="E11" s="705">
        <v>13.6</v>
      </c>
      <c r="F11" s="705">
        <v>18.8</v>
      </c>
      <c r="G11" s="705">
        <v>16.2</v>
      </c>
      <c r="H11" s="705">
        <v>13.1</v>
      </c>
      <c r="I11" s="705">
        <v>13.1</v>
      </c>
      <c r="J11" s="705">
        <v>14.6</v>
      </c>
      <c r="K11" s="705">
        <v>18.9</v>
      </c>
      <c r="L11" s="705">
        <v>16</v>
      </c>
      <c r="M11" s="705">
        <v>13.4</v>
      </c>
      <c r="N11" s="705">
        <v>15.9</v>
      </c>
      <c r="O11" s="705">
        <v>15.8</v>
      </c>
      <c r="P11" s="705">
        <v>15.9</v>
      </c>
      <c r="Q11" s="705">
        <v>17.2</v>
      </c>
      <c r="R11" s="705">
        <v>14.2</v>
      </c>
      <c r="S11" s="706">
        <v>14.7</v>
      </c>
    </row>
    <row r="12" spans="2:19" s="732" customFormat="1" ht="15" customHeight="1">
      <c r="B12" s="736" t="s">
        <v>230</v>
      </c>
      <c r="C12" s="705">
        <v>20.4</v>
      </c>
      <c r="D12" s="705">
        <v>21</v>
      </c>
      <c r="E12" s="705">
        <v>21.9</v>
      </c>
      <c r="F12" s="705">
        <v>22</v>
      </c>
      <c r="G12" s="705">
        <v>23</v>
      </c>
      <c r="H12" s="705">
        <v>21.4</v>
      </c>
      <c r="I12" s="705">
        <v>19.3</v>
      </c>
      <c r="J12" s="705">
        <v>22.3</v>
      </c>
      <c r="K12" s="705">
        <v>20.5</v>
      </c>
      <c r="L12" s="705">
        <v>23.4</v>
      </c>
      <c r="M12" s="705">
        <v>18.7</v>
      </c>
      <c r="N12" s="705">
        <v>22.7</v>
      </c>
      <c r="O12" s="705">
        <v>22.2</v>
      </c>
      <c r="P12" s="705">
        <v>22.6</v>
      </c>
      <c r="Q12" s="705">
        <v>23.1</v>
      </c>
      <c r="R12" s="705">
        <v>22.1</v>
      </c>
      <c r="S12" s="706">
        <v>22.4</v>
      </c>
    </row>
    <row r="13" spans="2:19" s="732" customFormat="1" ht="15" customHeight="1">
      <c r="B13" s="736" t="s">
        <v>231</v>
      </c>
      <c r="C13" s="705">
        <v>26</v>
      </c>
      <c r="D13" s="705">
        <v>26.1</v>
      </c>
      <c r="E13" s="705">
        <v>26.4</v>
      </c>
      <c r="F13" s="705">
        <v>28</v>
      </c>
      <c r="G13" s="705">
        <v>26.9</v>
      </c>
      <c r="H13" s="705">
        <v>24.4</v>
      </c>
      <c r="I13" s="705">
        <v>25.6</v>
      </c>
      <c r="J13" s="705">
        <v>25.4</v>
      </c>
      <c r="K13" s="705">
        <v>27.3</v>
      </c>
      <c r="L13" s="705">
        <v>26.6</v>
      </c>
      <c r="M13" s="705">
        <v>26.44</v>
      </c>
      <c r="N13" s="705">
        <v>27.2</v>
      </c>
      <c r="O13" s="705">
        <v>27.2</v>
      </c>
      <c r="P13" s="705">
        <v>28.5</v>
      </c>
      <c r="Q13" s="705">
        <v>26.6</v>
      </c>
      <c r="R13" s="705">
        <v>26.4</v>
      </c>
      <c r="S13" s="706">
        <v>26.6</v>
      </c>
    </row>
    <row r="14" spans="2:19" s="732" customFormat="1" ht="15" customHeight="1">
      <c r="B14" s="736" t="s">
        <v>232</v>
      </c>
      <c r="C14" s="705">
        <v>25</v>
      </c>
      <c r="D14" s="705">
        <v>27.8</v>
      </c>
      <c r="E14" s="705">
        <v>28</v>
      </c>
      <c r="F14" s="705" t="s">
        <v>577</v>
      </c>
      <c r="G14" s="705">
        <v>29.3</v>
      </c>
      <c r="H14" s="705">
        <v>28.6</v>
      </c>
      <c r="I14" s="705">
        <v>28</v>
      </c>
      <c r="J14" s="705">
        <v>28.4</v>
      </c>
      <c r="K14" s="705">
        <v>27.1</v>
      </c>
      <c r="L14" s="705">
        <v>29.4</v>
      </c>
      <c r="M14" s="705">
        <v>27.7</v>
      </c>
      <c r="N14" s="705">
        <v>29.2</v>
      </c>
      <c r="O14" s="705">
        <v>29.2</v>
      </c>
      <c r="P14" s="705">
        <v>28.4</v>
      </c>
      <c r="Q14" s="705">
        <v>30</v>
      </c>
      <c r="R14" s="705">
        <v>28</v>
      </c>
      <c r="S14" s="706">
        <v>28.6</v>
      </c>
    </row>
    <row r="15" spans="2:19" s="732" customFormat="1" ht="15" customHeight="1">
      <c r="B15" s="736" t="s">
        <v>233</v>
      </c>
      <c r="C15" s="705">
        <v>27.5</v>
      </c>
      <c r="D15" s="705">
        <v>28.7</v>
      </c>
      <c r="E15" s="705">
        <v>27.7</v>
      </c>
      <c r="F15" s="705">
        <v>30.4</v>
      </c>
      <c r="G15" s="705">
        <v>29</v>
      </c>
      <c r="H15" s="705">
        <v>28.2</v>
      </c>
      <c r="I15" s="705">
        <v>27.7</v>
      </c>
      <c r="J15" s="705">
        <v>28.2</v>
      </c>
      <c r="K15" s="705">
        <v>28.6</v>
      </c>
      <c r="L15" s="705">
        <v>29.7</v>
      </c>
      <c r="M15" s="705">
        <v>28.8</v>
      </c>
      <c r="N15" s="705">
        <v>30.2</v>
      </c>
      <c r="O15" s="705">
        <v>30.5</v>
      </c>
      <c r="P15" s="705">
        <v>30.2</v>
      </c>
      <c r="Q15" s="705">
        <v>31.1</v>
      </c>
      <c r="R15" s="705">
        <v>29.6</v>
      </c>
      <c r="S15" s="706">
        <v>29.9</v>
      </c>
    </row>
    <row r="16" spans="2:19" s="732" customFormat="1" ht="15" customHeight="1">
      <c r="B16" s="736" t="s">
        <v>234</v>
      </c>
      <c r="C16" s="705">
        <v>33.2</v>
      </c>
      <c r="D16" s="705">
        <v>34.8</v>
      </c>
      <c r="E16" s="705">
        <v>33.9</v>
      </c>
      <c r="F16" s="705">
        <v>36.8</v>
      </c>
      <c r="G16" s="705">
        <v>34.7</v>
      </c>
      <c r="H16" s="705">
        <v>34.2</v>
      </c>
      <c r="I16" s="705">
        <v>31.7</v>
      </c>
      <c r="J16" s="705">
        <v>33.7</v>
      </c>
      <c r="K16" s="705">
        <v>35.3</v>
      </c>
      <c r="L16" s="705">
        <v>34.3</v>
      </c>
      <c r="M16" s="705">
        <v>32.2</v>
      </c>
      <c r="N16" s="705">
        <v>33.9</v>
      </c>
      <c r="O16" s="705">
        <v>33.6</v>
      </c>
      <c r="P16" s="705">
        <v>33.9</v>
      </c>
      <c r="Q16" s="705">
        <v>34.1</v>
      </c>
      <c r="R16" s="705">
        <v>33</v>
      </c>
      <c r="S16" s="706">
        <v>34.1</v>
      </c>
    </row>
    <row r="17" spans="2:19" s="732" customFormat="1" ht="15" customHeight="1">
      <c r="B17" s="736" t="s">
        <v>235</v>
      </c>
      <c r="C17" s="705">
        <v>30</v>
      </c>
      <c r="D17" s="705">
        <v>30.6</v>
      </c>
      <c r="E17" s="705">
        <v>30.7</v>
      </c>
      <c r="F17" s="705" t="s">
        <v>578</v>
      </c>
      <c r="G17" s="705">
        <v>31.5</v>
      </c>
      <c r="H17" s="705">
        <v>31.1</v>
      </c>
      <c r="I17" s="705">
        <v>29.1</v>
      </c>
      <c r="J17" s="705">
        <v>31.1</v>
      </c>
      <c r="K17" s="705">
        <v>33.5</v>
      </c>
      <c r="L17" s="705">
        <v>31.9</v>
      </c>
      <c r="M17" s="705">
        <v>30.6</v>
      </c>
      <c r="N17" s="705">
        <v>31.5</v>
      </c>
      <c r="O17" s="705">
        <v>32</v>
      </c>
      <c r="P17" s="705">
        <v>32.1</v>
      </c>
      <c r="Q17" s="705">
        <v>33.5</v>
      </c>
      <c r="R17" s="705">
        <v>31.5</v>
      </c>
      <c r="S17" s="706">
        <v>31.9</v>
      </c>
    </row>
    <row r="18" spans="2:19" s="732" customFormat="1" ht="15" customHeight="1">
      <c r="B18" s="736" t="s">
        <v>236</v>
      </c>
      <c r="C18" s="705">
        <v>23.2</v>
      </c>
      <c r="D18" s="705" t="s">
        <v>579</v>
      </c>
      <c r="E18" s="705">
        <v>23.7</v>
      </c>
      <c r="F18" s="705">
        <v>25.8</v>
      </c>
      <c r="G18" s="705" t="s">
        <v>580</v>
      </c>
      <c r="H18" s="705" t="s">
        <v>581</v>
      </c>
      <c r="I18" s="705">
        <v>22.2</v>
      </c>
      <c r="J18" s="705">
        <v>23.9</v>
      </c>
      <c r="K18" s="705">
        <v>24.1</v>
      </c>
      <c r="L18" s="705" t="s">
        <v>582</v>
      </c>
      <c r="M18" s="705">
        <v>22.5</v>
      </c>
      <c r="N18" s="705">
        <v>24</v>
      </c>
      <c r="O18" s="705" t="s">
        <v>583</v>
      </c>
      <c r="P18" s="705" t="s">
        <v>584</v>
      </c>
      <c r="Q18" s="705">
        <v>25</v>
      </c>
      <c r="R18" s="705">
        <v>23.2</v>
      </c>
      <c r="S18" s="706">
        <v>23.6</v>
      </c>
    </row>
    <row r="19" spans="2:19" s="732" customFormat="1" ht="15" customHeight="1">
      <c r="B19" s="736" t="s">
        <v>237</v>
      </c>
      <c r="C19" s="705" t="s">
        <v>585</v>
      </c>
      <c r="D19" s="705">
        <v>18.1</v>
      </c>
      <c r="E19" s="705">
        <v>18.4</v>
      </c>
      <c r="F19" s="705">
        <v>22.4</v>
      </c>
      <c r="G19" s="705">
        <v>20.3</v>
      </c>
      <c r="H19" s="705">
        <v>20.2</v>
      </c>
      <c r="I19" s="705">
        <v>19</v>
      </c>
      <c r="J19" s="705">
        <v>19.6</v>
      </c>
      <c r="K19" s="705">
        <v>21.2</v>
      </c>
      <c r="L19" s="705">
        <v>19.8</v>
      </c>
      <c r="M19" s="705">
        <v>21.4</v>
      </c>
      <c r="N19" s="705">
        <v>19.9</v>
      </c>
      <c r="O19" s="705">
        <v>19.2</v>
      </c>
      <c r="P19" s="705">
        <v>20.5</v>
      </c>
      <c r="Q19" s="705">
        <v>19.2</v>
      </c>
      <c r="R19" s="705">
        <v>19.5</v>
      </c>
      <c r="S19" s="706">
        <v>19.1</v>
      </c>
    </row>
    <row r="20" spans="2:19" s="732" customFormat="1" ht="15" customHeight="1" thickBot="1">
      <c r="B20" s="737" t="s">
        <v>238</v>
      </c>
      <c r="C20" s="710">
        <v>11.7</v>
      </c>
      <c r="D20" s="710">
        <v>11.3</v>
      </c>
      <c r="E20" s="710">
        <v>14.1</v>
      </c>
      <c r="F20" s="710">
        <v>12</v>
      </c>
      <c r="G20" s="710">
        <v>12.4</v>
      </c>
      <c r="H20" s="710">
        <v>12.6</v>
      </c>
      <c r="I20" s="710">
        <v>10.4</v>
      </c>
      <c r="J20" s="710">
        <v>13.1</v>
      </c>
      <c r="K20" s="710">
        <v>12.1</v>
      </c>
      <c r="L20" s="710">
        <v>13.6</v>
      </c>
      <c r="M20" s="710">
        <v>9.7</v>
      </c>
      <c r="N20" s="710">
        <v>13.5</v>
      </c>
      <c r="O20" s="710">
        <v>13.2</v>
      </c>
      <c r="P20" s="710">
        <v>12.4</v>
      </c>
      <c r="Q20" s="710">
        <v>13.1</v>
      </c>
      <c r="R20" s="710">
        <v>11.2</v>
      </c>
      <c r="S20" s="711">
        <v>11.8</v>
      </c>
    </row>
    <row r="21" spans="2:19" ht="11.25" customHeight="1" hidden="1">
      <c r="B21" s="738"/>
      <c r="C21" s="719">
        <v>32</v>
      </c>
      <c r="D21" s="719">
        <v>180.7</v>
      </c>
      <c r="E21" s="719">
        <v>178.6</v>
      </c>
      <c r="F21" s="719">
        <v>204.8</v>
      </c>
      <c r="G21" s="719">
        <v>192.1</v>
      </c>
      <c r="H21" s="719">
        <v>115.3</v>
      </c>
      <c r="I21" s="718">
        <v>136.7</v>
      </c>
      <c r="J21" s="718">
        <v>180.8</v>
      </c>
      <c r="K21" s="718">
        <v>33.4</v>
      </c>
      <c r="L21" s="719">
        <v>192.9</v>
      </c>
      <c r="M21" s="718">
        <v>164.1</v>
      </c>
      <c r="N21" s="718">
        <v>193</v>
      </c>
      <c r="O21" s="718">
        <v>190.5</v>
      </c>
      <c r="P21" s="718">
        <v>195.4</v>
      </c>
      <c r="Q21" s="718">
        <v>195.7</v>
      </c>
      <c r="R21" s="718">
        <v>184</v>
      </c>
      <c r="S21" s="718">
        <v>198.6</v>
      </c>
    </row>
    <row r="22" spans="2:8" ht="15" customHeight="1">
      <c r="B22" s="1101"/>
      <c r="C22" s="716"/>
      <c r="D22" s="716"/>
      <c r="E22" s="716"/>
      <c r="F22" s="716"/>
      <c r="G22" s="716"/>
      <c r="H22" s="716"/>
    </row>
    <row r="23" ht="15" customHeight="1"/>
    <row r="24" ht="13.5">
      <c r="C24" s="1098"/>
    </row>
  </sheetData>
  <printOptions/>
  <pageMargins left="0.2" right="0.33" top="1" bottom="1" header="0.512" footer="0.512"/>
  <pageSetup horizontalDpi="600" verticalDpi="600" orientation="landscape" paperSize="9" r:id="rId1"/>
  <headerFooter alignWithMargins="0">
    <oddHeader>&amp;R&amp;D　　&amp;T</oddHeader>
  </headerFooter>
</worksheet>
</file>

<file path=xl/worksheets/sheet23.xml><?xml version="1.0" encoding="utf-8"?>
<worksheet xmlns="http://schemas.openxmlformats.org/spreadsheetml/2006/main" xmlns:r="http://schemas.openxmlformats.org/officeDocument/2006/relationships">
  <dimension ref="B1:S25"/>
  <sheetViews>
    <sheetView workbookViewId="0" topLeftCell="A1">
      <selection activeCell="A1" sqref="A1"/>
    </sheetView>
  </sheetViews>
  <sheetFormatPr defaultColWidth="9.00390625" defaultRowHeight="13.5"/>
  <cols>
    <col min="1" max="1" width="3.625" style="718" customWidth="1"/>
    <col min="2" max="2" width="9.75390625" style="718" customWidth="1"/>
    <col min="3" max="19" width="7.125" style="718" customWidth="1"/>
    <col min="20" max="16384" width="9.00390625" style="718" customWidth="1"/>
  </cols>
  <sheetData>
    <row r="1" ht="12">
      <c r="N1" s="719"/>
    </row>
    <row r="2" spans="2:14" ht="18.75" customHeight="1">
      <c r="B2" s="719" t="s">
        <v>586</v>
      </c>
      <c r="C2" s="719"/>
      <c r="D2" s="719"/>
      <c r="E2" s="719"/>
      <c r="F2" s="719"/>
      <c r="G2" s="719"/>
      <c r="H2" s="719"/>
      <c r="N2" s="719"/>
    </row>
    <row r="3" spans="2:19" ht="15" customHeight="1" thickBot="1">
      <c r="B3" s="719"/>
      <c r="C3" s="719"/>
      <c r="D3" s="719"/>
      <c r="E3" s="719"/>
      <c r="F3" s="719"/>
      <c r="G3" s="719"/>
      <c r="H3" s="719"/>
      <c r="N3" s="719"/>
      <c r="O3" s="719"/>
      <c r="S3" s="718" t="s">
        <v>225</v>
      </c>
    </row>
    <row r="4" spans="2:19" ht="21" customHeight="1" thickTop="1">
      <c r="B4" s="720" t="s">
        <v>226</v>
      </c>
      <c r="C4" s="721" t="s">
        <v>61</v>
      </c>
      <c r="D4" s="721" t="s">
        <v>62</v>
      </c>
      <c r="E4" s="721" t="s">
        <v>1122</v>
      </c>
      <c r="F4" s="721" t="s">
        <v>1132</v>
      </c>
      <c r="G4" s="721" t="s">
        <v>64</v>
      </c>
      <c r="H4" s="721" t="s">
        <v>65</v>
      </c>
      <c r="I4" s="721" t="s">
        <v>66</v>
      </c>
      <c r="J4" s="721" t="s">
        <v>1119</v>
      </c>
      <c r="K4" s="721" t="s">
        <v>67</v>
      </c>
      <c r="L4" s="721" t="s">
        <v>247</v>
      </c>
      <c r="M4" s="721" t="s">
        <v>68</v>
      </c>
      <c r="N4" s="721" t="s">
        <v>70</v>
      </c>
      <c r="O4" s="721" t="s">
        <v>1129</v>
      </c>
      <c r="P4" s="721" t="s">
        <v>1130</v>
      </c>
      <c r="Q4" s="721" t="s">
        <v>1127</v>
      </c>
      <c r="R4" s="721" t="s">
        <v>71</v>
      </c>
      <c r="S4" s="722" t="s">
        <v>1125</v>
      </c>
    </row>
    <row r="5" spans="2:19" ht="21" customHeight="1">
      <c r="B5" s="723" t="s">
        <v>125</v>
      </c>
      <c r="C5" s="724"/>
      <c r="D5" s="724"/>
      <c r="E5" s="724"/>
      <c r="F5" s="724"/>
      <c r="G5" s="724"/>
      <c r="H5" s="724"/>
      <c r="I5" s="724"/>
      <c r="J5" s="724"/>
      <c r="K5" s="724"/>
      <c r="L5" s="724"/>
      <c r="M5" s="724"/>
      <c r="N5" s="724"/>
      <c r="O5" s="724"/>
      <c r="P5" s="724"/>
      <c r="Q5" s="724"/>
      <c r="R5" s="724"/>
      <c r="S5" s="725"/>
    </row>
    <row r="6" spans="2:19" ht="15" customHeight="1">
      <c r="B6" s="726"/>
      <c r="C6" s="739"/>
      <c r="D6" s="739"/>
      <c r="E6" s="739"/>
      <c r="F6" s="739"/>
      <c r="G6" s="739"/>
      <c r="H6" s="739"/>
      <c r="I6" s="739"/>
      <c r="J6" s="739"/>
      <c r="K6" s="739"/>
      <c r="L6" s="739"/>
      <c r="M6" s="739"/>
      <c r="N6" s="739"/>
      <c r="O6" s="739"/>
      <c r="P6" s="739"/>
      <c r="Q6" s="739"/>
      <c r="R6" s="739"/>
      <c r="S6" s="740"/>
    </row>
    <row r="7" spans="2:19" s="732" customFormat="1" ht="24" customHeight="1">
      <c r="B7" s="1099" t="s">
        <v>1000</v>
      </c>
      <c r="C7" s="729">
        <v>-4</v>
      </c>
      <c r="D7" s="729">
        <v>-12.4</v>
      </c>
      <c r="E7" s="729">
        <v>-10.4</v>
      </c>
      <c r="F7" s="729">
        <v>-5.3</v>
      </c>
      <c r="G7" s="729">
        <v>-7.5</v>
      </c>
      <c r="H7" s="729">
        <v>-12.1</v>
      </c>
      <c r="I7" s="729">
        <v>-12.6</v>
      </c>
      <c r="J7" s="729">
        <v>-11.8</v>
      </c>
      <c r="K7" s="741">
        <v>-3.2</v>
      </c>
      <c r="L7" s="730">
        <v>-13.7</v>
      </c>
      <c r="M7" s="729">
        <v>-15.4</v>
      </c>
      <c r="N7" s="729">
        <v>-10.9</v>
      </c>
      <c r="O7" s="729">
        <v>-11.5</v>
      </c>
      <c r="P7" s="729">
        <v>-9.3</v>
      </c>
      <c r="Q7" s="729">
        <v>-12.3</v>
      </c>
      <c r="R7" s="729">
        <v>-12.5</v>
      </c>
      <c r="S7" s="731">
        <v>-13</v>
      </c>
    </row>
    <row r="8" spans="2:19" s="735" customFormat="1" ht="15" customHeight="1">
      <c r="B8" s="1100" t="s">
        <v>565</v>
      </c>
      <c r="C8" s="733">
        <f aca="true" t="shared" si="0" ref="C8:J8">MIN(C9:C20)</f>
        <v>-6</v>
      </c>
      <c r="D8" s="733">
        <f t="shared" si="0"/>
        <v>-12.2</v>
      </c>
      <c r="E8" s="733">
        <f t="shared" si="0"/>
        <v>-10.6</v>
      </c>
      <c r="F8" s="733">
        <f t="shared" si="0"/>
        <v>-9.2</v>
      </c>
      <c r="G8" s="733">
        <f t="shared" si="0"/>
        <v>-8.7</v>
      </c>
      <c r="H8" s="733">
        <f t="shared" si="0"/>
        <v>-13.5</v>
      </c>
      <c r="I8" s="733">
        <f t="shared" si="0"/>
        <v>-14.9</v>
      </c>
      <c r="J8" s="733">
        <f t="shared" si="0"/>
        <v>-11</v>
      </c>
      <c r="K8" s="733">
        <v>-5.3</v>
      </c>
      <c r="L8" s="733">
        <f aca="true" t="shared" si="1" ref="L8:S8">MIN(L9:L20)</f>
        <v>-15.9</v>
      </c>
      <c r="M8" s="733">
        <f t="shared" si="1"/>
        <v>-18.9</v>
      </c>
      <c r="N8" s="733">
        <f t="shared" si="1"/>
        <v>-13.2</v>
      </c>
      <c r="O8" s="733">
        <f t="shared" si="1"/>
        <v>-14</v>
      </c>
      <c r="P8" s="733">
        <f t="shared" si="1"/>
        <v>-12.3</v>
      </c>
      <c r="Q8" s="733">
        <f t="shared" si="1"/>
        <v>-12.9</v>
      </c>
      <c r="R8" s="733">
        <f t="shared" si="1"/>
        <v>-15.2</v>
      </c>
      <c r="S8" s="734">
        <f t="shared" si="1"/>
        <v>-17.3</v>
      </c>
    </row>
    <row r="9" spans="2:19" s="732" customFormat="1" ht="15" customHeight="1">
      <c r="B9" s="736" t="s">
        <v>227</v>
      </c>
      <c r="C9" s="705">
        <v>-6</v>
      </c>
      <c r="D9" s="705">
        <v>-12.2</v>
      </c>
      <c r="E9" s="705">
        <v>-10.6</v>
      </c>
      <c r="F9" s="705">
        <v>-9.2</v>
      </c>
      <c r="G9" s="705">
        <v>-8.7</v>
      </c>
      <c r="H9" s="705">
        <v>-13.5</v>
      </c>
      <c r="I9" s="705">
        <v>-14.9</v>
      </c>
      <c r="J9" s="705">
        <v>-11</v>
      </c>
      <c r="K9" s="742" t="s">
        <v>587</v>
      </c>
      <c r="L9" s="705">
        <v>-15.9</v>
      </c>
      <c r="M9" s="705">
        <v>-18.9</v>
      </c>
      <c r="N9" s="705">
        <v>-13.2</v>
      </c>
      <c r="O9" s="705">
        <v>-14</v>
      </c>
      <c r="P9" s="705">
        <v>-12.3</v>
      </c>
      <c r="Q9" s="705">
        <v>-12.9</v>
      </c>
      <c r="R9" s="705">
        <v>-15.2</v>
      </c>
      <c r="S9" s="706">
        <v>-17.3</v>
      </c>
    </row>
    <row r="10" spans="2:19" s="732" customFormat="1" ht="15" customHeight="1">
      <c r="B10" s="736" t="s">
        <v>228</v>
      </c>
      <c r="C10" s="705">
        <v>-6</v>
      </c>
      <c r="D10" s="705">
        <v>-9.6</v>
      </c>
      <c r="E10" s="705">
        <v>-9.7</v>
      </c>
      <c r="F10" s="705">
        <v>-6.3</v>
      </c>
      <c r="G10" s="705">
        <v>-7.2</v>
      </c>
      <c r="H10" s="705">
        <v>-8.8</v>
      </c>
      <c r="I10" s="705">
        <v>-8.8</v>
      </c>
      <c r="J10" s="705">
        <v>-8.3</v>
      </c>
      <c r="K10" s="742" t="s">
        <v>588</v>
      </c>
      <c r="L10" s="705">
        <v>-11.5</v>
      </c>
      <c r="M10" s="705">
        <v>-10</v>
      </c>
      <c r="N10" s="705">
        <v>-10.8</v>
      </c>
      <c r="O10" s="705">
        <v>-9.1</v>
      </c>
      <c r="P10" s="705">
        <v>-8.8</v>
      </c>
      <c r="Q10" s="705">
        <v>-8.6</v>
      </c>
      <c r="R10" s="705">
        <v>-10.4</v>
      </c>
      <c r="S10" s="706">
        <v>-16</v>
      </c>
    </row>
    <row r="11" spans="2:19" s="732" customFormat="1" ht="15" customHeight="1">
      <c r="B11" s="736" t="s">
        <v>229</v>
      </c>
      <c r="C11" s="705">
        <v>-2.7</v>
      </c>
      <c r="D11" s="705">
        <v>-6.7</v>
      </c>
      <c r="E11" s="705">
        <v>-5.5</v>
      </c>
      <c r="F11" s="705">
        <v>-3.4</v>
      </c>
      <c r="G11" s="705">
        <v>-4.5</v>
      </c>
      <c r="H11" s="705">
        <v>-5.4</v>
      </c>
      <c r="I11" s="705">
        <v>-6.5</v>
      </c>
      <c r="J11" s="705">
        <v>-6</v>
      </c>
      <c r="K11" s="705">
        <v>-2.3</v>
      </c>
      <c r="L11" s="705">
        <v>-6.4</v>
      </c>
      <c r="M11" s="705">
        <v>-7.9</v>
      </c>
      <c r="N11" s="705">
        <v>-6.8</v>
      </c>
      <c r="O11" s="705">
        <v>-6.9</v>
      </c>
      <c r="P11" s="705">
        <v>-5.6</v>
      </c>
      <c r="Q11" s="705">
        <v>-5.9</v>
      </c>
      <c r="R11" s="705">
        <v>-7.9</v>
      </c>
      <c r="S11" s="706">
        <v>-10.4</v>
      </c>
    </row>
    <row r="12" spans="2:19" s="732" customFormat="1" ht="15" customHeight="1">
      <c r="B12" s="736" t="s">
        <v>230</v>
      </c>
      <c r="C12" s="705">
        <v>1.3</v>
      </c>
      <c r="D12" s="705">
        <v>-3.6</v>
      </c>
      <c r="E12" s="705">
        <v>-2.8</v>
      </c>
      <c r="F12" s="705">
        <v>-0.8</v>
      </c>
      <c r="G12" s="705">
        <v>-0.1</v>
      </c>
      <c r="H12" s="705">
        <v>-3.1</v>
      </c>
      <c r="I12" s="705">
        <v>-3.9</v>
      </c>
      <c r="J12" s="705">
        <v>-3</v>
      </c>
      <c r="K12" s="705">
        <v>-0.9</v>
      </c>
      <c r="L12" s="705">
        <v>-4.1</v>
      </c>
      <c r="M12" s="705">
        <v>-6</v>
      </c>
      <c r="N12" s="705">
        <v>-3.2</v>
      </c>
      <c r="O12" s="705">
        <v>-2.3</v>
      </c>
      <c r="P12" s="705">
        <v>-3.2</v>
      </c>
      <c r="Q12" s="705">
        <v>-2.6</v>
      </c>
      <c r="R12" s="705">
        <v>-4.1</v>
      </c>
      <c r="S12" s="706">
        <v>-5.1</v>
      </c>
    </row>
    <row r="13" spans="2:19" s="732" customFormat="1" ht="15" customHeight="1">
      <c r="B13" s="736" t="s">
        <v>231</v>
      </c>
      <c r="C13" s="705">
        <v>5.5</v>
      </c>
      <c r="D13" s="705">
        <v>0.2</v>
      </c>
      <c r="E13" s="705">
        <v>1.4</v>
      </c>
      <c r="F13" s="705">
        <v>3.5</v>
      </c>
      <c r="G13" s="705">
        <v>1.9</v>
      </c>
      <c r="H13" s="705">
        <v>2</v>
      </c>
      <c r="I13" s="705">
        <v>-1.1</v>
      </c>
      <c r="J13" s="705">
        <v>1.1</v>
      </c>
      <c r="K13" s="705">
        <v>2.9</v>
      </c>
      <c r="L13" s="705">
        <v>1.5</v>
      </c>
      <c r="M13" s="705">
        <v>-2.2</v>
      </c>
      <c r="N13" s="705">
        <v>0.9</v>
      </c>
      <c r="O13" s="705">
        <v>1.3</v>
      </c>
      <c r="P13" s="705">
        <v>1</v>
      </c>
      <c r="Q13" s="705">
        <v>1.8</v>
      </c>
      <c r="R13" s="705">
        <v>-0.5</v>
      </c>
      <c r="S13" s="706">
        <v>1.6</v>
      </c>
    </row>
    <row r="14" spans="2:19" s="732" customFormat="1" ht="15" customHeight="1">
      <c r="B14" s="736" t="s">
        <v>232</v>
      </c>
      <c r="C14" s="705">
        <v>10.3</v>
      </c>
      <c r="D14" s="705">
        <v>8.7</v>
      </c>
      <c r="E14" s="705">
        <v>9.5</v>
      </c>
      <c r="F14" s="705" t="s">
        <v>589</v>
      </c>
      <c r="G14" s="705">
        <v>11.3</v>
      </c>
      <c r="H14" s="705">
        <v>8.9</v>
      </c>
      <c r="I14" s="705">
        <v>7</v>
      </c>
      <c r="J14" s="705">
        <v>10.4</v>
      </c>
      <c r="K14" s="705">
        <v>11</v>
      </c>
      <c r="L14" s="705">
        <v>10.1</v>
      </c>
      <c r="M14" s="705">
        <v>5.8</v>
      </c>
      <c r="N14" s="705">
        <v>9.4</v>
      </c>
      <c r="O14" s="705">
        <v>10.9</v>
      </c>
      <c r="P14" s="705">
        <v>9</v>
      </c>
      <c r="Q14" s="705">
        <v>10.3</v>
      </c>
      <c r="R14" s="705">
        <v>8.5</v>
      </c>
      <c r="S14" s="706">
        <v>10.4</v>
      </c>
    </row>
    <row r="15" spans="2:19" s="732" customFormat="1" ht="15" customHeight="1">
      <c r="B15" s="736" t="s">
        <v>233</v>
      </c>
      <c r="C15" s="705">
        <v>15.8</v>
      </c>
      <c r="D15" s="705">
        <v>13.8</v>
      </c>
      <c r="E15" s="705">
        <v>14.6</v>
      </c>
      <c r="F15" s="705">
        <v>15.9</v>
      </c>
      <c r="G15" s="705">
        <v>16.2</v>
      </c>
      <c r="H15" s="705">
        <v>15.7</v>
      </c>
      <c r="I15" s="705">
        <v>13.3</v>
      </c>
      <c r="J15" s="705">
        <v>16.3</v>
      </c>
      <c r="K15" s="705">
        <v>15.4</v>
      </c>
      <c r="L15" s="705">
        <v>15.1</v>
      </c>
      <c r="M15" s="705">
        <v>12.9</v>
      </c>
      <c r="N15" s="705">
        <v>15.6</v>
      </c>
      <c r="O15" s="705">
        <v>15.7</v>
      </c>
      <c r="P15" s="705">
        <v>15.2</v>
      </c>
      <c r="Q15" s="705">
        <v>14.5</v>
      </c>
      <c r="R15" s="705">
        <v>13.9</v>
      </c>
      <c r="S15" s="706">
        <v>14.8</v>
      </c>
    </row>
    <row r="16" spans="2:19" s="732" customFormat="1" ht="15" customHeight="1">
      <c r="B16" s="736" t="s">
        <v>234</v>
      </c>
      <c r="C16" s="705">
        <v>19.2</v>
      </c>
      <c r="D16" s="705">
        <v>15.2</v>
      </c>
      <c r="E16" s="705">
        <v>15.1</v>
      </c>
      <c r="F16" s="705">
        <v>18.5</v>
      </c>
      <c r="G16" s="705">
        <v>18.5</v>
      </c>
      <c r="H16" s="705">
        <v>16.1</v>
      </c>
      <c r="I16" s="705">
        <v>14</v>
      </c>
      <c r="J16" s="705">
        <v>16.5</v>
      </c>
      <c r="K16" s="705">
        <v>18</v>
      </c>
      <c r="L16" s="705">
        <v>15.9</v>
      </c>
      <c r="M16" s="705">
        <v>12.2</v>
      </c>
      <c r="N16" s="705">
        <v>15.9</v>
      </c>
      <c r="O16" s="705">
        <v>15.7</v>
      </c>
      <c r="P16" s="705">
        <v>16.2</v>
      </c>
      <c r="Q16" s="705">
        <v>15.6</v>
      </c>
      <c r="R16" s="705">
        <v>14.9</v>
      </c>
      <c r="S16" s="706">
        <v>15.2</v>
      </c>
    </row>
    <row r="17" spans="2:19" s="732" customFormat="1" ht="15" customHeight="1">
      <c r="B17" s="736" t="s">
        <v>235</v>
      </c>
      <c r="C17" s="705">
        <v>14.6</v>
      </c>
      <c r="D17" s="705">
        <v>6.9</v>
      </c>
      <c r="E17" s="705">
        <v>6.9</v>
      </c>
      <c r="F17" s="705" t="s">
        <v>590</v>
      </c>
      <c r="G17" s="705">
        <v>9.4</v>
      </c>
      <c r="H17" s="705">
        <v>6.6</v>
      </c>
      <c r="I17" s="705">
        <v>5.3</v>
      </c>
      <c r="J17" s="705">
        <v>6.8</v>
      </c>
      <c r="K17" s="705">
        <v>10.6</v>
      </c>
      <c r="L17" s="705">
        <v>6.8</v>
      </c>
      <c r="M17" s="705">
        <v>3.4</v>
      </c>
      <c r="N17" s="705">
        <v>7.1</v>
      </c>
      <c r="O17" s="705">
        <v>7.1</v>
      </c>
      <c r="P17" s="705">
        <v>7.3</v>
      </c>
      <c r="Q17" s="705">
        <v>8.5</v>
      </c>
      <c r="R17" s="705">
        <v>6.7</v>
      </c>
      <c r="S17" s="706">
        <v>7.4</v>
      </c>
    </row>
    <row r="18" spans="2:19" s="732" customFormat="1" ht="15" customHeight="1">
      <c r="B18" s="736" t="s">
        <v>236</v>
      </c>
      <c r="C18" s="705">
        <v>9.2</v>
      </c>
      <c r="D18" s="705" t="s">
        <v>591</v>
      </c>
      <c r="E18" s="705">
        <v>1.5</v>
      </c>
      <c r="F18" s="705">
        <v>5.5</v>
      </c>
      <c r="G18" s="705" t="s">
        <v>592</v>
      </c>
      <c r="H18" s="705" t="s">
        <v>593</v>
      </c>
      <c r="I18" s="705">
        <v>0.6</v>
      </c>
      <c r="J18" s="705">
        <v>1.2</v>
      </c>
      <c r="K18" s="705">
        <v>6.5</v>
      </c>
      <c r="L18" s="705" t="s">
        <v>594</v>
      </c>
      <c r="M18" s="705">
        <v>-0.3</v>
      </c>
      <c r="N18" s="705">
        <v>1.8</v>
      </c>
      <c r="O18" s="705" t="s">
        <v>595</v>
      </c>
      <c r="P18" s="705" t="s">
        <v>596</v>
      </c>
      <c r="Q18" s="705">
        <v>3.3</v>
      </c>
      <c r="R18" s="705">
        <v>1.9</v>
      </c>
      <c r="S18" s="706">
        <v>3.1</v>
      </c>
    </row>
    <row r="19" spans="2:19" s="732" customFormat="1" ht="15" customHeight="1">
      <c r="B19" s="736" t="s">
        <v>237</v>
      </c>
      <c r="C19" s="705" t="s">
        <v>597</v>
      </c>
      <c r="D19" s="705">
        <v>-4.3</v>
      </c>
      <c r="E19" s="705">
        <v>-3.3</v>
      </c>
      <c r="F19" s="705">
        <v>-1.6</v>
      </c>
      <c r="G19" s="705">
        <v>0.8</v>
      </c>
      <c r="H19" s="705">
        <v>-4.3</v>
      </c>
      <c r="I19" s="705">
        <v>-5</v>
      </c>
      <c r="J19" s="705">
        <v>-4.4</v>
      </c>
      <c r="K19" s="705">
        <v>0.9</v>
      </c>
      <c r="L19" s="705">
        <v>-5.2</v>
      </c>
      <c r="M19" s="705">
        <v>-5.5</v>
      </c>
      <c r="N19" s="705">
        <v>-4.6</v>
      </c>
      <c r="O19" s="705">
        <v>-4.7</v>
      </c>
      <c r="P19" s="705">
        <v>-3.7</v>
      </c>
      <c r="Q19" s="705">
        <v>-4.3</v>
      </c>
      <c r="R19" s="705">
        <v>-4.9</v>
      </c>
      <c r="S19" s="706">
        <v>-4.8</v>
      </c>
    </row>
    <row r="20" spans="2:19" s="732" customFormat="1" ht="15" customHeight="1" thickBot="1">
      <c r="B20" s="737" t="s">
        <v>238</v>
      </c>
      <c r="C20" s="710">
        <v>0.9</v>
      </c>
      <c r="D20" s="710">
        <v>-4.3</v>
      </c>
      <c r="E20" s="710">
        <v>-3.6</v>
      </c>
      <c r="F20" s="710">
        <v>-2.4</v>
      </c>
      <c r="G20" s="710">
        <v>-0.1</v>
      </c>
      <c r="H20" s="710">
        <v>-4.5</v>
      </c>
      <c r="I20" s="710">
        <v>-5.8</v>
      </c>
      <c r="J20" s="710">
        <v>-3.5</v>
      </c>
      <c r="K20" s="710">
        <v>-0.5</v>
      </c>
      <c r="L20" s="710">
        <v>-4.5</v>
      </c>
      <c r="M20" s="710">
        <v>-7.3</v>
      </c>
      <c r="N20" s="710">
        <v>-3.8</v>
      </c>
      <c r="O20" s="710">
        <v>-3.4</v>
      </c>
      <c r="P20" s="710">
        <v>-4</v>
      </c>
      <c r="Q20" s="710">
        <v>-3.5</v>
      </c>
      <c r="R20" s="710">
        <v>-4.2</v>
      </c>
      <c r="S20" s="711">
        <v>-6.4</v>
      </c>
    </row>
    <row r="21" spans="2:19" ht="14.25" customHeight="1" hidden="1">
      <c r="B21" s="738"/>
      <c r="C21" s="719">
        <v>119.4</v>
      </c>
      <c r="D21" s="719">
        <v>74.6</v>
      </c>
      <c r="E21" s="719">
        <v>80.4</v>
      </c>
      <c r="F21" s="719">
        <v>113.3</v>
      </c>
      <c r="G21" s="719">
        <v>106.9</v>
      </c>
      <c r="H21" s="719">
        <v>79.5</v>
      </c>
      <c r="I21" s="718">
        <v>54.7</v>
      </c>
      <c r="J21" s="718">
        <v>85.7</v>
      </c>
      <c r="K21" s="718">
        <v>107.9</v>
      </c>
      <c r="L21" s="718">
        <v>88.7</v>
      </c>
      <c r="M21" s="719">
        <v>49.8</v>
      </c>
      <c r="N21" s="718">
        <v>80.1</v>
      </c>
      <c r="O21" s="718">
        <v>82.2</v>
      </c>
      <c r="P21" s="718">
        <v>84.1</v>
      </c>
      <c r="Q21" s="718">
        <v>83.6</v>
      </c>
      <c r="R21" s="718">
        <v>70.1</v>
      </c>
      <c r="S21" s="718">
        <v>93.1</v>
      </c>
    </row>
    <row r="22" spans="2:13" ht="13.5">
      <c r="B22" s="1101"/>
      <c r="C22" s="716"/>
      <c r="D22" s="1097"/>
      <c r="E22" s="716"/>
      <c r="F22" s="716"/>
      <c r="G22" s="716"/>
      <c r="H22" s="716"/>
      <c r="M22" s="719"/>
    </row>
    <row r="23" spans="2:8" ht="12">
      <c r="B23" s="716"/>
      <c r="C23" s="716"/>
      <c r="D23" s="716"/>
      <c r="E23" s="716"/>
      <c r="F23" s="716"/>
      <c r="G23" s="716"/>
      <c r="H23" s="716"/>
    </row>
    <row r="24" ht="13.5">
      <c r="E24" s="1098"/>
    </row>
    <row r="25" spans="2:5" ht="13.5">
      <c r="B25" s="1098"/>
      <c r="E25" s="1098"/>
    </row>
  </sheetData>
  <printOptions/>
  <pageMargins left="0.2" right="0.2" top="1" bottom="1" header="0.512" footer="0.512"/>
  <pageSetup horizontalDpi="600" verticalDpi="600" orientation="landscape" paperSize="9"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dimension ref="B2:T25"/>
  <sheetViews>
    <sheetView workbookViewId="0" topLeftCell="A1">
      <selection activeCell="A1" sqref="A1"/>
    </sheetView>
  </sheetViews>
  <sheetFormatPr defaultColWidth="9.00390625" defaultRowHeight="13.5"/>
  <cols>
    <col min="1" max="1" width="3.625" style="682" customWidth="1"/>
    <col min="2" max="2" width="9.75390625" style="682" customWidth="1"/>
    <col min="3" max="18" width="7.125" style="682" customWidth="1"/>
    <col min="19" max="19" width="8.125" style="682" customWidth="1"/>
    <col min="20" max="16384" width="9.00390625" style="682" customWidth="1"/>
  </cols>
  <sheetData>
    <row r="2" spans="2:3" ht="18.75" customHeight="1">
      <c r="B2" s="716" t="s">
        <v>248</v>
      </c>
      <c r="C2" s="716"/>
    </row>
    <row r="3" ht="15" customHeight="1" thickBot="1">
      <c r="S3" s="682" t="s">
        <v>239</v>
      </c>
    </row>
    <row r="4" spans="2:20" ht="21" customHeight="1" thickTop="1">
      <c r="B4" s="743" t="s">
        <v>226</v>
      </c>
      <c r="C4" s="687" t="s">
        <v>61</v>
      </c>
      <c r="D4" s="687" t="s">
        <v>62</v>
      </c>
      <c r="E4" s="687" t="s">
        <v>1122</v>
      </c>
      <c r="F4" s="687" t="s">
        <v>1132</v>
      </c>
      <c r="G4" s="687" t="s">
        <v>64</v>
      </c>
      <c r="H4" s="687" t="s">
        <v>65</v>
      </c>
      <c r="I4" s="687" t="s">
        <v>66</v>
      </c>
      <c r="J4" s="687" t="s">
        <v>1119</v>
      </c>
      <c r="K4" s="687" t="s">
        <v>67</v>
      </c>
      <c r="L4" s="687" t="s">
        <v>249</v>
      </c>
      <c r="M4" s="687" t="s">
        <v>68</v>
      </c>
      <c r="N4" s="687" t="s">
        <v>70</v>
      </c>
      <c r="O4" s="687" t="s">
        <v>1129</v>
      </c>
      <c r="P4" s="687" t="s">
        <v>1130</v>
      </c>
      <c r="Q4" s="687" t="s">
        <v>1127</v>
      </c>
      <c r="R4" s="687" t="s">
        <v>71</v>
      </c>
      <c r="S4" s="744" t="s">
        <v>1125</v>
      </c>
      <c r="T4" s="716"/>
    </row>
    <row r="5" spans="2:20" ht="21" customHeight="1">
      <c r="B5" s="745" t="s">
        <v>125</v>
      </c>
      <c r="C5" s="746"/>
      <c r="D5" s="746"/>
      <c r="E5" s="746"/>
      <c r="F5" s="746"/>
      <c r="G5" s="746"/>
      <c r="H5" s="746"/>
      <c r="I5" s="746"/>
      <c r="J5" s="746"/>
      <c r="K5" s="746"/>
      <c r="L5" s="746"/>
      <c r="M5" s="746"/>
      <c r="N5" s="746"/>
      <c r="O5" s="746"/>
      <c r="P5" s="746"/>
      <c r="Q5" s="746"/>
      <c r="R5" s="746"/>
      <c r="S5" s="747"/>
      <c r="T5" s="716"/>
    </row>
    <row r="6" spans="2:20" ht="15" customHeight="1">
      <c r="B6" s="748"/>
      <c r="C6" s="749"/>
      <c r="D6" s="749"/>
      <c r="E6" s="749"/>
      <c r="F6" s="749"/>
      <c r="G6" s="749"/>
      <c r="H6" s="749"/>
      <c r="I6" s="749"/>
      <c r="J6" s="749"/>
      <c r="K6" s="749"/>
      <c r="L6" s="749"/>
      <c r="M6" s="749"/>
      <c r="N6" s="749"/>
      <c r="O6" s="749"/>
      <c r="P6" s="749"/>
      <c r="Q6" s="749"/>
      <c r="R6" s="749"/>
      <c r="S6" s="750"/>
      <c r="T6" s="716"/>
    </row>
    <row r="7" spans="2:20" s="707" customFormat="1" ht="24" customHeight="1">
      <c r="B7" s="1099" t="s">
        <v>1000</v>
      </c>
      <c r="C7" s="751">
        <v>1687</v>
      </c>
      <c r="D7" s="751">
        <v>3002</v>
      </c>
      <c r="E7" s="751">
        <v>2092</v>
      </c>
      <c r="F7" s="751">
        <v>2168</v>
      </c>
      <c r="G7" s="751">
        <v>2103</v>
      </c>
      <c r="H7" s="751">
        <v>1915</v>
      </c>
      <c r="I7" s="751">
        <v>3101</v>
      </c>
      <c r="J7" s="751">
        <v>1587</v>
      </c>
      <c r="K7" s="751">
        <v>2293</v>
      </c>
      <c r="L7" s="751">
        <v>1206</v>
      </c>
      <c r="M7" s="751">
        <v>3038</v>
      </c>
      <c r="N7" s="751">
        <v>1448</v>
      </c>
      <c r="O7" s="751">
        <v>1721</v>
      </c>
      <c r="P7" s="751">
        <v>3396</v>
      </c>
      <c r="Q7" s="751">
        <v>1309</v>
      </c>
      <c r="R7" s="751">
        <v>2345</v>
      </c>
      <c r="S7" s="752">
        <v>1582</v>
      </c>
      <c r="T7" s="717"/>
    </row>
    <row r="8" spans="2:19" s="756" customFormat="1" ht="21.75" customHeight="1">
      <c r="B8" s="1100" t="s">
        <v>565</v>
      </c>
      <c r="C8" s="753">
        <v>1384</v>
      </c>
      <c r="D8" s="754">
        <v>2613</v>
      </c>
      <c r="E8" s="754">
        <v>1912</v>
      </c>
      <c r="F8" s="754">
        <v>2027</v>
      </c>
      <c r="G8" s="754">
        <v>2129</v>
      </c>
      <c r="H8" s="754">
        <v>1914</v>
      </c>
      <c r="I8" s="754">
        <f>SUM(I9:I20)</f>
        <v>2730</v>
      </c>
      <c r="J8" s="754">
        <v>1570</v>
      </c>
      <c r="K8" s="754">
        <v>2005</v>
      </c>
      <c r="L8" s="754">
        <v>1388</v>
      </c>
      <c r="M8" s="754">
        <v>2639</v>
      </c>
      <c r="N8" s="754">
        <f>SUM(N9:N20)</f>
        <v>1437</v>
      </c>
      <c r="O8" s="754">
        <v>1991</v>
      </c>
      <c r="P8" s="754">
        <v>3236</v>
      </c>
      <c r="Q8" s="754">
        <v>1687</v>
      </c>
      <c r="R8" s="754">
        <f>SUM(R9:R20)</f>
        <v>2182</v>
      </c>
      <c r="S8" s="755">
        <v>1730</v>
      </c>
    </row>
    <row r="9" spans="2:19" s="707" customFormat="1" ht="14.25" customHeight="1">
      <c r="B9" s="757" t="s">
        <v>227</v>
      </c>
      <c r="C9" s="758">
        <v>38</v>
      </c>
      <c r="D9" s="758">
        <v>206</v>
      </c>
      <c r="E9" s="758">
        <v>121</v>
      </c>
      <c r="F9" s="758">
        <v>104</v>
      </c>
      <c r="G9" s="758">
        <v>126</v>
      </c>
      <c r="H9" s="758">
        <v>108</v>
      </c>
      <c r="I9" s="758">
        <v>332</v>
      </c>
      <c r="J9" s="758">
        <v>124</v>
      </c>
      <c r="K9" s="758" t="s">
        <v>598</v>
      </c>
      <c r="L9" s="758">
        <v>86</v>
      </c>
      <c r="M9" s="758">
        <v>262</v>
      </c>
      <c r="N9" s="758">
        <v>77</v>
      </c>
      <c r="O9" s="758">
        <v>116</v>
      </c>
      <c r="P9" s="758">
        <v>230</v>
      </c>
      <c r="Q9" s="758">
        <v>76</v>
      </c>
      <c r="R9" s="758">
        <v>151</v>
      </c>
      <c r="S9" s="759">
        <v>116</v>
      </c>
    </row>
    <row r="10" spans="2:19" s="707" customFormat="1" ht="15" customHeight="1">
      <c r="B10" s="757" t="s">
        <v>228</v>
      </c>
      <c r="C10" s="758">
        <v>92</v>
      </c>
      <c r="D10" s="758">
        <v>192</v>
      </c>
      <c r="E10" s="758">
        <v>133</v>
      </c>
      <c r="F10" s="758">
        <v>108</v>
      </c>
      <c r="G10" s="758">
        <v>109</v>
      </c>
      <c r="H10" s="758">
        <v>113</v>
      </c>
      <c r="I10" s="758">
        <v>223</v>
      </c>
      <c r="J10" s="758">
        <v>80</v>
      </c>
      <c r="K10" s="758" t="s">
        <v>599</v>
      </c>
      <c r="L10" s="758">
        <v>62</v>
      </c>
      <c r="M10" s="758">
        <v>214</v>
      </c>
      <c r="N10" s="758">
        <v>86</v>
      </c>
      <c r="O10" s="758">
        <v>130</v>
      </c>
      <c r="P10" s="758">
        <v>233</v>
      </c>
      <c r="Q10" s="758">
        <v>85</v>
      </c>
      <c r="R10" s="758">
        <v>145</v>
      </c>
      <c r="S10" s="759">
        <v>91</v>
      </c>
    </row>
    <row r="11" spans="2:19" s="707" customFormat="1" ht="15" customHeight="1">
      <c r="B11" s="757" t="s">
        <v>229</v>
      </c>
      <c r="C11" s="758">
        <v>81</v>
      </c>
      <c r="D11" s="758">
        <v>208</v>
      </c>
      <c r="E11" s="758">
        <v>144</v>
      </c>
      <c r="F11" s="758">
        <v>139</v>
      </c>
      <c r="G11" s="758">
        <v>167</v>
      </c>
      <c r="H11" s="758">
        <v>115</v>
      </c>
      <c r="I11" s="758">
        <v>216</v>
      </c>
      <c r="J11" s="758">
        <v>93</v>
      </c>
      <c r="K11" s="758">
        <v>132</v>
      </c>
      <c r="L11" s="758">
        <v>86</v>
      </c>
      <c r="M11" s="758">
        <v>188</v>
      </c>
      <c r="N11" s="758">
        <v>89</v>
      </c>
      <c r="O11" s="758">
        <v>114</v>
      </c>
      <c r="P11" s="758">
        <v>206</v>
      </c>
      <c r="Q11" s="758">
        <v>97</v>
      </c>
      <c r="R11" s="758">
        <v>147</v>
      </c>
      <c r="S11" s="759">
        <v>107</v>
      </c>
    </row>
    <row r="12" spans="2:19" s="707" customFormat="1" ht="15" customHeight="1">
      <c r="B12" s="757" t="s">
        <v>230</v>
      </c>
      <c r="C12" s="758">
        <v>84</v>
      </c>
      <c r="D12" s="758">
        <v>174</v>
      </c>
      <c r="E12" s="758">
        <v>102</v>
      </c>
      <c r="F12" s="758">
        <v>114</v>
      </c>
      <c r="G12" s="758">
        <v>130</v>
      </c>
      <c r="H12" s="758">
        <v>103</v>
      </c>
      <c r="I12" s="758">
        <v>123</v>
      </c>
      <c r="J12" s="758">
        <v>77</v>
      </c>
      <c r="K12" s="758">
        <v>123</v>
      </c>
      <c r="L12" s="758">
        <v>64</v>
      </c>
      <c r="M12" s="758">
        <v>126</v>
      </c>
      <c r="N12" s="758">
        <v>65</v>
      </c>
      <c r="O12" s="758">
        <v>130</v>
      </c>
      <c r="P12" s="758">
        <v>225</v>
      </c>
      <c r="Q12" s="758">
        <v>70</v>
      </c>
      <c r="R12" s="758">
        <v>125</v>
      </c>
      <c r="S12" s="759">
        <v>57</v>
      </c>
    </row>
    <row r="13" spans="2:19" s="707" customFormat="1" ht="15" customHeight="1">
      <c r="B13" s="757" t="s">
        <v>231</v>
      </c>
      <c r="C13" s="758">
        <v>118</v>
      </c>
      <c r="D13" s="758">
        <v>149</v>
      </c>
      <c r="E13" s="758">
        <v>100</v>
      </c>
      <c r="F13" s="758">
        <v>83</v>
      </c>
      <c r="G13" s="758">
        <v>88</v>
      </c>
      <c r="H13" s="758">
        <v>112</v>
      </c>
      <c r="I13" s="758">
        <v>93</v>
      </c>
      <c r="J13" s="758">
        <v>54</v>
      </c>
      <c r="K13" s="758">
        <v>126</v>
      </c>
      <c r="L13" s="758">
        <v>45</v>
      </c>
      <c r="M13" s="758">
        <v>119</v>
      </c>
      <c r="N13" s="758">
        <v>54</v>
      </c>
      <c r="O13" s="758">
        <v>101</v>
      </c>
      <c r="P13" s="758">
        <v>191</v>
      </c>
      <c r="Q13" s="758">
        <v>73</v>
      </c>
      <c r="R13" s="758">
        <v>92</v>
      </c>
      <c r="S13" s="759">
        <v>56</v>
      </c>
    </row>
    <row r="14" spans="2:19" s="707" customFormat="1" ht="15" customHeight="1">
      <c r="B14" s="757" t="s">
        <v>232</v>
      </c>
      <c r="C14" s="758">
        <v>70</v>
      </c>
      <c r="D14" s="758">
        <v>104</v>
      </c>
      <c r="E14" s="758">
        <v>64</v>
      </c>
      <c r="F14" s="758">
        <v>68</v>
      </c>
      <c r="G14" s="758">
        <v>66</v>
      </c>
      <c r="H14" s="758">
        <v>71</v>
      </c>
      <c r="I14" s="758">
        <v>77</v>
      </c>
      <c r="J14" s="758">
        <v>44</v>
      </c>
      <c r="K14" s="758">
        <v>52</v>
      </c>
      <c r="L14" s="758">
        <v>59</v>
      </c>
      <c r="M14" s="758">
        <v>104</v>
      </c>
      <c r="N14" s="758">
        <v>36</v>
      </c>
      <c r="O14" s="758">
        <v>118</v>
      </c>
      <c r="P14" s="758">
        <v>140</v>
      </c>
      <c r="Q14" s="758">
        <v>91</v>
      </c>
      <c r="R14" s="758">
        <v>124</v>
      </c>
      <c r="S14" s="759">
        <v>89</v>
      </c>
    </row>
    <row r="15" spans="2:19" s="707" customFormat="1" ht="15" customHeight="1">
      <c r="B15" s="757" t="s">
        <v>233</v>
      </c>
      <c r="C15" s="758">
        <v>215</v>
      </c>
      <c r="D15" s="758">
        <v>441</v>
      </c>
      <c r="E15" s="758">
        <v>298</v>
      </c>
      <c r="F15" s="758">
        <v>293</v>
      </c>
      <c r="G15" s="758">
        <v>339</v>
      </c>
      <c r="H15" s="758">
        <v>309</v>
      </c>
      <c r="I15" s="758">
        <v>284</v>
      </c>
      <c r="J15" s="758">
        <v>208</v>
      </c>
      <c r="K15" s="758">
        <v>351</v>
      </c>
      <c r="L15" s="758">
        <v>218</v>
      </c>
      <c r="M15" s="758">
        <v>365</v>
      </c>
      <c r="N15" s="758">
        <v>257</v>
      </c>
      <c r="O15" s="758">
        <v>428</v>
      </c>
      <c r="P15" s="758">
        <v>624</v>
      </c>
      <c r="Q15" s="758">
        <v>350</v>
      </c>
      <c r="R15" s="758">
        <v>381</v>
      </c>
      <c r="S15" s="759">
        <v>358</v>
      </c>
    </row>
    <row r="16" spans="2:19" s="707" customFormat="1" ht="15" customHeight="1">
      <c r="B16" s="757" t="s">
        <v>234</v>
      </c>
      <c r="C16" s="758">
        <v>87</v>
      </c>
      <c r="D16" s="758">
        <v>83</v>
      </c>
      <c r="E16" s="758">
        <v>84</v>
      </c>
      <c r="F16" s="758">
        <v>148</v>
      </c>
      <c r="G16" s="758">
        <v>164</v>
      </c>
      <c r="H16" s="758">
        <v>70</v>
      </c>
      <c r="I16" s="758">
        <v>82</v>
      </c>
      <c r="J16" s="758">
        <v>76</v>
      </c>
      <c r="K16" s="758">
        <v>130</v>
      </c>
      <c r="L16" s="758">
        <v>91</v>
      </c>
      <c r="M16" s="758">
        <v>106</v>
      </c>
      <c r="N16" s="758">
        <v>81</v>
      </c>
      <c r="O16" s="758">
        <v>37</v>
      </c>
      <c r="P16" s="758">
        <v>81</v>
      </c>
      <c r="Q16" s="758">
        <v>42</v>
      </c>
      <c r="R16" s="758">
        <v>38</v>
      </c>
      <c r="S16" s="759">
        <v>72</v>
      </c>
    </row>
    <row r="17" spans="2:19" s="707" customFormat="1" ht="15" customHeight="1">
      <c r="B17" s="757" t="s">
        <v>235</v>
      </c>
      <c r="C17" s="758">
        <v>93</v>
      </c>
      <c r="D17" s="758">
        <v>107</v>
      </c>
      <c r="E17" s="758">
        <v>109</v>
      </c>
      <c r="F17" s="758">
        <v>101</v>
      </c>
      <c r="G17" s="758">
        <v>97</v>
      </c>
      <c r="H17" s="758">
        <v>145</v>
      </c>
      <c r="I17" s="758">
        <v>115</v>
      </c>
      <c r="J17" s="758">
        <v>126</v>
      </c>
      <c r="K17" s="758">
        <v>112</v>
      </c>
      <c r="L17" s="758">
        <v>103</v>
      </c>
      <c r="M17" s="758">
        <v>113</v>
      </c>
      <c r="N17" s="758">
        <v>130</v>
      </c>
      <c r="O17" s="758">
        <v>154</v>
      </c>
      <c r="P17" s="758">
        <v>114</v>
      </c>
      <c r="Q17" s="758">
        <v>183</v>
      </c>
      <c r="R17" s="758">
        <v>135</v>
      </c>
      <c r="S17" s="759">
        <v>172</v>
      </c>
    </row>
    <row r="18" spans="2:19" s="707" customFormat="1" ht="15" customHeight="1">
      <c r="B18" s="757" t="s">
        <v>236</v>
      </c>
      <c r="C18" s="758">
        <v>134</v>
      </c>
      <c r="D18" s="758" t="s">
        <v>600</v>
      </c>
      <c r="E18" s="758">
        <v>215</v>
      </c>
      <c r="F18" s="758">
        <v>200</v>
      </c>
      <c r="G18" s="758" t="s">
        <v>601</v>
      </c>
      <c r="H18" s="758" t="s">
        <v>602</v>
      </c>
      <c r="I18" s="758">
        <v>327</v>
      </c>
      <c r="J18" s="758">
        <v>226</v>
      </c>
      <c r="K18" s="758">
        <v>232</v>
      </c>
      <c r="L18" s="758" t="s">
        <v>603</v>
      </c>
      <c r="M18" s="758">
        <v>323</v>
      </c>
      <c r="N18" s="758">
        <v>197</v>
      </c>
      <c r="O18" s="758" t="s">
        <v>604</v>
      </c>
      <c r="P18" s="758" t="s">
        <v>605</v>
      </c>
      <c r="Q18" s="758">
        <v>285</v>
      </c>
      <c r="R18" s="758">
        <v>282</v>
      </c>
      <c r="S18" s="759">
        <v>309</v>
      </c>
    </row>
    <row r="19" spans="2:19" s="707" customFormat="1" ht="15" customHeight="1">
      <c r="B19" s="757" t="s">
        <v>237</v>
      </c>
      <c r="C19" s="758">
        <v>189</v>
      </c>
      <c r="D19" s="758">
        <v>296</v>
      </c>
      <c r="E19" s="758" t="s">
        <v>606</v>
      </c>
      <c r="F19" s="758">
        <v>293</v>
      </c>
      <c r="G19" s="758">
        <v>302</v>
      </c>
      <c r="H19" s="758">
        <v>218</v>
      </c>
      <c r="I19" s="758">
        <v>320</v>
      </c>
      <c r="J19" s="758">
        <v>185</v>
      </c>
      <c r="K19" s="758">
        <v>282</v>
      </c>
      <c r="L19" s="758">
        <v>173</v>
      </c>
      <c r="M19" s="758">
        <v>300</v>
      </c>
      <c r="N19" s="758">
        <v>172</v>
      </c>
      <c r="O19" s="758">
        <v>188</v>
      </c>
      <c r="P19" s="758">
        <v>316</v>
      </c>
      <c r="Q19" s="758">
        <v>133</v>
      </c>
      <c r="R19" s="758">
        <v>186</v>
      </c>
      <c r="S19" s="759">
        <v>117</v>
      </c>
    </row>
    <row r="20" spans="2:19" s="707" customFormat="1" ht="15" customHeight="1" thickBot="1">
      <c r="B20" s="760" t="s">
        <v>238</v>
      </c>
      <c r="C20" s="761">
        <v>183</v>
      </c>
      <c r="D20" s="761">
        <v>440</v>
      </c>
      <c r="E20" s="761">
        <v>334</v>
      </c>
      <c r="F20" s="761">
        <v>376</v>
      </c>
      <c r="G20" s="761">
        <v>352</v>
      </c>
      <c r="H20" s="761">
        <v>317</v>
      </c>
      <c r="I20" s="761">
        <v>538</v>
      </c>
      <c r="J20" s="761">
        <v>277</v>
      </c>
      <c r="K20" s="761">
        <v>278</v>
      </c>
      <c r="L20" s="761">
        <v>210</v>
      </c>
      <c r="M20" s="761">
        <v>419</v>
      </c>
      <c r="N20" s="761">
        <v>193</v>
      </c>
      <c r="O20" s="761">
        <v>252</v>
      </c>
      <c r="P20" s="761">
        <v>601</v>
      </c>
      <c r="Q20" s="761">
        <v>202</v>
      </c>
      <c r="R20" s="761">
        <v>376</v>
      </c>
      <c r="S20" s="762">
        <v>186</v>
      </c>
    </row>
    <row r="21" spans="2:19" ht="13.5" customHeight="1" hidden="1">
      <c r="B21" s="763"/>
      <c r="C21" s="764"/>
      <c r="D21" s="764"/>
      <c r="E21" s="764"/>
      <c r="F21" s="764"/>
      <c r="G21" s="765">
        <v>305</v>
      </c>
      <c r="H21" s="764"/>
      <c r="I21" s="764"/>
      <c r="J21" s="764"/>
      <c r="K21" s="764"/>
      <c r="L21" s="764"/>
      <c r="M21" s="764"/>
      <c r="N21" s="764"/>
      <c r="O21" s="764"/>
      <c r="P21" s="764"/>
      <c r="Q21" s="764"/>
      <c r="R21" s="765">
        <v>154</v>
      </c>
      <c r="S21" s="764"/>
    </row>
    <row r="22" spans="2:8" ht="13.5">
      <c r="B22" s="1101"/>
      <c r="C22" s="716"/>
      <c r="D22" s="1097"/>
      <c r="E22" s="716"/>
      <c r="F22" s="716"/>
      <c r="G22" s="716"/>
      <c r="H22" s="716"/>
    </row>
    <row r="23" spans="2:8" ht="12">
      <c r="B23" s="716"/>
      <c r="C23" s="716"/>
      <c r="D23" s="716"/>
      <c r="E23" s="716"/>
      <c r="F23" s="716"/>
      <c r="G23" s="716"/>
      <c r="H23" s="716"/>
    </row>
    <row r="24" spans="2:8" ht="13.5">
      <c r="B24" s="716"/>
      <c r="C24" s="716"/>
      <c r="D24" s="1097"/>
      <c r="E24" s="716"/>
      <c r="F24" s="716"/>
      <c r="G24" s="716"/>
      <c r="H24" s="716"/>
    </row>
    <row r="25" spans="2:4" ht="13.5">
      <c r="B25" s="1102"/>
      <c r="D25" s="1102"/>
    </row>
  </sheetData>
  <printOptions/>
  <pageMargins left="0.52" right="0.35" top="1" bottom="1" header="0.512" footer="0.512"/>
  <pageSetup horizontalDpi="600" verticalDpi="600" orientation="landscape" paperSize="9" r:id="rId1"/>
  <headerFooter alignWithMargins="0">
    <oddHeader>&amp;R&amp;D　　&amp;T</oddHeader>
  </headerFooter>
</worksheet>
</file>

<file path=xl/worksheets/sheet25.xml><?xml version="1.0" encoding="utf-8"?>
<worksheet xmlns="http://schemas.openxmlformats.org/spreadsheetml/2006/main" xmlns:r="http://schemas.openxmlformats.org/officeDocument/2006/relationships">
  <dimension ref="B2:S26"/>
  <sheetViews>
    <sheetView workbookViewId="0" topLeftCell="A1">
      <selection activeCell="A1" sqref="A1"/>
    </sheetView>
  </sheetViews>
  <sheetFormatPr defaultColWidth="9.00390625" defaultRowHeight="13.5"/>
  <cols>
    <col min="1" max="1" width="3.625" style="718" customWidth="1"/>
    <col min="2" max="2" width="9.75390625" style="718" customWidth="1"/>
    <col min="3" max="11" width="7.125" style="718" customWidth="1"/>
    <col min="12" max="12" width="6.875" style="718" customWidth="1"/>
    <col min="13" max="19" width="7.125" style="718" customWidth="1"/>
    <col min="20" max="16384" width="9.00390625" style="718" customWidth="1"/>
  </cols>
  <sheetData>
    <row r="2" spans="2:6" ht="21" customHeight="1">
      <c r="B2" s="719" t="s">
        <v>250</v>
      </c>
      <c r="C2" s="719"/>
      <c r="D2" s="719"/>
      <c r="E2" s="719"/>
      <c r="F2" s="719"/>
    </row>
    <row r="3" spans="18:19" ht="15" customHeight="1" thickBot="1">
      <c r="R3" s="1233" t="s">
        <v>607</v>
      </c>
      <c r="S3" s="1233"/>
    </row>
    <row r="4" spans="2:19" ht="21" customHeight="1" thickTop="1">
      <c r="B4" s="720" t="s">
        <v>226</v>
      </c>
      <c r="C4" s="721" t="s">
        <v>61</v>
      </c>
      <c r="D4" s="721" t="s">
        <v>62</v>
      </c>
      <c r="E4" s="721" t="s">
        <v>1122</v>
      </c>
      <c r="F4" s="721" t="s">
        <v>1132</v>
      </c>
      <c r="G4" s="721" t="s">
        <v>64</v>
      </c>
      <c r="H4" s="721" t="s">
        <v>65</v>
      </c>
      <c r="I4" s="721" t="s">
        <v>66</v>
      </c>
      <c r="J4" s="721" t="s">
        <v>1119</v>
      </c>
      <c r="K4" s="721" t="s">
        <v>67</v>
      </c>
      <c r="L4" s="721" t="s">
        <v>247</v>
      </c>
      <c r="M4" s="721" t="s">
        <v>68</v>
      </c>
      <c r="N4" s="721" t="s">
        <v>70</v>
      </c>
      <c r="O4" s="721" t="s">
        <v>1129</v>
      </c>
      <c r="P4" s="721" t="s">
        <v>1130</v>
      </c>
      <c r="Q4" s="721" t="s">
        <v>1127</v>
      </c>
      <c r="R4" s="721" t="s">
        <v>71</v>
      </c>
      <c r="S4" s="722" t="s">
        <v>1125</v>
      </c>
    </row>
    <row r="5" spans="2:19" ht="21" customHeight="1">
      <c r="B5" s="723" t="s">
        <v>125</v>
      </c>
      <c r="C5" s="766"/>
      <c r="D5" s="766"/>
      <c r="E5" s="766"/>
      <c r="F5" s="766"/>
      <c r="G5" s="766"/>
      <c r="H5" s="766"/>
      <c r="I5" s="766"/>
      <c r="J5" s="766"/>
      <c r="K5" s="766"/>
      <c r="L5" s="766"/>
      <c r="M5" s="766"/>
      <c r="N5" s="766"/>
      <c r="O5" s="766"/>
      <c r="P5" s="766"/>
      <c r="Q5" s="766"/>
      <c r="R5" s="766"/>
      <c r="S5" s="767"/>
    </row>
    <row r="6" spans="2:19" ht="15" customHeight="1">
      <c r="B6" s="726"/>
      <c r="C6" s="727"/>
      <c r="D6" s="727"/>
      <c r="E6" s="727"/>
      <c r="F6" s="727"/>
      <c r="G6" s="727"/>
      <c r="H6" s="727"/>
      <c r="I6" s="727"/>
      <c r="J6" s="727"/>
      <c r="K6" s="727"/>
      <c r="L6" s="727"/>
      <c r="M6" s="727"/>
      <c r="N6" s="727"/>
      <c r="O6" s="727"/>
      <c r="P6" s="727"/>
      <c r="Q6" s="727"/>
      <c r="R6" s="727"/>
      <c r="S6" s="728"/>
    </row>
    <row r="7" spans="2:19" s="732" customFormat="1" ht="24" customHeight="1">
      <c r="B7" s="1099" t="s">
        <v>1000</v>
      </c>
      <c r="C7" s="741">
        <v>6.3</v>
      </c>
      <c r="D7" s="741">
        <v>1.1</v>
      </c>
      <c r="E7" s="741">
        <v>0.9</v>
      </c>
      <c r="F7" s="741">
        <v>2.1</v>
      </c>
      <c r="G7" s="741">
        <v>3.2</v>
      </c>
      <c r="H7" s="741">
        <v>1.7</v>
      </c>
      <c r="I7" s="741">
        <v>0.9</v>
      </c>
      <c r="J7" s="741">
        <v>2.6</v>
      </c>
      <c r="K7" s="741">
        <v>1.3</v>
      </c>
      <c r="L7" s="741">
        <v>1.4</v>
      </c>
      <c r="M7" s="741">
        <v>0.6</v>
      </c>
      <c r="N7" s="741">
        <v>1.6</v>
      </c>
      <c r="O7" s="741">
        <v>1.8</v>
      </c>
      <c r="P7" s="741">
        <v>1.4</v>
      </c>
      <c r="Q7" s="741">
        <v>0.9</v>
      </c>
      <c r="R7" s="741">
        <v>0.8</v>
      </c>
      <c r="S7" s="768" t="s">
        <v>240</v>
      </c>
    </row>
    <row r="8" spans="2:19" s="735" customFormat="1" ht="15" customHeight="1">
      <c r="B8" s="1100" t="s">
        <v>565</v>
      </c>
      <c r="C8" s="701">
        <v>5.7</v>
      </c>
      <c r="D8" s="701">
        <v>1.1</v>
      </c>
      <c r="E8" s="701">
        <v>0.8</v>
      </c>
      <c r="F8" s="701">
        <v>2.2</v>
      </c>
      <c r="G8" s="701">
        <v>3.3</v>
      </c>
      <c r="H8" s="701">
        <v>1.9</v>
      </c>
      <c r="I8" s="701">
        <v>0.9</v>
      </c>
      <c r="J8" s="701">
        <v>2.8</v>
      </c>
      <c r="K8" s="701">
        <v>1.4</v>
      </c>
      <c r="L8" s="701">
        <v>1.4</v>
      </c>
      <c r="M8" s="701">
        <v>0.7</v>
      </c>
      <c r="N8" s="701">
        <v>1.7</v>
      </c>
      <c r="O8" s="769">
        <v>1.8</v>
      </c>
      <c r="P8" s="701">
        <v>1.4</v>
      </c>
      <c r="Q8" s="701">
        <v>0.9</v>
      </c>
      <c r="R8" s="701">
        <v>0.8</v>
      </c>
      <c r="S8" s="702">
        <v>2.2</v>
      </c>
    </row>
    <row r="9" spans="2:19" s="732" customFormat="1" ht="15" customHeight="1">
      <c r="B9" s="736" t="s">
        <v>227</v>
      </c>
      <c r="C9" s="705">
        <v>9.9</v>
      </c>
      <c r="D9" s="705">
        <v>1.3</v>
      </c>
      <c r="E9" s="705">
        <v>1</v>
      </c>
      <c r="F9" s="705">
        <v>3</v>
      </c>
      <c r="G9" s="705">
        <v>4.5</v>
      </c>
      <c r="H9" s="705">
        <v>2.7</v>
      </c>
      <c r="I9" s="705">
        <v>1.44</v>
      </c>
      <c r="J9" s="705">
        <v>3</v>
      </c>
      <c r="K9" s="705" t="s">
        <v>608</v>
      </c>
      <c r="L9" s="705">
        <v>1.1</v>
      </c>
      <c r="M9" s="705">
        <v>1.1</v>
      </c>
      <c r="N9" s="705">
        <v>1.7</v>
      </c>
      <c r="O9" s="705">
        <v>2.2</v>
      </c>
      <c r="P9" s="705">
        <v>2</v>
      </c>
      <c r="Q9" s="705">
        <v>1.2</v>
      </c>
      <c r="R9" s="705">
        <v>1</v>
      </c>
      <c r="S9" s="706">
        <v>2.7</v>
      </c>
    </row>
    <row r="10" spans="2:19" s="732" customFormat="1" ht="15" customHeight="1">
      <c r="B10" s="736" t="s">
        <v>228</v>
      </c>
      <c r="C10" s="705">
        <v>8.1</v>
      </c>
      <c r="D10" s="705">
        <v>1.2</v>
      </c>
      <c r="E10" s="705">
        <v>1</v>
      </c>
      <c r="F10" s="705">
        <v>2.5</v>
      </c>
      <c r="G10" s="705">
        <v>3.9</v>
      </c>
      <c r="H10" s="705">
        <v>2.2</v>
      </c>
      <c r="I10" s="705">
        <v>1.3</v>
      </c>
      <c r="J10" s="705">
        <v>2.9</v>
      </c>
      <c r="K10" s="705" t="s">
        <v>609</v>
      </c>
      <c r="L10" s="705">
        <v>1.3</v>
      </c>
      <c r="M10" s="705" t="s">
        <v>610</v>
      </c>
      <c r="N10" s="705">
        <v>1.7</v>
      </c>
      <c r="O10" s="705">
        <v>2.2</v>
      </c>
      <c r="P10" s="705">
        <v>1.8</v>
      </c>
      <c r="Q10" s="705">
        <v>1.2</v>
      </c>
      <c r="R10" s="705">
        <v>0.9</v>
      </c>
      <c r="S10" s="706">
        <v>2.44</v>
      </c>
    </row>
    <row r="11" spans="2:19" s="732" customFormat="1" ht="15" customHeight="1">
      <c r="B11" s="736" t="s">
        <v>229</v>
      </c>
      <c r="C11" s="705">
        <v>8.4</v>
      </c>
      <c r="D11" s="705">
        <v>1.4</v>
      </c>
      <c r="E11" s="705">
        <v>1.3</v>
      </c>
      <c r="F11" s="705">
        <v>3</v>
      </c>
      <c r="G11" s="705">
        <v>4.5</v>
      </c>
      <c r="H11" s="705">
        <v>2.7</v>
      </c>
      <c r="I11" s="705">
        <v>1.5</v>
      </c>
      <c r="J11" s="705">
        <v>3.3</v>
      </c>
      <c r="K11" s="705">
        <v>1.7</v>
      </c>
      <c r="L11" s="705">
        <v>1.7</v>
      </c>
      <c r="M11" s="705">
        <v>1</v>
      </c>
      <c r="N11" s="705">
        <v>2.5</v>
      </c>
      <c r="O11" s="705">
        <v>2.5</v>
      </c>
      <c r="P11" s="705">
        <v>1.9</v>
      </c>
      <c r="Q11" s="705">
        <v>1.5</v>
      </c>
      <c r="R11" s="705">
        <v>1.2</v>
      </c>
      <c r="S11" s="706">
        <v>2.7</v>
      </c>
    </row>
    <row r="12" spans="2:19" s="732" customFormat="1" ht="15" customHeight="1">
      <c r="B12" s="736" t="s">
        <v>230</v>
      </c>
      <c r="C12" s="705">
        <v>5.7</v>
      </c>
      <c r="D12" s="705">
        <v>1.2</v>
      </c>
      <c r="E12" s="705">
        <v>1.3</v>
      </c>
      <c r="F12" s="705">
        <v>2.5</v>
      </c>
      <c r="G12" s="705">
        <v>4</v>
      </c>
      <c r="H12" s="705">
        <v>2.4</v>
      </c>
      <c r="I12" s="705">
        <v>1.2</v>
      </c>
      <c r="J12" s="705">
        <v>3.4</v>
      </c>
      <c r="K12" s="705">
        <v>1.5</v>
      </c>
      <c r="L12" s="705">
        <v>1.9</v>
      </c>
      <c r="M12" s="705">
        <v>0.8</v>
      </c>
      <c r="N12" s="705">
        <v>2.6</v>
      </c>
      <c r="O12" s="705">
        <v>2.1</v>
      </c>
      <c r="P12" s="705">
        <v>1.6</v>
      </c>
      <c r="Q12" s="705">
        <v>1.4</v>
      </c>
      <c r="R12" s="705">
        <v>0.9</v>
      </c>
      <c r="S12" s="706">
        <v>2.7</v>
      </c>
    </row>
    <row r="13" spans="2:19" s="732" customFormat="1" ht="15" customHeight="1">
      <c r="B13" s="736" t="s">
        <v>231</v>
      </c>
      <c r="C13" s="705">
        <v>4.1</v>
      </c>
      <c r="D13" s="705">
        <v>1.3</v>
      </c>
      <c r="E13" s="705">
        <v>1</v>
      </c>
      <c r="F13" s="705">
        <v>2</v>
      </c>
      <c r="G13" s="705">
        <v>2.8</v>
      </c>
      <c r="H13" s="705">
        <v>1.8</v>
      </c>
      <c r="I13" s="705">
        <v>0.9</v>
      </c>
      <c r="J13" s="705">
        <v>3.2</v>
      </c>
      <c r="K13" s="705">
        <v>1.2</v>
      </c>
      <c r="L13" s="705">
        <v>1.7</v>
      </c>
      <c r="M13" s="705">
        <v>0.6</v>
      </c>
      <c r="N13" s="705">
        <v>2</v>
      </c>
      <c r="O13" s="705">
        <v>1.9</v>
      </c>
      <c r="P13" s="705">
        <v>1.4</v>
      </c>
      <c r="Q13" s="705">
        <v>0.9</v>
      </c>
      <c r="R13" s="705">
        <v>0.9</v>
      </c>
      <c r="S13" s="706">
        <v>2.5</v>
      </c>
    </row>
    <row r="14" spans="2:19" s="732" customFormat="1" ht="15" customHeight="1">
      <c r="B14" s="736" t="s">
        <v>232</v>
      </c>
      <c r="C14" s="705">
        <v>3.1</v>
      </c>
      <c r="D14" s="705">
        <v>1.2</v>
      </c>
      <c r="E14" s="705">
        <v>0.7</v>
      </c>
      <c r="F14" s="705">
        <v>1.9</v>
      </c>
      <c r="G14" s="705">
        <v>2.4</v>
      </c>
      <c r="H14" s="705">
        <v>1.8</v>
      </c>
      <c r="I14" s="705">
        <v>0.6</v>
      </c>
      <c r="J14" s="705">
        <v>3.2</v>
      </c>
      <c r="K14" s="705">
        <v>1.2</v>
      </c>
      <c r="L14" s="705">
        <v>1.5</v>
      </c>
      <c r="M14" s="705">
        <v>0.5</v>
      </c>
      <c r="N14" s="705">
        <v>1.6</v>
      </c>
      <c r="O14" s="705">
        <v>1.7</v>
      </c>
      <c r="P14" s="705">
        <v>1.2</v>
      </c>
      <c r="Q14" s="705">
        <v>0.8</v>
      </c>
      <c r="R14" s="705">
        <v>0.8</v>
      </c>
      <c r="S14" s="706">
        <v>2.1</v>
      </c>
    </row>
    <row r="15" spans="2:19" s="732" customFormat="1" ht="15" customHeight="1">
      <c r="B15" s="736" t="s">
        <v>233</v>
      </c>
      <c r="C15" s="705">
        <v>4.1</v>
      </c>
      <c r="D15" s="705">
        <v>0.8</v>
      </c>
      <c r="E15" s="705">
        <v>0.4</v>
      </c>
      <c r="F15" s="705">
        <v>1.7</v>
      </c>
      <c r="G15" s="705">
        <v>1.9</v>
      </c>
      <c r="H15" s="705">
        <v>1.3</v>
      </c>
      <c r="I15" s="705">
        <v>0.4</v>
      </c>
      <c r="J15" s="705">
        <v>2.7</v>
      </c>
      <c r="K15" s="705">
        <v>1.3</v>
      </c>
      <c r="L15" s="705">
        <v>1.2</v>
      </c>
      <c r="M15" s="705">
        <v>0.3</v>
      </c>
      <c r="N15" s="705">
        <v>1</v>
      </c>
      <c r="O15" s="705">
        <v>1.4</v>
      </c>
      <c r="P15" s="705">
        <v>1.3</v>
      </c>
      <c r="Q15" s="705">
        <v>0.5</v>
      </c>
      <c r="R15" s="705">
        <v>0.6</v>
      </c>
      <c r="S15" s="706">
        <v>1.7</v>
      </c>
    </row>
    <row r="16" spans="2:19" s="732" customFormat="1" ht="15" customHeight="1">
      <c r="B16" s="736" t="s">
        <v>234</v>
      </c>
      <c r="C16" s="705">
        <v>2.7</v>
      </c>
      <c r="D16" s="705">
        <v>1</v>
      </c>
      <c r="E16" s="705">
        <v>0.6</v>
      </c>
      <c r="F16" s="705">
        <v>1.7</v>
      </c>
      <c r="G16" s="705">
        <v>2</v>
      </c>
      <c r="H16" s="705">
        <v>1.7</v>
      </c>
      <c r="I16" s="705">
        <v>0.6</v>
      </c>
      <c r="J16" s="705">
        <v>2.8</v>
      </c>
      <c r="K16" s="705">
        <v>1.2</v>
      </c>
      <c r="L16" s="705">
        <v>1.2</v>
      </c>
      <c r="M16" s="705">
        <v>0.4</v>
      </c>
      <c r="N16" s="705">
        <v>1.4</v>
      </c>
      <c r="O16" s="705">
        <v>1.3</v>
      </c>
      <c r="P16" s="705">
        <v>0.9</v>
      </c>
      <c r="Q16" s="705">
        <v>0.7</v>
      </c>
      <c r="R16" s="705">
        <v>0.6</v>
      </c>
      <c r="S16" s="706">
        <v>1.9</v>
      </c>
    </row>
    <row r="17" spans="2:19" s="732" customFormat="1" ht="15" customHeight="1">
      <c r="B17" s="736" t="s">
        <v>235</v>
      </c>
      <c r="C17" s="705">
        <v>3.4</v>
      </c>
      <c r="D17" s="705">
        <v>0.9</v>
      </c>
      <c r="E17" s="705">
        <v>0.6</v>
      </c>
      <c r="F17" s="705">
        <v>1.7</v>
      </c>
      <c r="G17" s="705">
        <v>2</v>
      </c>
      <c r="H17" s="705">
        <v>1.4</v>
      </c>
      <c r="I17" s="705">
        <v>0.7</v>
      </c>
      <c r="J17" s="705">
        <v>2.6</v>
      </c>
      <c r="K17" s="705">
        <v>1.1</v>
      </c>
      <c r="L17" s="705">
        <v>1.2</v>
      </c>
      <c r="M17" s="705">
        <v>0.4</v>
      </c>
      <c r="N17" s="705">
        <v>1.3</v>
      </c>
      <c r="O17" s="705">
        <v>1.3</v>
      </c>
      <c r="P17" s="705">
        <v>1.1</v>
      </c>
      <c r="Q17" s="705">
        <v>0.6</v>
      </c>
      <c r="R17" s="705">
        <v>0.8</v>
      </c>
      <c r="S17" s="706">
        <v>1.7</v>
      </c>
    </row>
    <row r="18" spans="2:19" s="732" customFormat="1" ht="15" customHeight="1">
      <c r="B18" s="736" t="s">
        <v>236</v>
      </c>
      <c r="C18" s="705">
        <v>4.1</v>
      </c>
      <c r="D18" s="705" t="s">
        <v>611</v>
      </c>
      <c r="E18" s="705">
        <v>0.4</v>
      </c>
      <c r="F18" s="705">
        <v>1.8</v>
      </c>
      <c r="G18" s="705" t="s">
        <v>612</v>
      </c>
      <c r="H18" s="705" t="s">
        <v>613</v>
      </c>
      <c r="I18" s="705">
        <v>0.8</v>
      </c>
      <c r="J18" s="705">
        <v>2.2</v>
      </c>
      <c r="K18" s="705">
        <v>1.2</v>
      </c>
      <c r="L18" s="705" t="s">
        <v>614</v>
      </c>
      <c r="M18" s="705">
        <v>0.5</v>
      </c>
      <c r="N18" s="705">
        <v>1.55</v>
      </c>
      <c r="O18" s="705" t="s">
        <v>615</v>
      </c>
      <c r="P18" s="705" t="s">
        <v>616</v>
      </c>
      <c r="Q18" s="705">
        <v>0.5</v>
      </c>
      <c r="R18" s="705">
        <v>0.7</v>
      </c>
      <c r="S18" s="706">
        <v>1.8</v>
      </c>
    </row>
    <row r="19" spans="2:19" s="732" customFormat="1" ht="15" customHeight="1">
      <c r="B19" s="736" t="s">
        <v>237</v>
      </c>
      <c r="C19" s="705">
        <v>6.3</v>
      </c>
      <c r="D19" s="705">
        <v>0.9</v>
      </c>
      <c r="E19" s="705">
        <v>0.7</v>
      </c>
      <c r="F19" s="705">
        <v>1.9</v>
      </c>
      <c r="G19" s="705">
        <v>4</v>
      </c>
      <c r="H19" s="705">
        <v>1.7</v>
      </c>
      <c r="I19" s="705">
        <v>0.9</v>
      </c>
      <c r="J19" s="705">
        <v>2.1</v>
      </c>
      <c r="K19" s="705">
        <v>1.5</v>
      </c>
      <c r="L19" s="705">
        <v>1.2</v>
      </c>
      <c r="M19" s="705">
        <v>0.7</v>
      </c>
      <c r="N19" s="705">
        <v>1.6</v>
      </c>
      <c r="O19" s="705">
        <v>1.6</v>
      </c>
      <c r="P19" s="705">
        <v>1.3</v>
      </c>
      <c r="Q19" s="705">
        <v>0.7</v>
      </c>
      <c r="R19" s="705">
        <v>0.7</v>
      </c>
      <c r="S19" s="706">
        <v>1.8</v>
      </c>
    </row>
    <row r="20" spans="2:19" s="732" customFormat="1" ht="15" customHeight="1" thickBot="1">
      <c r="B20" s="737" t="s">
        <v>238</v>
      </c>
      <c r="C20" s="710">
        <v>7.9</v>
      </c>
      <c r="D20" s="710">
        <v>0.8</v>
      </c>
      <c r="E20" s="710">
        <v>0.6</v>
      </c>
      <c r="F20" s="710">
        <v>2.3</v>
      </c>
      <c r="G20" s="710">
        <v>4.1</v>
      </c>
      <c r="H20" s="710">
        <v>1.8</v>
      </c>
      <c r="I20" s="710">
        <v>0.8</v>
      </c>
      <c r="J20" s="710">
        <v>1.9</v>
      </c>
      <c r="K20" s="710">
        <v>1.74</v>
      </c>
      <c r="L20" s="710">
        <v>1.1</v>
      </c>
      <c r="M20" s="710">
        <v>0.6</v>
      </c>
      <c r="N20" s="710">
        <v>1.4</v>
      </c>
      <c r="O20" s="710">
        <v>1.6</v>
      </c>
      <c r="P20" s="710">
        <v>1.2</v>
      </c>
      <c r="Q20" s="710">
        <v>1</v>
      </c>
      <c r="R20" s="710">
        <v>0.6</v>
      </c>
      <c r="S20" s="711">
        <v>2</v>
      </c>
    </row>
    <row r="21" spans="2:19" ht="13.5" customHeight="1" hidden="1">
      <c r="B21" s="770"/>
      <c r="C21" s="771"/>
      <c r="D21" s="772"/>
      <c r="E21" s="772"/>
      <c r="F21" s="772"/>
      <c r="G21" s="772"/>
      <c r="H21" s="772"/>
      <c r="I21" s="772"/>
      <c r="J21" s="772"/>
      <c r="K21" s="772"/>
      <c r="L21" s="772"/>
      <c r="M21" s="772"/>
      <c r="N21" s="772"/>
      <c r="O21" s="772"/>
      <c r="P21" s="772"/>
      <c r="Q21" s="772"/>
      <c r="R21" s="772"/>
      <c r="S21" s="773"/>
    </row>
    <row r="22" spans="2:8" ht="12">
      <c r="B22" s="1101"/>
      <c r="C22" s="719"/>
      <c r="D22" s="719"/>
      <c r="E22" s="719"/>
      <c r="F22" s="719"/>
      <c r="G22" s="719"/>
      <c r="H22" s="719"/>
    </row>
    <row r="23" spans="2:8" ht="13.5">
      <c r="B23" s="716"/>
      <c r="C23" s="716"/>
      <c r="D23" s="1097"/>
      <c r="E23" s="716"/>
      <c r="F23" s="716"/>
      <c r="G23" s="716"/>
      <c r="H23" s="716"/>
    </row>
    <row r="24" spans="2:8" ht="12">
      <c r="B24" s="719"/>
      <c r="C24" s="716"/>
      <c r="D24" s="716"/>
      <c r="E24" s="716"/>
      <c r="F24" s="716"/>
      <c r="G24" s="716"/>
      <c r="H24" s="716"/>
    </row>
    <row r="25" spans="2:4" ht="13.5">
      <c r="B25" s="1098"/>
      <c r="D25" s="1098"/>
    </row>
    <row r="26" ht="13.5">
      <c r="D26" s="1098"/>
    </row>
  </sheetData>
  <mergeCells count="1">
    <mergeCell ref="R3:S3"/>
  </mergeCells>
  <printOptions/>
  <pageMargins left="0.75" right="0.34" top="1" bottom="1" header="0.512" footer="0.512"/>
  <pageSetup horizontalDpi="600" verticalDpi="600" orientation="landscape" paperSize="9" r:id="rId1"/>
  <headerFooter alignWithMargins="0">
    <oddHeader>&amp;R&amp;D　　&amp;T</oddHeader>
  </headerFooter>
</worksheet>
</file>

<file path=xl/worksheets/sheet26.xml><?xml version="1.0" encoding="utf-8"?>
<worksheet xmlns="http://schemas.openxmlformats.org/spreadsheetml/2006/main" xmlns:r="http://schemas.openxmlformats.org/officeDocument/2006/relationships">
  <dimension ref="B2:S25"/>
  <sheetViews>
    <sheetView workbookViewId="0" topLeftCell="A1">
      <selection activeCell="A1" sqref="A1"/>
    </sheetView>
  </sheetViews>
  <sheetFormatPr defaultColWidth="9.00390625" defaultRowHeight="13.5"/>
  <cols>
    <col min="1" max="1" width="3.625" style="775" customWidth="1"/>
    <col min="2" max="2" width="9.75390625" style="775" customWidth="1"/>
    <col min="3" max="19" width="7.125" style="775" customWidth="1"/>
    <col min="20" max="16384" width="9.00390625" style="775" customWidth="1"/>
  </cols>
  <sheetData>
    <row r="2" s="774" customFormat="1" ht="20.25" customHeight="1">
      <c r="B2" s="774" t="s">
        <v>251</v>
      </c>
    </row>
    <row r="3" spans="11:17" ht="15" customHeight="1" thickBot="1">
      <c r="K3" s="774"/>
      <c r="N3" s="774"/>
      <c r="O3" s="774"/>
      <c r="Q3" s="774" t="s">
        <v>241</v>
      </c>
    </row>
    <row r="4" spans="2:19" ht="21" customHeight="1" thickTop="1">
      <c r="B4" s="776" t="s">
        <v>226</v>
      </c>
      <c r="C4" s="777" t="s">
        <v>61</v>
      </c>
      <c r="D4" s="777" t="s">
        <v>62</v>
      </c>
      <c r="E4" s="777" t="s">
        <v>1122</v>
      </c>
      <c r="F4" s="777" t="s">
        <v>1132</v>
      </c>
      <c r="G4" s="777" t="s">
        <v>64</v>
      </c>
      <c r="H4" s="777" t="s">
        <v>65</v>
      </c>
      <c r="I4" s="777" t="s">
        <v>66</v>
      </c>
      <c r="J4" s="777" t="s">
        <v>1119</v>
      </c>
      <c r="K4" s="777" t="s">
        <v>67</v>
      </c>
      <c r="L4" s="777" t="s">
        <v>244</v>
      </c>
      <c r="M4" s="777" t="s">
        <v>68</v>
      </c>
      <c r="N4" s="777" t="s">
        <v>70</v>
      </c>
      <c r="O4" s="777" t="s">
        <v>1129</v>
      </c>
      <c r="P4" s="777" t="s">
        <v>1130</v>
      </c>
      <c r="Q4" s="777" t="s">
        <v>1127</v>
      </c>
      <c r="R4" s="777" t="s">
        <v>71</v>
      </c>
      <c r="S4" s="778" t="s">
        <v>1125</v>
      </c>
    </row>
    <row r="5" spans="2:19" ht="21" customHeight="1">
      <c r="B5" s="779" t="s">
        <v>125</v>
      </c>
      <c r="C5" s="780"/>
      <c r="D5" s="780"/>
      <c r="E5" s="780"/>
      <c r="F5" s="780"/>
      <c r="G5" s="780"/>
      <c r="H5" s="780"/>
      <c r="I5" s="780"/>
      <c r="J5" s="780"/>
      <c r="K5" s="780"/>
      <c r="L5" s="780"/>
      <c r="M5" s="780"/>
      <c r="N5" s="780"/>
      <c r="O5" s="780"/>
      <c r="P5" s="780"/>
      <c r="Q5" s="780"/>
      <c r="R5" s="780"/>
      <c r="S5" s="781"/>
    </row>
    <row r="6" spans="2:19" ht="15" customHeight="1">
      <c r="B6" s="782"/>
      <c r="C6" s="783"/>
      <c r="D6" s="783"/>
      <c r="E6" s="783"/>
      <c r="F6" s="783"/>
      <c r="G6" s="783"/>
      <c r="H6" s="783"/>
      <c r="I6" s="783"/>
      <c r="J6" s="783"/>
      <c r="K6" s="783"/>
      <c r="L6" s="783"/>
      <c r="M6" s="783"/>
      <c r="N6" s="783"/>
      <c r="O6" s="783"/>
      <c r="P6" s="783"/>
      <c r="Q6" s="783"/>
      <c r="R6" s="783"/>
      <c r="S6" s="784"/>
    </row>
    <row r="7" spans="2:19" s="787" customFormat="1" ht="24" customHeight="1">
      <c r="B7" s="1103" t="s">
        <v>1000</v>
      </c>
      <c r="C7" s="785">
        <v>159</v>
      </c>
      <c r="D7" s="785">
        <v>154</v>
      </c>
      <c r="E7" s="785">
        <v>99</v>
      </c>
      <c r="F7" s="785">
        <v>72</v>
      </c>
      <c r="G7" s="785">
        <v>75</v>
      </c>
      <c r="H7" s="785">
        <v>100</v>
      </c>
      <c r="I7" s="785">
        <v>69</v>
      </c>
      <c r="J7" s="785">
        <v>59</v>
      </c>
      <c r="K7" s="785">
        <v>122</v>
      </c>
      <c r="L7" s="785">
        <v>59</v>
      </c>
      <c r="M7" s="785">
        <v>102</v>
      </c>
      <c r="N7" s="785">
        <v>48</v>
      </c>
      <c r="O7" s="785">
        <v>89</v>
      </c>
      <c r="P7" s="785">
        <v>152</v>
      </c>
      <c r="Q7" s="785">
        <v>53</v>
      </c>
      <c r="R7" s="785">
        <v>81</v>
      </c>
      <c r="S7" s="786">
        <v>55</v>
      </c>
    </row>
    <row r="8" spans="2:19" s="790" customFormat="1" ht="15" customHeight="1">
      <c r="B8" s="1104" t="s">
        <v>565</v>
      </c>
      <c r="C8" s="788">
        <f aca="true" t="shared" si="0" ref="C8:K8">MAX(C9:C20)</f>
        <v>70</v>
      </c>
      <c r="D8" s="788">
        <f t="shared" si="0"/>
        <v>130</v>
      </c>
      <c r="E8" s="788">
        <f t="shared" si="0"/>
        <v>94</v>
      </c>
      <c r="F8" s="788">
        <f t="shared" si="0"/>
        <v>68</v>
      </c>
      <c r="G8" s="788">
        <f t="shared" si="0"/>
        <v>117</v>
      </c>
      <c r="H8" s="788">
        <f t="shared" si="0"/>
        <v>110</v>
      </c>
      <c r="I8" s="788">
        <f t="shared" si="0"/>
        <v>134</v>
      </c>
      <c r="J8" s="788">
        <f t="shared" si="0"/>
        <v>85</v>
      </c>
      <c r="K8" s="788">
        <f t="shared" si="0"/>
        <v>115</v>
      </c>
      <c r="L8" s="788">
        <v>71</v>
      </c>
      <c r="M8" s="788">
        <f>MAX(M9:M20)</f>
        <v>88</v>
      </c>
      <c r="N8" s="788">
        <f>MAX(N9:N20)</f>
        <v>85</v>
      </c>
      <c r="O8" s="788">
        <f>MAX(O9:O20)</f>
        <v>76</v>
      </c>
      <c r="P8" s="788">
        <v>126</v>
      </c>
      <c r="Q8" s="788">
        <f>MAX(Q9:Q20)</f>
        <v>89</v>
      </c>
      <c r="R8" s="788">
        <f>MAX(R9:R20)</f>
        <v>82</v>
      </c>
      <c r="S8" s="789">
        <f>MAX(S9:S20)</f>
        <v>110</v>
      </c>
    </row>
    <row r="9" spans="2:19" s="787" customFormat="1" ht="15" customHeight="1">
      <c r="B9" s="791" t="s">
        <v>227</v>
      </c>
      <c r="C9" s="792">
        <v>7</v>
      </c>
      <c r="D9" s="792">
        <v>29</v>
      </c>
      <c r="E9" s="792">
        <v>14</v>
      </c>
      <c r="F9" s="792">
        <v>11</v>
      </c>
      <c r="G9" s="792">
        <v>13</v>
      </c>
      <c r="H9" s="792">
        <v>14</v>
      </c>
      <c r="I9" s="792">
        <v>32</v>
      </c>
      <c r="J9" s="792">
        <v>18</v>
      </c>
      <c r="K9" s="792" t="s">
        <v>617</v>
      </c>
      <c r="L9" s="792">
        <v>11</v>
      </c>
      <c r="M9" s="792">
        <v>28</v>
      </c>
      <c r="N9" s="792">
        <v>9</v>
      </c>
      <c r="O9" s="792">
        <v>14</v>
      </c>
      <c r="P9" s="792">
        <v>22</v>
      </c>
      <c r="Q9" s="792">
        <v>16</v>
      </c>
      <c r="R9" s="792">
        <v>14</v>
      </c>
      <c r="S9" s="793">
        <v>16</v>
      </c>
    </row>
    <row r="10" spans="2:19" s="787" customFormat="1" ht="15" customHeight="1">
      <c r="B10" s="791" t="s">
        <v>228</v>
      </c>
      <c r="C10" s="792">
        <v>15</v>
      </c>
      <c r="D10" s="792">
        <v>30</v>
      </c>
      <c r="E10" s="792">
        <v>12</v>
      </c>
      <c r="F10" s="792">
        <v>17</v>
      </c>
      <c r="G10" s="792">
        <v>15</v>
      </c>
      <c r="H10" s="792">
        <v>17</v>
      </c>
      <c r="I10" s="792">
        <v>27</v>
      </c>
      <c r="J10" s="792">
        <v>14</v>
      </c>
      <c r="K10" s="792" t="s">
        <v>618</v>
      </c>
      <c r="L10" s="792">
        <v>10</v>
      </c>
      <c r="M10" s="792">
        <v>29</v>
      </c>
      <c r="N10" s="792">
        <v>16</v>
      </c>
      <c r="O10" s="792">
        <v>16</v>
      </c>
      <c r="P10" s="792">
        <v>25</v>
      </c>
      <c r="Q10" s="792">
        <v>12</v>
      </c>
      <c r="R10" s="792">
        <v>20</v>
      </c>
      <c r="S10" s="793">
        <v>13</v>
      </c>
    </row>
    <row r="11" spans="2:19" s="787" customFormat="1" ht="15" customHeight="1">
      <c r="B11" s="791" t="s">
        <v>229</v>
      </c>
      <c r="C11" s="792">
        <v>20</v>
      </c>
      <c r="D11" s="792">
        <v>28</v>
      </c>
      <c r="E11" s="792">
        <v>25</v>
      </c>
      <c r="F11" s="792">
        <v>23</v>
      </c>
      <c r="G11" s="792">
        <v>27</v>
      </c>
      <c r="H11" s="792">
        <v>18</v>
      </c>
      <c r="I11" s="792">
        <v>36</v>
      </c>
      <c r="J11" s="792">
        <v>30</v>
      </c>
      <c r="K11" s="792">
        <v>25</v>
      </c>
      <c r="L11" s="792">
        <v>28</v>
      </c>
      <c r="M11" s="792">
        <v>23</v>
      </c>
      <c r="N11" s="792">
        <v>20</v>
      </c>
      <c r="O11" s="792">
        <v>19</v>
      </c>
      <c r="P11" s="792">
        <v>25</v>
      </c>
      <c r="Q11" s="792">
        <v>39</v>
      </c>
      <c r="R11" s="792">
        <v>27</v>
      </c>
      <c r="S11" s="793">
        <v>34</v>
      </c>
    </row>
    <row r="12" spans="2:19" s="787" customFormat="1" ht="15" customHeight="1">
      <c r="B12" s="791" t="s">
        <v>230</v>
      </c>
      <c r="C12" s="792">
        <v>21</v>
      </c>
      <c r="D12" s="792">
        <v>43</v>
      </c>
      <c r="E12" s="792">
        <v>21</v>
      </c>
      <c r="F12" s="792">
        <v>22</v>
      </c>
      <c r="G12" s="792">
        <v>27</v>
      </c>
      <c r="H12" s="792">
        <v>22</v>
      </c>
      <c r="I12" s="792">
        <v>25</v>
      </c>
      <c r="J12" s="792">
        <v>21</v>
      </c>
      <c r="K12" s="792">
        <v>21</v>
      </c>
      <c r="L12" s="792">
        <v>26</v>
      </c>
      <c r="M12" s="792">
        <v>33</v>
      </c>
      <c r="N12" s="792">
        <v>24</v>
      </c>
      <c r="O12" s="792">
        <v>36</v>
      </c>
      <c r="P12" s="792">
        <v>73</v>
      </c>
      <c r="Q12" s="792">
        <v>21</v>
      </c>
      <c r="R12" s="792">
        <v>26</v>
      </c>
      <c r="S12" s="793">
        <v>18</v>
      </c>
    </row>
    <row r="13" spans="2:19" s="787" customFormat="1" ht="15" customHeight="1">
      <c r="B13" s="791" t="s">
        <v>231</v>
      </c>
      <c r="C13" s="792">
        <v>45</v>
      </c>
      <c r="D13" s="792">
        <v>33</v>
      </c>
      <c r="E13" s="792">
        <v>22</v>
      </c>
      <c r="F13" s="792">
        <v>20</v>
      </c>
      <c r="G13" s="792">
        <v>20</v>
      </c>
      <c r="H13" s="792">
        <v>26</v>
      </c>
      <c r="I13" s="792">
        <v>21</v>
      </c>
      <c r="J13" s="792">
        <v>15</v>
      </c>
      <c r="K13" s="792">
        <v>32</v>
      </c>
      <c r="L13" s="792">
        <v>17</v>
      </c>
      <c r="M13" s="792">
        <v>30</v>
      </c>
      <c r="N13" s="792">
        <v>17</v>
      </c>
      <c r="O13" s="792">
        <v>34</v>
      </c>
      <c r="P13" s="792">
        <v>73</v>
      </c>
      <c r="Q13" s="792">
        <v>21</v>
      </c>
      <c r="R13" s="792">
        <v>31</v>
      </c>
      <c r="S13" s="793">
        <v>12</v>
      </c>
    </row>
    <row r="14" spans="2:19" s="787" customFormat="1" ht="15" customHeight="1">
      <c r="B14" s="791" t="s">
        <v>232</v>
      </c>
      <c r="C14" s="792">
        <v>15</v>
      </c>
      <c r="D14" s="792">
        <v>41</v>
      </c>
      <c r="E14" s="792">
        <v>25</v>
      </c>
      <c r="F14" s="792">
        <v>25</v>
      </c>
      <c r="G14" s="792">
        <v>24</v>
      </c>
      <c r="H14" s="792">
        <v>32</v>
      </c>
      <c r="I14" s="792">
        <v>21</v>
      </c>
      <c r="J14" s="792">
        <v>16</v>
      </c>
      <c r="K14" s="792">
        <v>20</v>
      </c>
      <c r="L14" s="792">
        <v>22</v>
      </c>
      <c r="M14" s="792">
        <v>31</v>
      </c>
      <c r="N14" s="792">
        <v>20</v>
      </c>
      <c r="O14" s="792">
        <v>31</v>
      </c>
      <c r="P14" s="792">
        <v>31</v>
      </c>
      <c r="Q14" s="792">
        <v>31</v>
      </c>
      <c r="R14" s="792">
        <v>46</v>
      </c>
      <c r="S14" s="793">
        <v>28</v>
      </c>
    </row>
    <row r="15" spans="2:19" s="787" customFormat="1" ht="15" customHeight="1">
      <c r="B15" s="791" t="s">
        <v>233</v>
      </c>
      <c r="C15" s="792">
        <v>70</v>
      </c>
      <c r="D15" s="792">
        <v>130</v>
      </c>
      <c r="E15" s="792">
        <v>94</v>
      </c>
      <c r="F15" s="792">
        <v>68</v>
      </c>
      <c r="G15" s="792">
        <v>117</v>
      </c>
      <c r="H15" s="792">
        <v>110</v>
      </c>
      <c r="I15" s="792">
        <v>76</v>
      </c>
      <c r="J15" s="792">
        <v>67</v>
      </c>
      <c r="K15" s="792">
        <v>81</v>
      </c>
      <c r="L15" s="792">
        <v>54</v>
      </c>
      <c r="M15" s="792">
        <v>67</v>
      </c>
      <c r="N15" s="792">
        <v>52</v>
      </c>
      <c r="O15" s="792">
        <v>76</v>
      </c>
      <c r="P15" s="792">
        <v>90</v>
      </c>
      <c r="Q15" s="792">
        <v>49</v>
      </c>
      <c r="R15" s="792">
        <v>55</v>
      </c>
      <c r="S15" s="793">
        <v>61</v>
      </c>
    </row>
    <row r="16" spans="2:19" s="787" customFormat="1" ht="15" customHeight="1">
      <c r="B16" s="791" t="s">
        <v>234</v>
      </c>
      <c r="C16" s="792">
        <v>68</v>
      </c>
      <c r="D16" s="792">
        <v>45</v>
      </c>
      <c r="E16" s="792">
        <v>35</v>
      </c>
      <c r="F16" s="792">
        <v>45</v>
      </c>
      <c r="G16" s="792">
        <v>41</v>
      </c>
      <c r="H16" s="792">
        <v>36</v>
      </c>
      <c r="I16" s="792">
        <v>32</v>
      </c>
      <c r="J16" s="792">
        <v>33</v>
      </c>
      <c r="K16" s="792">
        <v>47</v>
      </c>
      <c r="L16" s="792">
        <v>28</v>
      </c>
      <c r="M16" s="792">
        <v>48</v>
      </c>
      <c r="N16" s="792">
        <v>39</v>
      </c>
      <c r="O16" s="792">
        <v>20</v>
      </c>
      <c r="P16" s="792">
        <v>17</v>
      </c>
      <c r="Q16" s="792">
        <v>19</v>
      </c>
      <c r="R16" s="792">
        <v>15</v>
      </c>
      <c r="S16" s="793">
        <v>23</v>
      </c>
    </row>
    <row r="17" spans="2:19" s="787" customFormat="1" ht="15" customHeight="1">
      <c r="B17" s="791" t="s">
        <v>235</v>
      </c>
      <c r="C17" s="792">
        <v>30</v>
      </c>
      <c r="D17" s="792">
        <v>29</v>
      </c>
      <c r="E17" s="792">
        <v>36</v>
      </c>
      <c r="F17" s="792">
        <v>21</v>
      </c>
      <c r="G17" s="792">
        <v>30</v>
      </c>
      <c r="H17" s="792">
        <v>41</v>
      </c>
      <c r="I17" s="792">
        <v>25</v>
      </c>
      <c r="J17" s="792">
        <v>38</v>
      </c>
      <c r="K17" s="792">
        <v>20</v>
      </c>
      <c r="L17" s="792">
        <v>27</v>
      </c>
      <c r="M17" s="792">
        <v>22</v>
      </c>
      <c r="N17" s="792">
        <v>32</v>
      </c>
      <c r="O17" s="792">
        <v>36</v>
      </c>
      <c r="P17" s="792">
        <v>23</v>
      </c>
      <c r="Q17" s="792">
        <v>55</v>
      </c>
      <c r="R17" s="792">
        <v>29</v>
      </c>
      <c r="S17" s="793">
        <v>43</v>
      </c>
    </row>
    <row r="18" spans="2:19" s="787" customFormat="1" ht="15" customHeight="1">
      <c r="B18" s="791" t="s">
        <v>236</v>
      </c>
      <c r="C18" s="792">
        <v>36</v>
      </c>
      <c r="D18" s="792" t="s">
        <v>619</v>
      </c>
      <c r="E18" s="792">
        <v>66</v>
      </c>
      <c r="F18" s="792">
        <v>51</v>
      </c>
      <c r="G18" s="792" t="s">
        <v>620</v>
      </c>
      <c r="H18" s="792" t="s">
        <v>621</v>
      </c>
      <c r="I18" s="792">
        <v>86</v>
      </c>
      <c r="J18" s="792">
        <v>85</v>
      </c>
      <c r="K18" s="792">
        <v>115</v>
      </c>
      <c r="L18" s="792" t="s">
        <v>622</v>
      </c>
      <c r="M18" s="792">
        <v>88</v>
      </c>
      <c r="N18" s="792">
        <v>85</v>
      </c>
      <c r="O18" s="792" t="s">
        <v>623</v>
      </c>
      <c r="P18" s="792" t="s">
        <v>624</v>
      </c>
      <c r="Q18" s="792">
        <v>89</v>
      </c>
      <c r="R18" s="792">
        <v>82</v>
      </c>
      <c r="S18" s="793">
        <v>110</v>
      </c>
    </row>
    <row r="19" spans="2:19" s="787" customFormat="1" ht="15" customHeight="1">
      <c r="B19" s="791" t="s">
        <v>237</v>
      </c>
      <c r="C19" s="792">
        <v>35</v>
      </c>
      <c r="D19" s="792">
        <v>41</v>
      </c>
      <c r="E19" s="792" t="s">
        <v>625</v>
      </c>
      <c r="F19" s="792">
        <v>59</v>
      </c>
      <c r="G19" s="792">
        <v>64</v>
      </c>
      <c r="H19" s="792">
        <v>40</v>
      </c>
      <c r="I19" s="792">
        <v>52</v>
      </c>
      <c r="J19" s="792">
        <v>36</v>
      </c>
      <c r="K19" s="792">
        <v>46</v>
      </c>
      <c r="L19" s="792">
        <v>42</v>
      </c>
      <c r="M19" s="792">
        <v>43</v>
      </c>
      <c r="N19" s="792">
        <v>46</v>
      </c>
      <c r="O19" s="792">
        <v>43</v>
      </c>
      <c r="P19" s="792">
        <v>42</v>
      </c>
      <c r="Q19" s="792">
        <v>35</v>
      </c>
      <c r="R19" s="792">
        <v>40</v>
      </c>
      <c r="S19" s="793">
        <v>33</v>
      </c>
    </row>
    <row r="20" spans="2:19" s="787" customFormat="1" ht="15" customHeight="1" thickBot="1">
      <c r="B20" s="794" t="s">
        <v>238</v>
      </c>
      <c r="C20" s="795">
        <v>46</v>
      </c>
      <c r="D20" s="795">
        <v>55</v>
      </c>
      <c r="E20" s="795">
        <v>47</v>
      </c>
      <c r="F20" s="795">
        <v>49</v>
      </c>
      <c r="G20" s="795">
        <v>61</v>
      </c>
      <c r="H20" s="795">
        <v>74</v>
      </c>
      <c r="I20" s="795">
        <v>134</v>
      </c>
      <c r="J20" s="795">
        <v>68</v>
      </c>
      <c r="K20" s="795">
        <v>45</v>
      </c>
      <c r="L20" s="795">
        <v>44</v>
      </c>
      <c r="M20" s="795">
        <v>85</v>
      </c>
      <c r="N20" s="795">
        <v>43</v>
      </c>
      <c r="O20" s="795">
        <v>67</v>
      </c>
      <c r="P20" s="795">
        <v>91</v>
      </c>
      <c r="Q20" s="795">
        <v>64</v>
      </c>
      <c r="R20" s="795">
        <v>80</v>
      </c>
      <c r="S20" s="796">
        <v>63</v>
      </c>
    </row>
    <row r="21" spans="2:19" ht="12" hidden="1">
      <c r="B21" s="797"/>
      <c r="C21" s="775" t="e">
        <v>#REF!</v>
      </c>
      <c r="D21" s="775" t="e">
        <v>#REF!</v>
      </c>
      <c r="E21" s="775" t="e">
        <v>#REF!</v>
      </c>
      <c r="F21" s="775" t="e">
        <v>#REF!</v>
      </c>
      <c r="G21" s="775" t="e">
        <v>#REF!</v>
      </c>
      <c r="H21" s="775" t="e">
        <v>#REF!</v>
      </c>
      <c r="I21" s="775" t="e">
        <v>#REF!</v>
      </c>
      <c r="J21" s="775" t="e">
        <v>#REF!</v>
      </c>
      <c r="K21" s="775" t="e">
        <v>#REF!</v>
      </c>
      <c r="L21" s="775" t="e">
        <v>#REF!</v>
      </c>
      <c r="M21" s="775" t="e">
        <v>#REF!</v>
      </c>
      <c r="N21" s="775" t="e">
        <v>#REF!</v>
      </c>
      <c r="O21" s="775" t="e">
        <v>#REF!</v>
      </c>
      <c r="P21" s="775" t="e">
        <v>#REF!</v>
      </c>
      <c r="Q21" s="775" t="e">
        <v>#REF!</v>
      </c>
      <c r="R21" s="775" t="e">
        <v>#REF!</v>
      </c>
      <c r="S21" s="775" t="e">
        <v>#REF!</v>
      </c>
    </row>
    <row r="22" spans="2:8" ht="13.5">
      <c r="B22" s="1101"/>
      <c r="C22" s="716"/>
      <c r="D22" s="1097"/>
      <c r="E22" s="716"/>
      <c r="F22" s="716"/>
      <c r="G22" s="716"/>
      <c r="H22" s="716"/>
    </row>
    <row r="23" spans="2:8" ht="12">
      <c r="B23" s="716"/>
      <c r="C23" s="716"/>
      <c r="D23" s="716"/>
      <c r="E23" s="716"/>
      <c r="F23" s="716"/>
      <c r="G23" s="716"/>
      <c r="H23" s="716"/>
    </row>
    <row r="24" ht="13.5">
      <c r="D24" s="1105"/>
    </row>
    <row r="25" spans="2:4" ht="13.5">
      <c r="B25" s="1105"/>
      <c r="D25" s="1105"/>
    </row>
  </sheetData>
  <printOptions/>
  <pageMargins left="0.2" right="0.2" top="1" bottom="1" header="0.512" footer="0.512"/>
  <pageSetup horizontalDpi="600" verticalDpi="600" orientation="landscape" paperSize="9" r:id="rId1"/>
  <headerFooter alignWithMargins="0">
    <oddHeader>&amp;R&amp;D　　&amp;T</oddHeader>
  </headerFooter>
</worksheet>
</file>

<file path=xl/worksheets/sheet27.xml><?xml version="1.0" encoding="utf-8"?>
<worksheet xmlns="http://schemas.openxmlformats.org/spreadsheetml/2006/main" xmlns:r="http://schemas.openxmlformats.org/officeDocument/2006/relationships">
  <dimension ref="B1:S25"/>
  <sheetViews>
    <sheetView workbookViewId="0" topLeftCell="A1">
      <selection activeCell="A1" sqref="A1"/>
    </sheetView>
  </sheetViews>
  <sheetFormatPr defaultColWidth="9.00390625" defaultRowHeight="13.5"/>
  <cols>
    <col min="1" max="1" width="3.625" style="718" customWidth="1"/>
    <col min="2" max="2" width="10.375" style="718" customWidth="1"/>
    <col min="3" max="14" width="7.625" style="718" customWidth="1"/>
    <col min="15" max="15" width="7.75390625" style="718" customWidth="1"/>
    <col min="16" max="17" width="7.625" style="718" customWidth="1"/>
    <col min="18" max="18" width="7.50390625" style="718" customWidth="1"/>
    <col min="19" max="19" width="7.625" style="718" customWidth="1"/>
    <col min="20" max="16384" width="9.00390625" style="718" customWidth="1"/>
  </cols>
  <sheetData>
    <row r="1" ht="12">
      <c r="E1" s="719"/>
    </row>
    <row r="2" spans="2:5" ht="17.25" customHeight="1">
      <c r="B2" s="719" t="s">
        <v>626</v>
      </c>
      <c r="C2" s="719"/>
      <c r="E2" s="719"/>
    </row>
    <row r="3" spans="5:19" ht="15" customHeight="1" thickBot="1">
      <c r="E3" s="719"/>
      <c r="J3" s="719"/>
      <c r="N3" s="719"/>
      <c r="P3" s="719"/>
      <c r="Q3" s="798"/>
      <c r="S3" s="798" t="s">
        <v>242</v>
      </c>
    </row>
    <row r="4" spans="2:19" ht="21" customHeight="1" thickTop="1">
      <c r="B4" s="720" t="s">
        <v>226</v>
      </c>
      <c r="C4" s="721" t="s">
        <v>61</v>
      </c>
      <c r="D4" s="721" t="s">
        <v>62</v>
      </c>
      <c r="E4" s="721" t="s">
        <v>1122</v>
      </c>
      <c r="F4" s="721" t="s">
        <v>1132</v>
      </c>
      <c r="G4" s="721" t="s">
        <v>64</v>
      </c>
      <c r="H4" s="721" t="s">
        <v>65</v>
      </c>
      <c r="I4" s="721" t="s">
        <v>66</v>
      </c>
      <c r="J4" s="721" t="s">
        <v>1119</v>
      </c>
      <c r="K4" s="721" t="s">
        <v>67</v>
      </c>
      <c r="L4" s="721" t="s">
        <v>247</v>
      </c>
      <c r="M4" s="721" t="s">
        <v>68</v>
      </c>
      <c r="N4" s="721" t="s">
        <v>70</v>
      </c>
      <c r="O4" s="721" t="s">
        <v>1129</v>
      </c>
      <c r="P4" s="721" t="s">
        <v>1130</v>
      </c>
      <c r="Q4" s="721" t="s">
        <v>1127</v>
      </c>
      <c r="R4" s="721" t="s">
        <v>71</v>
      </c>
      <c r="S4" s="722" t="s">
        <v>1125</v>
      </c>
    </row>
    <row r="5" spans="2:19" ht="21" customHeight="1">
      <c r="B5" s="723" t="s">
        <v>125</v>
      </c>
      <c r="C5" s="724"/>
      <c r="D5" s="724"/>
      <c r="E5" s="724"/>
      <c r="F5" s="724"/>
      <c r="G5" s="724"/>
      <c r="H5" s="724"/>
      <c r="I5" s="724"/>
      <c r="J5" s="724"/>
      <c r="K5" s="724"/>
      <c r="L5" s="724"/>
      <c r="M5" s="724"/>
      <c r="N5" s="724"/>
      <c r="O5" s="724"/>
      <c r="P5" s="724"/>
      <c r="Q5" s="724"/>
      <c r="R5" s="724"/>
      <c r="S5" s="725"/>
    </row>
    <row r="6" spans="2:19" ht="15" customHeight="1">
      <c r="B6" s="726"/>
      <c r="C6" s="727"/>
      <c r="D6" s="727"/>
      <c r="E6" s="727"/>
      <c r="F6" s="727"/>
      <c r="G6" s="727"/>
      <c r="H6" s="727"/>
      <c r="I6" s="727"/>
      <c r="J6" s="727"/>
      <c r="K6" s="727"/>
      <c r="L6" s="727"/>
      <c r="M6" s="727"/>
      <c r="N6" s="727"/>
      <c r="O6" s="727"/>
      <c r="P6" s="727"/>
      <c r="Q6" s="727"/>
      <c r="R6" s="727"/>
      <c r="S6" s="728"/>
    </row>
    <row r="7" spans="2:19" s="732" customFormat="1" ht="24" customHeight="1">
      <c r="B7" s="1099" t="s">
        <v>1000</v>
      </c>
      <c r="C7" s="741">
        <v>1257.9</v>
      </c>
      <c r="D7" s="741">
        <v>1013.1</v>
      </c>
      <c r="E7" s="741">
        <v>1186.5</v>
      </c>
      <c r="F7" s="741">
        <v>1269.1</v>
      </c>
      <c r="G7" s="741">
        <v>1158.7</v>
      </c>
      <c r="H7" s="799">
        <v>1191.8</v>
      </c>
      <c r="I7" s="741">
        <v>1097.2</v>
      </c>
      <c r="J7" s="741">
        <v>1290.7</v>
      </c>
      <c r="K7" s="741">
        <v>1255.8</v>
      </c>
      <c r="L7" s="741">
        <v>1298.7</v>
      </c>
      <c r="M7" s="799">
        <v>1093.8</v>
      </c>
      <c r="N7" s="741">
        <v>1465.8</v>
      </c>
      <c r="O7" s="741">
        <v>1272.5</v>
      </c>
      <c r="P7" s="741">
        <v>1177.9</v>
      </c>
      <c r="Q7" s="799">
        <v>1348.7</v>
      </c>
      <c r="R7" s="741">
        <v>1315.9</v>
      </c>
      <c r="S7" s="800">
        <v>1452.5</v>
      </c>
    </row>
    <row r="8" spans="2:19" s="735" customFormat="1" ht="17.25" customHeight="1">
      <c r="B8" s="1100" t="s">
        <v>565</v>
      </c>
      <c r="C8" s="801">
        <v>1300.9</v>
      </c>
      <c r="D8" s="801">
        <v>994.1</v>
      </c>
      <c r="E8" s="801">
        <f>SUM(E9:E20)</f>
        <v>1094.1000000000001</v>
      </c>
      <c r="F8" s="801">
        <v>1394.3</v>
      </c>
      <c r="G8" s="801">
        <v>1162.7</v>
      </c>
      <c r="H8" s="801">
        <v>1053</v>
      </c>
      <c r="I8" s="801">
        <f>SUM(I9:I20)</f>
        <v>1088.8</v>
      </c>
      <c r="J8" s="801">
        <v>1394.4</v>
      </c>
      <c r="K8" s="801">
        <v>1263.5</v>
      </c>
      <c r="L8" s="801">
        <v>1357.3</v>
      </c>
      <c r="M8" s="801">
        <f>SUM(M9:M20)</f>
        <v>1035.4</v>
      </c>
      <c r="N8" s="801">
        <f>SUM(N9:N20)</f>
        <v>1415.1</v>
      </c>
      <c r="O8" s="801">
        <v>1313.6</v>
      </c>
      <c r="P8" s="801">
        <v>1060.2</v>
      </c>
      <c r="Q8" s="801">
        <f>SUM(Q9:Q20)</f>
        <v>1305.61</v>
      </c>
      <c r="R8" s="801">
        <f>SUM(R9:R20)</f>
        <v>1316.1999999999998</v>
      </c>
      <c r="S8" s="802">
        <v>1524.6</v>
      </c>
    </row>
    <row r="9" spans="2:19" s="732" customFormat="1" ht="15" customHeight="1">
      <c r="B9" s="736" t="s">
        <v>227</v>
      </c>
      <c r="C9" s="705">
        <v>31.6</v>
      </c>
      <c r="D9" s="705">
        <v>33.8</v>
      </c>
      <c r="E9" s="705">
        <v>43.5</v>
      </c>
      <c r="F9" s="705">
        <v>20.5</v>
      </c>
      <c r="G9" s="705">
        <v>13.7</v>
      </c>
      <c r="H9" s="705">
        <v>54</v>
      </c>
      <c r="I9" s="705">
        <v>29.9</v>
      </c>
      <c r="J9" s="705">
        <v>42</v>
      </c>
      <c r="K9" s="705" t="s">
        <v>627</v>
      </c>
      <c r="L9" s="705">
        <v>64.4</v>
      </c>
      <c r="M9" s="705">
        <v>44.6</v>
      </c>
      <c r="N9" s="705">
        <v>84.9</v>
      </c>
      <c r="O9" s="705">
        <v>71.1</v>
      </c>
      <c r="P9" s="705">
        <v>35.7</v>
      </c>
      <c r="Q9" s="705">
        <v>86.7</v>
      </c>
      <c r="R9" s="705">
        <v>54.6</v>
      </c>
      <c r="S9" s="706">
        <v>73.6</v>
      </c>
    </row>
    <row r="10" spans="2:19" s="732" customFormat="1" ht="15" customHeight="1">
      <c r="B10" s="736" t="s">
        <v>228</v>
      </c>
      <c r="C10" s="705">
        <v>48.2</v>
      </c>
      <c r="D10" s="705">
        <v>54.9</v>
      </c>
      <c r="E10" s="705">
        <v>47.2</v>
      </c>
      <c r="F10" s="705">
        <v>55.7</v>
      </c>
      <c r="G10" s="705">
        <v>48.9</v>
      </c>
      <c r="H10" s="705">
        <v>66.2</v>
      </c>
      <c r="I10" s="705">
        <v>62.5</v>
      </c>
      <c r="J10" s="705">
        <v>75.3</v>
      </c>
      <c r="K10" s="705" t="s">
        <v>628</v>
      </c>
      <c r="L10" s="705">
        <v>79</v>
      </c>
      <c r="M10" s="705">
        <v>53.8</v>
      </c>
      <c r="N10" s="705">
        <v>83.1</v>
      </c>
      <c r="O10" s="705">
        <v>71.7</v>
      </c>
      <c r="P10" s="705">
        <v>53.1</v>
      </c>
      <c r="Q10" s="705">
        <v>90.11</v>
      </c>
      <c r="R10" s="705">
        <v>67.1</v>
      </c>
      <c r="S10" s="706">
        <v>87</v>
      </c>
    </row>
    <row r="11" spans="2:19" s="732" customFormat="1" ht="15" customHeight="1">
      <c r="B11" s="736" t="s">
        <v>229</v>
      </c>
      <c r="C11" s="705">
        <v>126.6</v>
      </c>
      <c r="D11" s="705">
        <v>102.3</v>
      </c>
      <c r="E11" s="705">
        <v>107.1</v>
      </c>
      <c r="F11" s="705">
        <v>115.7</v>
      </c>
      <c r="G11" s="705">
        <v>96.3</v>
      </c>
      <c r="H11" s="705">
        <v>112.1</v>
      </c>
      <c r="I11" s="705">
        <v>112.5</v>
      </c>
      <c r="J11" s="705">
        <v>140.7</v>
      </c>
      <c r="K11" s="705">
        <v>99.8</v>
      </c>
      <c r="L11" s="705">
        <v>140.9</v>
      </c>
      <c r="M11" s="705">
        <v>102.5</v>
      </c>
      <c r="N11" s="705">
        <v>152.2</v>
      </c>
      <c r="O11" s="705">
        <v>138.6</v>
      </c>
      <c r="P11" s="705">
        <v>99.5</v>
      </c>
      <c r="Q11" s="705">
        <v>141.4</v>
      </c>
      <c r="R11" s="705">
        <v>119.3</v>
      </c>
      <c r="S11" s="706">
        <v>141.8</v>
      </c>
    </row>
    <row r="12" spans="2:19" s="732" customFormat="1" ht="15" customHeight="1">
      <c r="B12" s="736" t="s">
        <v>230</v>
      </c>
      <c r="C12" s="705">
        <v>121</v>
      </c>
      <c r="D12" s="705">
        <v>89.6</v>
      </c>
      <c r="E12" s="705">
        <v>107.1</v>
      </c>
      <c r="F12" s="705">
        <v>127.2</v>
      </c>
      <c r="G12" s="705">
        <v>96.4</v>
      </c>
      <c r="H12" s="705">
        <v>109.1</v>
      </c>
      <c r="I12" s="705">
        <v>113.2</v>
      </c>
      <c r="J12" s="705">
        <v>133.4</v>
      </c>
      <c r="K12" s="705">
        <v>115.3</v>
      </c>
      <c r="L12" s="705">
        <v>118.8</v>
      </c>
      <c r="M12" s="705">
        <v>115.9</v>
      </c>
      <c r="N12" s="705">
        <v>145.6</v>
      </c>
      <c r="O12" s="705">
        <v>122.6</v>
      </c>
      <c r="P12" s="705">
        <v>98.7</v>
      </c>
      <c r="Q12" s="705">
        <v>126.4</v>
      </c>
      <c r="R12" s="705">
        <v>128</v>
      </c>
      <c r="S12" s="706">
        <v>150.6</v>
      </c>
    </row>
    <row r="13" spans="2:19" s="732" customFormat="1" ht="15" customHeight="1">
      <c r="B13" s="736" t="s">
        <v>231</v>
      </c>
      <c r="C13" s="705">
        <v>128.9</v>
      </c>
      <c r="D13" s="705">
        <v>114</v>
      </c>
      <c r="E13" s="705">
        <v>126.7</v>
      </c>
      <c r="F13" s="705">
        <v>155.8</v>
      </c>
      <c r="G13" s="705">
        <v>123.6</v>
      </c>
      <c r="H13" s="705">
        <v>114.8</v>
      </c>
      <c r="I13" s="705">
        <v>129.9</v>
      </c>
      <c r="J13" s="705">
        <v>163.1</v>
      </c>
      <c r="K13" s="705">
        <v>139.2</v>
      </c>
      <c r="L13" s="705">
        <v>141.6</v>
      </c>
      <c r="M13" s="705">
        <v>139.4</v>
      </c>
      <c r="N13" s="705">
        <v>151.4</v>
      </c>
      <c r="O13" s="705">
        <v>147.1</v>
      </c>
      <c r="P13" s="705">
        <v>116</v>
      </c>
      <c r="Q13" s="705">
        <v>122.5</v>
      </c>
      <c r="R13" s="705">
        <v>141.7</v>
      </c>
      <c r="S13" s="706">
        <v>169.3</v>
      </c>
    </row>
    <row r="14" spans="2:19" s="732" customFormat="1" ht="15" customHeight="1">
      <c r="B14" s="736" t="s">
        <v>232</v>
      </c>
      <c r="C14" s="705">
        <v>120.1</v>
      </c>
      <c r="D14" s="705">
        <v>100.6</v>
      </c>
      <c r="E14" s="705">
        <v>127.6</v>
      </c>
      <c r="F14" s="705">
        <v>188.7</v>
      </c>
      <c r="G14" s="705">
        <v>133</v>
      </c>
      <c r="H14" s="705">
        <v>92.9</v>
      </c>
      <c r="I14" s="705">
        <v>118.9</v>
      </c>
      <c r="J14" s="705">
        <v>192</v>
      </c>
      <c r="K14" s="705">
        <v>165.7</v>
      </c>
      <c r="L14" s="705">
        <v>159.7</v>
      </c>
      <c r="M14" s="705">
        <v>115.8</v>
      </c>
      <c r="N14" s="705">
        <v>141.9</v>
      </c>
      <c r="O14" s="705">
        <v>148.1</v>
      </c>
      <c r="P14" s="705">
        <v>118.1</v>
      </c>
      <c r="Q14" s="705">
        <v>107.4</v>
      </c>
      <c r="R14" s="705">
        <v>145.1</v>
      </c>
      <c r="S14" s="706">
        <v>178.2</v>
      </c>
    </row>
    <row r="15" spans="2:19" s="732" customFormat="1" ht="15" customHeight="1">
      <c r="B15" s="736" t="s">
        <v>233</v>
      </c>
      <c r="C15" s="705">
        <v>58</v>
      </c>
      <c r="D15" s="705">
        <v>34.1</v>
      </c>
      <c r="E15" s="705">
        <v>39.1</v>
      </c>
      <c r="F15" s="705">
        <v>82</v>
      </c>
      <c r="G15" s="705">
        <v>59.3</v>
      </c>
      <c r="H15" s="705">
        <v>22.1</v>
      </c>
      <c r="I15" s="705">
        <v>35.5</v>
      </c>
      <c r="J15" s="705">
        <v>76.7</v>
      </c>
      <c r="K15" s="705">
        <v>82.7</v>
      </c>
      <c r="L15" s="705">
        <v>65</v>
      </c>
      <c r="M15" s="705">
        <v>25.9</v>
      </c>
      <c r="N15" s="705">
        <v>49.7</v>
      </c>
      <c r="O15" s="705">
        <v>63</v>
      </c>
      <c r="P15" s="705">
        <v>56.7</v>
      </c>
      <c r="Q15" s="705">
        <v>53.8</v>
      </c>
      <c r="R15" s="705">
        <v>67</v>
      </c>
      <c r="S15" s="706">
        <v>84.6</v>
      </c>
    </row>
    <row r="16" spans="2:19" s="732" customFormat="1" ht="15" customHeight="1">
      <c r="B16" s="736" t="s">
        <v>234</v>
      </c>
      <c r="C16" s="705">
        <v>236.4</v>
      </c>
      <c r="D16" s="705">
        <v>161.2</v>
      </c>
      <c r="E16" s="705">
        <v>190</v>
      </c>
      <c r="F16" s="705">
        <v>252.1</v>
      </c>
      <c r="G16" s="705">
        <v>213.6</v>
      </c>
      <c r="H16" s="705">
        <v>142.9</v>
      </c>
      <c r="I16" s="705">
        <v>165.1</v>
      </c>
      <c r="J16" s="705">
        <v>206.1</v>
      </c>
      <c r="K16" s="705">
        <v>225</v>
      </c>
      <c r="L16" s="705">
        <v>193.4</v>
      </c>
      <c r="M16" s="705">
        <v>138.5</v>
      </c>
      <c r="N16" s="705">
        <v>195.3</v>
      </c>
      <c r="O16" s="705">
        <v>190.5</v>
      </c>
      <c r="P16" s="705">
        <v>178.4</v>
      </c>
      <c r="Q16" s="705">
        <v>192</v>
      </c>
      <c r="R16" s="705">
        <v>210.7</v>
      </c>
      <c r="S16" s="706">
        <v>236.5</v>
      </c>
    </row>
    <row r="17" spans="2:19" s="732" customFormat="1" ht="15" customHeight="1">
      <c r="B17" s="736" t="s">
        <v>235</v>
      </c>
      <c r="C17" s="705">
        <v>188.9</v>
      </c>
      <c r="D17" s="705">
        <v>121.5</v>
      </c>
      <c r="E17" s="705">
        <v>127.6</v>
      </c>
      <c r="F17" s="705" t="s">
        <v>629</v>
      </c>
      <c r="G17" s="705">
        <v>154.6</v>
      </c>
      <c r="H17" s="705">
        <v>132.1</v>
      </c>
      <c r="I17" s="705">
        <v>121.1</v>
      </c>
      <c r="J17" s="705">
        <v>151.7</v>
      </c>
      <c r="K17" s="705">
        <v>144.4</v>
      </c>
      <c r="L17" s="705">
        <v>147.3</v>
      </c>
      <c r="M17" s="705">
        <v>91.7</v>
      </c>
      <c r="N17" s="705">
        <v>147</v>
      </c>
      <c r="O17" s="705">
        <v>129.3</v>
      </c>
      <c r="P17" s="705">
        <v>127</v>
      </c>
      <c r="Q17" s="705">
        <v>130.3</v>
      </c>
      <c r="R17" s="705">
        <v>146.1</v>
      </c>
      <c r="S17" s="706">
        <v>145.7</v>
      </c>
    </row>
    <row r="18" spans="2:19" s="732" customFormat="1" ht="15" customHeight="1">
      <c r="B18" s="736" t="s">
        <v>236</v>
      </c>
      <c r="C18" s="705">
        <v>140.9</v>
      </c>
      <c r="D18" s="705" t="s">
        <v>630</v>
      </c>
      <c r="E18" s="705">
        <v>94.5</v>
      </c>
      <c r="F18" s="705">
        <v>129.7</v>
      </c>
      <c r="G18" s="705" t="s">
        <v>631</v>
      </c>
      <c r="H18" s="705" t="s">
        <v>632</v>
      </c>
      <c r="I18" s="705">
        <v>113.2</v>
      </c>
      <c r="J18" s="705">
        <v>108.3</v>
      </c>
      <c r="K18" s="705">
        <v>128.3</v>
      </c>
      <c r="L18" s="705" t="s">
        <v>633</v>
      </c>
      <c r="M18" s="705">
        <v>118</v>
      </c>
      <c r="N18" s="705">
        <v>133.2</v>
      </c>
      <c r="O18" s="705" t="s">
        <v>634</v>
      </c>
      <c r="P18" s="705" t="s">
        <v>635</v>
      </c>
      <c r="Q18" s="705">
        <v>118.6</v>
      </c>
      <c r="R18" s="705">
        <v>118</v>
      </c>
      <c r="S18" s="706">
        <v>131.1</v>
      </c>
    </row>
    <row r="19" spans="2:19" s="732" customFormat="1" ht="15" customHeight="1">
      <c r="B19" s="736" t="s">
        <v>237</v>
      </c>
      <c r="C19" s="705">
        <v>70.8</v>
      </c>
      <c r="D19" s="705">
        <v>66.5</v>
      </c>
      <c r="E19" s="705">
        <v>58.3</v>
      </c>
      <c r="F19" s="705">
        <v>87.9</v>
      </c>
      <c r="G19" s="705">
        <v>83.2</v>
      </c>
      <c r="H19" s="705">
        <v>78.1</v>
      </c>
      <c r="I19" s="705">
        <v>73.7</v>
      </c>
      <c r="J19" s="705">
        <v>79.7</v>
      </c>
      <c r="K19" s="705">
        <v>74.2</v>
      </c>
      <c r="L19" s="705">
        <v>99.7</v>
      </c>
      <c r="M19" s="705">
        <v>73.3</v>
      </c>
      <c r="N19" s="705">
        <v>95.6</v>
      </c>
      <c r="O19" s="705">
        <v>90</v>
      </c>
      <c r="P19" s="705">
        <v>61.2</v>
      </c>
      <c r="Q19" s="705">
        <v>93.5</v>
      </c>
      <c r="R19" s="705">
        <v>87.3</v>
      </c>
      <c r="S19" s="706" t="s">
        <v>636</v>
      </c>
    </row>
    <row r="20" spans="2:19" s="732" customFormat="1" ht="15" customHeight="1" thickBot="1">
      <c r="B20" s="737" t="s">
        <v>238</v>
      </c>
      <c r="C20" s="710">
        <v>29.5</v>
      </c>
      <c r="D20" s="710" t="s">
        <v>637</v>
      </c>
      <c r="E20" s="710">
        <v>25.4</v>
      </c>
      <c r="F20" s="710">
        <v>21.11</v>
      </c>
      <c r="G20" s="710">
        <v>21.5</v>
      </c>
      <c r="H20" s="710">
        <v>23.5</v>
      </c>
      <c r="I20" s="710">
        <v>13.3</v>
      </c>
      <c r="J20" s="710">
        <v>25.4</v>
      </c>
      <c r="K20" s="710">
        <v>18.7</v>
      </c>
      <c r="L20" s="710">
        <v>35.3</v>
      </c>
      <c r="M20" s="710">
        <v>16</v>
      </c>
      <c r="N20" s="710">
        <v>35.2</v>
      </c>
      <c r="O20" s="710">
        <v>28.5</v>
      </c>
      <c r="P20" s="710">
        <v>11</v>
      </c>
      <c r="Q20" s="710">
        <v>42.9</v>
      </c>
      <c r="R20" s="710">
        <v>31.3</v>
      </c>
      <c r="S20" s="711">
        <v>50.1</v>
      </c>
    </row>
    <row r="21" spans="2:18" ht="13.5" customHeight="1" hidden="1">
      <c r="B21" s="770"/>
      <c r="G21" s="718">
        <v>305</v>
      </c>
      <c r="R21" s="718">
        <v>154</v>
      </c>
    </row>
    <row r="22" spans="2:8" ht="13.5">
      <c r="B22" s="1101"/>
      <c r="C22" s="716"/>
      <c r="D22" s="1097"/>
      <c r="E22" s="716"/>
      <c r="F22" s="716"/>
      <c r="G22" s="716"/>
      <c r="H22" s="716"/>
    </row>
    <row r="23" spans="2:8" ht="12">
      <c r="B23" s="716"/>
      <c r="C23" s="716"/>
      <c r="D23" s="716"/>
      <c r="E23" s="716"/>
      <c r="F23" s="716"/>
      <c r="G23" s="716"/>
      <c r="H23" s="716"/>
    </row>
    <row r="24" ht="13.5">
      <c r="D24" s="1098"/>
    </row>
    <row r="25" spans="2:4" ht="13.5">
      <c r="B25" s="1098"/>
      <c r="D25" s="1098"/>
    </row>
  </sheetData>
  <printOptions/>
  <pageMargins left="0.29" right="0.16" top="1" bottom="1" header="0.512" footer="0.512"/>
  <pageSetup horizontalDpi="600" verticalDpi="600" orientation="landscape" paperSize="9" r:id="rId1"/>
  <headerFooter alignWithMargins="0">
    <oddHeader>&amp;R&amp;D　　&amp;T</oddHeader>
  </headerFooter>
</worksheet>
</file>

<file path=xl/worksheets/sheet28.xml><?xml version="1.0" encoding="utf-8"?>
<worksheet xmlns="http://schemas.openxmlformats.org/spreadsheetml/2006/main" xmlns:r="http://schemas.openxmlformats.org/officeDocument/2006/relationships">
  <dimension ref="A2:S24"/>
  <sheetViews>
    <sheetView workbookViewId="0" topLeftCell="A1">
      <selection activeCell="A1" sqref="A1"/>
    </sheetView>
  </sheetViews>
  <sheetFormatPr defaultColWidth="9.00390625" defaultRowHeight="13.5"/>
  <cols>
    <col min="1" max="1" width="3.625" style="775" customWidth="1"/>
    <col min="2" max="2" width="9.75390625" style="775" customWidth="1"/>
    <col min="3" max="13" width="7.125" style="775" customWidth="1"/>
    <col min="14" max="16384" width="9.00390625" style="775" customWidth="1"/>
  </cols>
  <sheetData>
    <row r="2" spans="2:13" ht="21.75" customHeight="1">
      <c r="B2" s="774" t="s">
        <v>224</v>
      </c>
      <c r="C2" s="774"/>
      <c r="D2" s="774"/>
      <c r="E2" s="774"/>
      <c r="F2" s="774"/>
      <c r="G2" s="774"/>
      <c r="H2" s="774"/>
      <c r="I2" s="774"/>
      <c r="J2" s="774"/>
      <c r="K2" s="774"/>
      <c r="L2" s="774"/>
      <c r="M2" s="774"/>
    </row>
    <row r="3" spans="2:13" ht="15" customHeight="1" thickBot="1">
      <c r="B3" s="774"/>
      <c r="C3" s="774"/>
      <c r="D3" s="774"/>
      <c r="E3" s="774"/>
      <c r="F3" s="774"/>
      <c r="G3" s="774"/>
      <c r="H3" s="774"/>
      <c r="I3" s="774"/>
      <c r="J3" s="774"/>
      <c r="K3" s="774"/>
      <c r="L3" s="774"/>
      <c r="M3" s="803" t="s">
        <v>638</v>
      </c>
    </row>
    <row r="4" spans="2:13" ht="21" customHeight="1" thickTop="1">
      <c r="B4" s="776" t="s">
        <v>226</v>
      </c>
      <c r="C4" s="777" t="s">
        <v>1122</v>
      </c>
      <c r="D4" s="777" t="s">
        <v>75</v>
      </c>
      <c r="E4" s="777" t="s">
        <v>64</v>
      </c>
      <c r="F4" s="777" t="s">
        <v>65</v>
      </c>
      <c r="G4" s="777" t="s">
        <v>66</v>
      </c>
      <c r="H4" s="777" t="s">
        <v>1119</v>
      </c>
      <c r="I4" s="777" t="s">
        <v>68</v>
      </c>
      <c r="J4" s="777" t="s">
        <v>70</v>
      </c>
      <c r="K4" s="777" t="s">
        <v>1129</v>
      </c>
      <c r="L4" s="777" t="s">
        <v>1130</v>
      </c>
      <c r="M4" s="778" t="s">
        <v>1125</v>
      </c>
    </row>
    <row r="5" spans="2:13" ht="21" customHeight="1">
      <c r="B5" s="779" t="s">
        <v>125</v>
      </c>
      <c r="C5" s="804"/>
      <c r="D5" s="804"/>
      <c r="E5" s="804"/>
      <c r="F5" s="804"/>
      <c r="G5" s="804"/>
      <c r="H5" s="804"/>
      <c r="I5" s="804"/>
      <c r="J5" s="804"/>
      <c r="K5" s="804"/>
      <c r="L5" s="804"/>
      <c r="M5" s="805"/>
    </row>
    <row r="6" spans="2:13" ht="15" customHeight="1">
      <c r="B6" s="782"/>
      <c r="C6" s="783"/>
      <c r="D6" s="783"/>
      <c r="E6" s="783"/>
      <c r="F6" s="783"/>
      <c r="G6" s="783"/>
      <c r="H6" s="783"/>
      <c r="I6" s="783"/>
      <c r="J6" s="783"/>
      <c r="K6" s="783"/>
      <c r="L6" s="783"/>
      <c r="M6" s="784"/>
    </row>
    <row r="7" spans="2:13" s="787" customFormat="1" ht="24" customHeight="1">
      <c r="B7" s="1103" t="s">
        <v>1000</v>
      </c>
      <c r="C7" s="806">
        <v>171</v>
      </c>
      <c r="D7" s="806">
        <v>126</v>
      </c>
      <c r="E7" s="806">
        <v>118</v>
      </c>
      <c r="F7" s="806">
        <v>166</v>
      </c>
      <c r="G7" s="806">
        <v>414</v>
      </c>
      <c r="H7" s="806">
        <v>203</v>
      </c>
      <c r="I7" s="806">
        <v>315</v>
      </c>
      <c r="J7" s="806">
        <v>115</v>
      </c>
      <c r="K7" s="806">
        <v>116</v>
      </c>
      <c r="L7" s="806">
        <v>229</v>
      </c>
      <c r="M7" s="807">
        <v>123</v>
      </c>
    </row>
    <row r="8" spans="2:19" s="790" customFormat="1" ht="15" customHeight="1">
      <c r="B8" s="1104" t="s">
        <v>639</v>
      </c>
      <c r="C8" s="808">
        <v>154</v>
      </c>
      <c r="D8" s="808">
        <f>MAX(D9:D17)</f>
        <v>117</v>
      </c>
      <c r="E8" s="808">
        <v>162</v>
      </c>
      <c r="F8" s="809" t="s">
        <v>640</v>
      </c>
      <c r="G8" s="808">
        <v>379</v>
      </c>
      <c r="H8" s="808">
        <v>196</v>
      </c>
      <c r="I8" s="808">
        <v>324</v>
      </c>
      <c r="J8" s="808">
        <v>125</v>
      </c>
      <c r="K8" s="808">
        <f>MAX(K9:K17)</f>
        <v>148</v>
      </c>
      <c r="L8" s="808">
        <f>MAX(L9:L17)</f>
        <v>248</v>
      </c>
      <c r="M8" s="810">
        <f>MAX(M9:M17)</f>
        <v>156</v>
      </c>
      <c r="N8" s="811"/>
      <c r="O8" s="811"/>
      <c r="P8" s="811"/>
      <c r="Q8" s="811"/>
      <c r="R8" s="811"/>
      <c r="S8" s="811"/>
    </row>
    <row r="9" spans="2:19" s="787" customFormat="1" ht="15" customHeight="1">
      <c r="B9" s="791" t="s">
        <v>143</v>
      </c>
      <c r="C9" s="812">
        <v>138</v>
      </c>
      <c r="D9" s="812">
        <v>106</v>
      </c>
      <c r="E9" s="812" t="s">
        <v>641</v>
      </c>
      <c r="F9" s="812" t="s">
        <v>642</v>
      </c>
      <c r="G9" s="812">
        <v>345</v>
      </c>
      <c r="H9" s="812">
        <v>182</v>
      </c>
      <c r="I9" s="812">
        <v>283</v>
      </c>
      <c r="J9" s="812">
        <v>115</v>
      </c>
      <c r="K9" s="812">
        <v>133</v>
      </c>
      <c r="L9" s="812">
        <v>217</v>
      </c>
      <c r="M9" s="813">
        <v>154</v>
      </c>
      <c r="N9" s="814"/>
      <c r="O9" s="814"/>
      <c r="P9" s="814"/>
      <c r="Q9" s="814"/>
      <c r="R9" s="814"/>
      <c r="S9" s="814"/>
    </row>
    <row r="10" spans="1:19" s="787" customFormat="1" ht="15" customHeight="1">
      <c r="A10" s="787" t="s">
        <v>1292</v>
      </c>
      <c r="B10" s="791" t="s">
        <v>144</v>
      </c>
      <c r="C10" s="812">
        <v>154</v>
      </c>
      <c r="D10" s="812">
        <v>117</v>
      </c>
      <c r="E10" s="812" t="s">
        <v>643</v>
      </c>
      <c r="F10" s="812">
        <v>205</v>
      </c>
      <c r="G10" s="812">
        <v>379</v>
      </c>
      <c r="H10" s="812">
        <v>196</v>
      </c>
      <c r="I10" s="812">
        <v>324</v>
      </c>
      <c r="J10" s="812" t="s">
        <v>644</v>
      </c>
      <c r="K10" s="812">
        <v>148</v>
      </c>
      <c r="L10" s="812">
        <v>248</v>
      </c>
      <c r="M10" s="813">
        <v>156</v>
      </c>
      <c r="N10" s="814"/>
      <c r="O10" s="814"/>
      <c r="P10" s="814"/>
      <c r="Q10" s="814"/>
      <c r="R10" s="814"/>
      <c r="S10" s="814"/>
    </row>
    <row r="11" spans="2:19" s="787" customFormat="1" ht="15" customHeight="1">
      <c r="B11" s="791" t="s">
        <v>147</v>
      </c>
      <c r="C11" s="812">
        <v>103</v>
      </c>
      <c r="D11" s="812">
        <v>44</v>
      </c>
      <c r="E11" s="812">
        <v>78</v>
      </c>
      <c r="F11" s="812">
        <v>119</v>
      </c>
      <c r="G11" s="812">
        <v>328</v>
      </c>
      <c r="H11" s="812">
        <v>123</v>
      </c>
      <c r="I11" s="812">
        <v>259</v>
      </c>
      <c r="J11" s="812">
        <v>71</v>
      </c>
      <c r="K11" s="812">
        <v>77</v>
      </c>
      <c r="L11" s="812">
        <v>185</v>
      </c>
      <c r="M11" s="813">
        <v>97</v>
      </c>
      <c r="N11" s="814"/>
      <c r="O11" s="814"/>
      <c r="P11" s="814"/>
      <c r="Q11" s="814"/>
      <c r="R11" s="814"/>
      <c r="S11" s="814"/>
    </row>
    <row r="12" spans="2:19" s="787" customFormat="1" ht="15" customHeight="1">
      <c r="B12" s="791" t="s">
        <v>150</v>
      </c>
      <c r="C12" s="812" t="s">
        <v>645</v>
      </c>
      <c r="D12" s="812" t="s">
        <v>646</v>
      </c>
      <c r="E12" s="812" t="s">
        <v>647</v>
      </c>
      <c r="F12" s="812" t="s">
        <v>648</v>
      </c>
      <c r="G12" s="812">
        <v>274</v>
      </c>
      <c r="H12" s="812" t="s">
        <v>649</v>
      </c>
      <c r="I12" s="812">
        <v>243</v>
      </c>
      <c r="J12" s="812">
        <v>9</v>
      </c>
      <c r="K12" s="812" t="s">
        <v>650</v>
      </c>
      <c r="L12" s="812" t="s">
        <v>651</v>
      </c>
      <c r="M12" s="813" t="s">
        <v>652</v>
      </c>
      <c r="N12" s="814"/>
      <c r="O12" s="814"/>
      <c r="P12" s="814"/>
      <c r="Q12" s="814"/>
      <c r="R12" s="814"/>
      <c r="S12" s="814"/>
    </row>
    <row r="13" spans="2:19" s="787" customFormat="1" ht="15" customHeight="1">
      <c r="B13" s="791" t="s">
        <v>653</v>
      </c>
      <c r="C13" s="815" t="s">
        <v>0</v>
      </c>
      <c r="D13" s="815" t="s">
        <v>0</v>
      </c>
      <c r="E13" s="815" t="s">
        <v>0</v>
      </c>
      <c r="F13" s="815" t="s">
        <v>0</v>
      </c>
      <c r="G13" s="816" t="s">
        <v>1</v>
      </c>
      <c r="H13" s="815" t="s">
        <v>0</v>
      </c>
      <c r="I13" s="816" t="s">
        <v>2</v>
      </c>
      <c r="J13" s="815" t="s">
        <v>0</v>
      </c>
      <c r="K13" s="815" t="s">
        <v>0</v>
      </c>
      <c r="L13" s="815" t="s">
        <v>0</v>
      </c>
      <c r="M13" s="817" t="s">
        <v>0</v>
      </c>
      <c r="N13" s="814"/>
      <c r="O13" s="814"/>
      <c r="P13" s="814"/>
      <c r="Q13" s="814"/>
      <c r="R13" s="814"/>
      <c r="S13" s="814"/>
    </row>
    <row r="14" spans="2:19" s="787" customFormat="1" ht="15" customHeight="1">
      <c r="B14" s="791" t="s">
        <v>252</v>
      </c>
      <c r="C14" s="815" t="s">
        <v>3</v>
      </c>
      <c r="D14" s="815" t="s">
        <v>3</v>
      </c>
      <c r="E14" s="815" t="s">
        <v>3</v>
      </c>
      <c r="F14" s="815" t="s">
        <v>3</v>
      </c>
      <c r="G14" s="815" t="s">
        <v>3</v>
      </c>
      <c r="H14" s="815" t="s">
        <v>3</v>
      </c>
      <c r="I14" s="815" t="s">
        <v>3</v>
      </c>
      <c r="J14" s="815" t="s">
        <v>3</v>
      </c>
      <c r="K14" s="815" t="s">
        <v>3</v>
      </c>
      <c r="L14" s="815" t="s">
        <v>3</v>
      </c>
      <c r="M14" s="817" t="s">
        <v>3</v>
      </c>
      <c r="N14" s="814"/>
      <c r="O14" s="814"/>
      <c r="P14" s="814"/>
      <c r="Q14" s="814"/>
      <c r="R14" s="814"/>
      <c r="S14" s="814"/>
    </row>
    <row r="15" spans="2:19" s="787" customFormat="1" ht="15" customHeight="1">
      <c r="B15" s="791" t="s">
        <v>4</v>
      </c>
      <c r="C15" s="818" t="s">
        <v>3</v>
      </c>
      <c r="D15" s="818" t="s">
        <v>3</v>
      </c>
      <c r="E15" s="818" t="s">
        <v>3</v>
      </c>
      <c r="F15" s="818" t="s">
        <v>3</v>
      </c>
      <c r="G15" s="818" t="s">
        <v>3</v>
      </c>
      <c r="H15" s="818" t="s">
        <v>3</v>
      </c>
      <c r="I15" s="815" t="s">
        <v>3</v>
      </c>
      <c r="J15" s="815" t="s">
        <v>3</v>
      </c>
      <c r="K15" s="815" t="s">
        <v>3</v>
      </c>
      <c r="L15" s="815" t="s">
        <v>3</v>
      </c>
      <c r="M15" s="817" t="s">
        <v>3</v>
      </c>
      <c r="N15" s="814"/>
      <c r="O15" s="814"/>
      <c r="P15" s="814"/>
      <c r="Q15" s="814"/>
      <c r="R15" s="814"/>
      <c r="S15" s="814"/>
    </row>
    <row r="16" spans="2:19" s="787" customFormat="1" ht="15" customHeight="1">
      <c r="B16" s="791" t="s">
        <v>162</v>
      </c>
      <c r="C16" s="812" t="s">
        <v>5</v>
      </c>
      <c r="D16" s="812" t="s">
        <v>5</v>
      </c>
      <c r="E16" s="812" t="s">
        <v>5</v>
      </c>
      <c r="F16" s="812" t="s">
        <v>5</v>
      </c>
      <c r="G16" s="812" t="s">
        <v>5</v>
      </c>
      <c r="H16" s="812" t="s">
        <v>5</v>
      </c>
      <c r="I16" s="812" t="s">
        <v>5</v>
      </c>
      <c r="J16" s="812" t="s">
        <v>5</v>
      </c>
      <c r="K16" s="812" t="s">
        <v>5</v>
      </c>
      <c r="L16" s="812" t="s">
        <v>5</v>
      </c>
      <c r="M16" s="813" t="s">
        <v>5</v>
      </c>
      <c r="N16" s="814"/>
      <c r="O16" s="814"/>
      <c r="P16" s="814"/>
      <c r="Q16" s="814"/>
      <c r="R16" s="814"/>
      <c r="S16" s="814"/>
    </row>
    <row r="17" spans="2:19" s="787" customFormat="1" ht="15" customHeight="1" thickBot="1">
      <c r="B17" s="794" t="s">
        <v>164</v>
      </c>
      <c r="C17" s="819">
        <v>30</v>
      </c>
      <c r="D17" s="819">
        <v>0</v>
      </c>
      <c r="E17" s="819">
        <v>0</v>
      </c>
      <c r="F17" s="819">
        <v>29</v>
      </c>
      <c r="G17" s="819">
        <v>78</v>
      </c>
      <c r="H17" s="819">
        <v>28</v>
      </c>
      <c r="I17" s="819">
        <v>61</v>
      </c>
      <c r="J17" s="819">
        <v>8</v>
      </c>
      <c r="K17" s="819" t="s">
        <v>6</v>
      </c>
      <c r="L17" s="819">
        <v>33</v>
      </c>
      <c r="M17" s="820" t="s">
        <v>7</v>
      </c>
      <c r="N17" s="814"/>
      <c r="O17" s="814"/>
      <c r="P17" s="814"/>
      <c r="Q17" s="814"/>
      <c r="R17" s="814"/>
      <c r="S17" s="814"/>
    </row>
    <row r="18" spans="2:19" ht="15" customHeight="1">
      <c r="B18" s="716"/>
      <c r="C18" s="821"/>
      <c r="D18" s="821"/>
      <c r="E18" s="821"/>
      <c r="F18" s="821"/>
      <c r="G18" s="821"/>
      <c r="H18" s="821"/>
      <c r="I18" s="822"/>
      <c r="J18" s="822"/>
      <c r="K18" s="822"/>
      <c r="L18" s="822"/>
      <c r="M18" s="822"/>
      <c r="N18" s="764"/>
      <c r="O18" s="764"/>
      <c r="P18" s="764"/>
      <c r="Q18" s="764"/>
      <c r="R18" s="764"/>
      <c r="S18" s="764"/>
    </row>
    <row r="19" spans="2:19" ht="15" customHeight="1">
      <c r="B19" s="774"/>
      <c r="C19" s="821"/>
      <c r="D19" s="821"/>
      <c r="E19" s="821"/>
      <c r="F19" s="821"/>
      <c r="G19" s="821"/>
      <c r="H19" s="821"/>
      <c r="I19" s="822"/>
      <c r="J19" s="822"/>
      <c r="K19" s="822"/>
      <c r="L19" s="822"/>
      <c r="M19" s="822"/>
      <c r="N19" s="764"/>
      <c r="O19" s="764"/>
      <c r="P19" s="764"/>
      <c r="Q19" s="764"/>
      <c r="R19" s="764"/>
      <c r="S19" s="764"/>
    </row>
    <row r="20" spans="3:19" ht="15" customHeight="1">
      <c r="C20" s="822"/>
      <c r="D20" s="822"/>
      <c r="E20" s="822"/>
      <c r="F20" s="715"/>
      <c r="G20" s="822"/>
      <c r="H20" s="822"/>
      <c r="I20" s="822"/>
      <c r="J20" s="822"/>
      <c r="K20" s="822"/>
      <c r="L20" s="822"/>
      <c r="M20" s="822"/>
      <c r="N20" s="764"/>
      <c r="O20" s="764"/>
      <c r="P20" s="764"/>
      <c r="Q20" s="764"/>
      <c r="R20" s="764"/>
      <c r="S20" s="764"/>
    </row>
    <row r="21" spans="2:19" ht="15" customHeight="1">
      <c r="B21" s="823"/>
      <c r="C21" s="822"/>
      <c r="D21" s="822"/>
      <c r="E21" s="822"/>
      <c r="F21" s="822"/>
      <c r="G21" s="824"/>
      <c r="H21" s="822"/>
      <c r="I21" s="822"/>
      <c r="J21" s="822"/>
      <c r="K21" s="822"/>
      <c r="L21" s="822"/>
      <c r="M21" s="822"/>
      <c r="N21" s="764"/>
      <c r="O21" s="764"/>
      <c r="P21" s="764"/>
      <c r="Q21" s="764"/>
      <c r="R21" s="764"/>
      <c r="S21" s="764"/>
    </row>
    <row r="22" spans="2:13" ht="15" customHeight="1">
      <c r="B22" s="823"/>
      <c r="C22" s="825"/>
      <c r="D22" s="825"/>
      <c r="E22" s="825"/>
      <c r="F22" s="825"/>
      <c r="G22" s="823"/>
      <c r="H22" s="825"/>
      <c r="I22" s="825"/>
      <c r="J22" s="825"/>
      <c r="K22" s="825"/>
      <c r="L22" s="825"/>
      <c r="M22" s="825"/>
    </row>
    <row r="23" spans="2:13" ht="15" customHeight="1">
      <c r="B23" s="823"/>
      <c r="C23" s="825"/>
      <c r="D23" s="825"/>
      <c r="E23" s="825"/>
      <c r="F23" s="825"/>
      <c r="G23" s="825"/>
      <c r="H23" s="825"/>
      <c r="I23" s="825"/>
      <c r="J23" s="825"/>
      <c r="K23" s="825"/>
      <c r="L23" s="825"/>
      <c r="M23" s="825"/>
    </row>
    <row r="24" ht="13.5" customHeight="1">
      <c r="B24" s="826"/>
    </row>
  </sheetData>
  <printOptions/>
  <pageMargins left="0.78" right="0.2" top="1" bottom="1" header="0.512" footer="0.512"/>
  <pageSetup horizontalDpi="600" verticalDpi="600" orientation="landscape" paperSize="9" r:id="rId1"/>
  <headerFooter alignWithMargins="0">
    <oddHeader>&amp;R&amp;D　　&amp;T</oddHeader>
  </headerFooter>
</worksheet>
</file>

<file path=xl/worksheets/sheet29.xml><?xml version="1.0" encoding="utf-8"?>
<worksheet xmlns="http://schemas.openxmlformats.org/spreadsheetml/2006/main" xmlns:r="http://schemas.openxmlformats.org/officeDocument/2006/relationships">
  <dimension ref="B1:K21"/>
  <sheetViews>
    <sheetView workbookViewId="0" topLeftCell="B1">
      <selection activeCell="B1" sqref="B1"/>
    </sheetView>
  </sheetViews>
  <sheetFormatPr defaultColWidth="9.00390625" defaultRowHeight="13.5"/>
  <cols>
    <col min="1" max="1" width="5.125" style="828" customWidth="1"/>
    <col min="2" max="3" width="9.00390625" style="828" customWidth="1"/>
    <col min="4" max="4" width="12.75390625" style="828" customWidth="1"/>
    <col min="5" max="8" width="10.125" style="828" customWidth="1"/>
    <col min="9" max="10" width="12.00390625" style="828" customWidth="1"/>
    <col min="11" max="11" width="14.50390625" style="828" customWidth="1"/>
    <col min="12" max="16384" width="9.00390625" style="828" customWidth="1"/>
  </cols>
  <sheetData>
    <row r="1" ht="14.25">
      <c r="B1" s="827" t="s">
        <v>1455</v>
      </c>
    </row>
    <row r="2" ht="12.75" thickBot="1"/>
    <row r="3" spans="2:11" ht="18" customHeight="1" thickTop="1">
      <c r="B3" s="829"/>
      <c r="C3" s="830" t="s">
        <v>253</v>
      </c>
      <c r="D3" s="830" t="s">
        <v>254</v>
      </c>
      <c r="E3" s="831"/>
      <c r="F3" s="831"/>
      <c r="G3" s="831"/>
      <c r="H3" s="831"/>
      <c r="I3" s="832"/>
      <c r="J3" s="832"/>
      <c r="K3" s="1239" t="s">
        <v>267</v>
      </c>
    </row>
    <row r="4" spans="2:11" ht="18" customHeight="1">
      <c r="B4" s="833"/>
      <c r="C4" s="834"/>
      <c r="D4" s="834" t="s">
        <v>255</v>
      </c>
      <c r="E4" s="834" t="s">
        <v>256</v>
      </c>
      <c r="F4" s="834" t="s">
        <v>257</v>
      </c>
      <c r="G4" s="834" t="s">
        <v>258</v>
      </c>
      <c r="H4" s="834" t="s">
        <v>259</v>
      </c>
      <c r="I4" s="834" t="s">
        <v>268</v>
      </c>
      <c r="J4" s="834" t="s">
        <v>269</v>
      </c>
      <c r="K4" s="1240"/>
    </row>
    <row r="5" spans="2:11" ht="18" customHeight="1">
      <c r="B5" s="835" t="s">
        <v>260</v>
      </c>
      <c r="C5" s="836"/>
      <c r="D5" s="837" t="s">
        <v>261</v>
      </c>
      <c r="E5" s="836"/>
      <c r="F5" s="836"/>
      <c r="G5" s="836"/>
      <c r="H5" s="836"/>
      <c r="I5" s="837"/>
      <c r="J5" s="837"/>
      <c r="K5" s="838" t="s">
        <v>262</v>
      </c>
    </row>
    <row r="6" spans="2:11" ht="15" customHeight="1">
      <c r="B6" s="1234" t="s">
        <v>270</v>
      </c>
      <c r="C6" s="839" t="s">
        <v>263</v>
      </c>
      <c r="D6" s="840">
        <v>38094</v>
      </c>
      <c r="E6" s="840">
        <v>38087</v>
      </c>
      <c r="F6" s="840">
        <v>38284</v>
      </c>
      <c r="G6" s="840">
        <v>38289</v>
      </c>
      <c r="H6" s="840">
        <v>38307</v>
      </c>
      <c r="I6" s="841" t="s">
        <v>271</v>
      </c>
      <c r="J6" s="841" t="s">
        <v>272</v>
      </c>
      <c r="K6" s="842" t="s">
        <v>8</v>
      </c>
    </row>
    <row r="7" spans="2:11" ht="15" customHeight="1">
      <c r="B7" s="1234"/>
      <c r="C7" s="843" t="s">
        <v>1000</v>
      </c>
      <c r="D7" s="844">
        <v>39191</v>
      </c>
      <c r="E7" s="844">
        <v>39175</v>
      </c>
      <c r="F7" s="844">
        <v>39387</v>
      </c>
      <c r="G7" s="844">
        <v>39387</v>
      </c>
      <c r="H7" s="844">
        <v>39405</v>
      </c>
      <c r="I7" s="845" t="s">
        <v>264</v>
      </c>
      <c r="J7" s="845" t="s">
        <v>265</v>
      </c>
      <c r="K7" s="846">
        <v>182.5</v>
      </c>
    </row>
    <row r="8" spans="2:11" s="847" customFormat="1" ht="20.25" customHeight="1">
      <c r="B8" s="1235"/>
      <c r="C8" s="1106" t="s">
        <v>1024</v>
      </c>
      <c r="D8" s="1107">
        <v>39556</v>
      </c>
      <c r="E8" s="1107">
        <v>39558</v>
      </c>
      <c r="F8" s="1107">
        <v>39761</v>
      </c>
      <c r="G8" s="1107">
        <v>39771</v>
      </c>
      <c r="H8" s="1107">
        <v>39783</v>
      </c>
      <c r="I8" s="1108" t="s">
        <v>273</v>
      </c>
      <c r="J8" s="1108" t="s">
        <v>274</v>
      </c>
      <c r="K8" s="1109">
        <v>328</v>
      </c>
    </row>
    <row r="9" spans="2:11" ht="15" customHeight="1">
      <c r="B9" s="1236" t="s">
        <v>266</v>
      </c>
      <c r="C9" s="839" t="s">
        <v>263</v>
      </c>
      <c r="D9" s="840">
        <v>38093</v>
      </c>
      <c r="E9" s="840">
        <v>38081</v>
      </c>
      <c r="F9" s="840">
        <v>38303</v>
      </c>
      <c r="G9" s="840">
        <v>38311</v>
      </c>
      <c r="H9" s="840">
        <v>38308</v>
      </c>
      <c r="I9" s="1238" t="s">
        <v>275</v>
      </c>
      <c r="J9" s="1238"/>
      <c r="K9" s="842" t="s">
        <v>9</v>
      </c>
    </row>
    <row r="10" spans="2:11" ht="15" customHeight="1">
      <c r="B10" s="1234"/>
      <c r="C10" s="843" t="s">
        <v>1000</v>
      </c>
      <c r="D10" s="844">
        <v>39191</v>
      </c>
      <c r="E10" s="844">
        <v>39173</v>
      </c>
      <c r="F10" s="844">
        <v>39422</v>
      </c>
      <c r="G10" s="844">
        <v>39422</v>
      </c>
      <c r="H10" s="844">
        <v>39416</v>
      </c>
      <c r="I10" s="845"/>
      <c r="J10" s="845"/>
      <c r="K10" s="846">
        <v>349</v>
      </c>
    </row>
    <row r="11" spans="2:11" s="847" customFormat="1" ht="20.25" customHeight="1" thickBot="1">
      <c r="B11" s="1237"/>
      <c r="C11" s="1110" t="s">
        <v>276</v>
      </c>
      <c r="D11" s="1111">
        <v>39554</v>
      </c>
      <c r="E11" s="1111">
        <v>39544</v>
      </c>
      <c r="F11" s="1111">
        <v>39771</v>
      </c>
      <c r="G11" s="1111">
        <v>39771</v>
      </c>
      <c r="H11" s="1111">
        <v>39783</v>
      </c>
      <c r="I11" s="1112"/>
      <c r="J11" s="1112"/>
      <c r="K11" s="1113">
        <v>404.5</v>
      </c>
    </row>
    <row r="12" spans="2:4" ht="15" customHeight="1">
      <c r="B12" s="848" t="s">
        <v>10</v>
      </c>
      <c r="C12" s="849"/>
      <c r="D12" s="849"/>
    </row>
    <row r="13" spans="2:4" ht="15" customHeight="1">
      <c r="B13" s="848" t="s">
        <v>277</v>
      </c>
      <c r="C13" s="849"/>
      <c r="D13" s="849"/>
    </row>
    <row r="14" spans="2:4" ht="15" customHeight="1">
      <c r="B14" s="848" t="s">
        <v>278</v>
      </c>
      <c r="C14" s="849"/>
      <c r="D14" s="849"/>
    </row>
    <row r="15" spans="2:4" ht="15" customHeight="1">
      <c r="B15" s="848" t="s">
        <v>279</v>
      </c>
      <c r="C15" s="849"/>
      <c r="D15" s="849"/>
    </row>
    <row r="16" spans="2:4" ht="15" customHeight="1">
      <c r="B16" s="848"/>
      <c r="C16" s="849"/>
      <c r="D16" s="849"/>
    </row>
    <row r="17" spans="2:4" ht="12">
      <c r="B17" s="849"/>
      <c r="C17" s="849"/>
      <c r="D17" s="849"/>
    </row>
    <row r="18" spans="2:4" ht="12">
      <c r="B18" s="849"/>
      <c r="C18" s="849"/>
      <c r="D18" s="849"/>
    </row>
    <row r="19" spans="2:4" ht="12">
      <c r="B19" s="849"/>
      <c r="C19" s="849"/>
      <c r="D19" s="849"/>
    </row>
    <row r="20" spans="2:4" ht="12">
      <c r="B20" s="849"/>
      <c r="C20" s="849"/>
      <c r="D20" s="849"/>
    </row>
    <row r="21" spans="3:4" ht="12">
      <c r="C21" s="849"/>
      <c r="D21" s="849"/>
    </row>
  </sheetData>
  <mergeCells count="4">
    <mergeCell ref="B6:B8"/>
    <mergeCell ref="B9:B11"/>
    <mergeCell ref="I9:J9"/>
    <mergeCell ref="K3:K4"/>
  </mergeCells>
  <printOptions/>
  <pageMargins left="0.27" right="0.17" top="1" bottom="1" header="0.512" footer="0.512"/>
  <pageSetup horizontalDpi="600" verticalDpi="600" orientation="portrait" paperSize="9" scale="85"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B2:M45"/>
  <sheetViews>
    <sheetView workbookViewId="0" topLeftCell="A1">
      <selection activeCell="A1" sqref="A1"/>
    </sheetView>
  </sheetViews>
  <sheetFormatPr defaultColWidth="9.00390625" defaultRowHeight="13.5"/>
  <cols>
    <col min="1" max="1" width="2.625" style="15" customWidth="1"/>
    <col min="2" max="2" width="16.25390625" style="15" customWidth="1"/>
    <col min="3" max="3" width="2.125" style="16" customWidth="1"/>
    <col min="4" max="4" width="10.50390625" style="14" customWidth="1"/>
    <col min="5" max="5" width="9.625" style="15" customWidth="1"/>
    <col min="6" max="6" width="2.125" style="16" customWidth="1"/>
    <col min="7" max="7" width="8.125" style="14" customWidth="1"/>
    <col min="8" max="8" width="9.625" style="15" customWidth="1"/>
    <col min="9" max="9" width="2.125" style="16" customWidth="1"/>
    <col min="10" max="10" width="8.125" style="14" customWidth="1"/>
    <col min="11" max="11" width="10.50390625" style="15" customWidth="1"/>
    <col min="12" max="12" width="2.125" style="16" customWidth="1"/>
    <col min="13" max="13" width="9.625" style="14" customWidth="1"/>
    <col min="14" max="16384" width="9.00390625" style="15" customWidth="1"/>
  </cols>
  <sheetData>
    <row r="2" spans="2:3" ht="20.25" customHeight="1">
      <c r="B2" s="12" t="s">
        <v>280</v>
      </c>
      <c r="C2" s="13"/>
    </row>
    <row r="3" spans="2:13" ht="15" customHeight="1" thickBot="1">
      <c r="B3" s="17"/>
      <c r="C3" s="18"/>
      <c r="M3" s="19" t="s">
        <v>1457</v>
      </c>
    </row>
    <row r="4" spans="2:13" ht="19.5" customHeight="1" thickTop="1">
      <c r="B4" s="20" t="s">
        <v>732</v>
      </c>
      <c r="C4" s="1138" t="s">
        <v>680</v>
      </c>
      <c r="D4" s="1139"/>
      <c r="E4" s="21" t="s">
        <v>681</v>
      </c>
      <c r="F4" s="1138" t="s">
        <v>680</v>
      </c>
      <c r="G4" s="1140"/>
      <c r="H4" s="21" t="s">
        <v>681</v>
      </c>
      <c r="I4" s="1138" t="s">
        <v>680</v>
      </c>
      <c r="J4" s="1140"/>
      <c r="K4" s="20" t="s">
        <v>681</v>
      </c>
      <c r="L4" s="1138" t="s">
        <v>680</v>
      </c>
      <c r="M4" s="1139"/>
    </row>
    <row r="5" spans="2:13" ht="19.5" customHeight="1">
      <c r="B5" s="22" t="s">
        <v>682</v>
      </c>
      <c r="C5" s="23" t="s">
        <v>683</v>
      </c>
      <c r="D5" s="850">
        <v>9323.44</v>
      </c>
      <c r="E5" s="24" t="s">
        <v>684</v>
      </c>
      <c r="F5" s="25" t="s">
        <v>683</v>
      </c>
      <c r="G5" s="851">
        <v>381.34</v>
      </c>
      <c r="H5" s="26" t="s">
        <v>685</v>
      </c>
      <c r="I5" s="27"/>
      <c r="J5" s="852">
        <f>SUM(J6:J7)</f>
        <v>92.59</v>
      </c>
      <c r="K5" s="28" t="s">
        <v>686</v>
      </c>
      <c r="L5" s="29"/>
      <c r="M5" s="853">
        <f>SUM(M6:M7)</f>
        <v>346.5</v>
      </c>
    </row>
    <row r="6" spans="2:13" ht="19.5" customHeight="1">
      <c r="B6" s="30" t="s">
        <v>285</v>
      </c>
      <c r="C6" s="31"/>
      <c r="D6" s="854"/>
      <c r="E6" s="24" t="s">
        <v>687</v>
      </c>
      <c r="F6" s="25"/>
      <c r="G6" s="855">
        <v>548.74</v>
      </c>
      <c r="H6" s="32" t="s">
        <v>688</v>
      </c>
      <c r="I6" s="25"/>
      <c r="J6" s="851">
        <v>61.36</v>
      </c>
      <c r="K6" s="24" t="s">
        <v>689</v>
      </c>
      <c r="L6" s="25"/>
      <c r="M6" s="856">
        <v>180.04</v>
      </c>
    </row>
    <row r="7" spans="2:13" ht="19.5" customHeight="1">
      <c r="B7" s="33" t="s">
        <v>690</v>
      </c>
      <c r="C7" s="23" t="s">
        <v>683</v>
      </c>
      <c r="D7" s="850">
        <f>SUM(G5:G17)</f>
        <v>4712.189999999999</v>
      </c>
      <c r="E7" s="24" t="s">
        <v>691</v>
      </c>
      <c r="F7" s="25" t="s">
        <v>683</v>
      </c>
      <c r="G7" s="851">
        <v>1311.49</v>
      </c>
      <c r="H7" s="24" t="s">
        <v>692</v>
      </c>
      <c r="I7" s="25"/>
      <c r="J7" s="851">
        <v>31.23</v>
      </c>
      <c r="K7" s="24" t="s">
        <v>693</v>
      </c>
      <c r="L7" s="25"/>
      <c r="M7" s="856">
        <v>166.46</v>
      </c>
    </row>
    <row r="8" spans="2:13" ht="19.5" customHeight="1">
      <c r="B8" s="30" t="s">
        <v>694</v>
      </c>
      <c r="C8" s="31"/>
      <c r="D8" s="857"/>
      <c r="E8" s="24" t="s">
        <v>695</v>
      </c>
      <c r="F8" s="25"/>
      <c r="G8" s="851">
        <v>602.79</v>
      </c>
      <c r="H8" s="26" t="s">
        <v>696</v>
      </c>
      <c r="I8" s="34"/>
      <c r="J8" s="852">
        <f>SUM(J9:J12)</f>
        <v>796.26</v>
      </c>
      <c r="K8" s="33" t="s">
        <v>697</v>
      </c>
      <c r="L8" s="23" t="s">
        <v>683</v>
      </c>
      <c r="M8" s="850">
        <f>SUM(M9:M11)</f>
        <v>1224.8899999999999</v>
      </c>
    </row>
    <row r="9" spans="2:13" ht="19.5" customHeight="1">
      <c r="B9" s="33" t="s">
        <v>698</v>
      </c>
      <c r="C9" s="23" t="s">
        <v>683</v>
      </c>
      <c r="D9" s="850">
        <v>4611.25</v>
      </c>
      <c r="E9" s="24" t="s">
        <v>699</v>
      </c>
      <c r="F9" s="25"/>
      <c r="G9" s="851">
        <v>223.08</v>
      </c>
      <c r="H9" s="24" t="s">
        <v>700</v>
      </c>
      <c r="I9" s="25"/>
      <c r="J9" s="851">
        <v>52.38</v>
      </c>
      <c r="K9" s="32" t="s">
        <v>701</v>
      </c>
      <c r="L9" s="25" t="s">
        <v>683</v>
      </c>
      <c r="M9" s="856">
        <v>737.55</v>
      </c>
    </row>
    <row r="10" spans="2:13" ht="19.5" customHeight="1">
      <c r="B10" s="30" t="s">
        <v>286</v>
      </c>
      <c r="C10" s="31"/>
      <c r="D10" s="858"/>
      <c r="E10" s="24" t="s">
        <v>702</v>
      </c>
      <c r="F10" s="25"/>
      <c r="G10" s="851">
        <v>139.08</v>
      </c>
      <c r="H10" s="24" t="s">
        <v>703</v>
      </c>
      <c r="I10" s="25"/>
      <c r="J10" s="851">
        <v>393.23</v>
      </c>
      <c r="K10" s="32" t="s">
        <v>704</v>
      </c>
      <c r="L10" s="25"/>
      <c r="M10" s="856">
        <v>157.74</v>
      </c>
    </row>
    <row r="11" spans="2:13" ht="19.5" customHeight="1">
      <c r="B11" s="17"/>
      <c r="C11" s="35"/>
      <c r="D11" s="859"/>
      <c r="E11" s="24" t="s">
        <v>705</v>
      </c>
      <c r="F11" s="25" t="s">
        <v>683</v>
      </c>
      <c r="G11" s="851">
        <v>240.95</v>
      </c>
      <c r="H11" s="24" t="s">
        <v>706</v>
      </c>
      <c r="I11" s="25"/>
      <c r="J11" s="851">
        <v>196.73</v>
      </c>
      <c r="K11" s="32" t="s">
        <v>707</v>
      </c>
      <c r="L11" s="25"/>
      <c r="M11" s="856">
        <v>329.6</v>
      </c>
    </row>
    <row r="12" spans="2:13" ht="19.5" customHeight="1">
      <c r="B12" s="33" t="s">
        <v>708</v>
      </c>
      <c r="C12" s="23" t="s">
        <v>683</v>
      </c>
      <c r="D12" s="850">
        <f>G5+SUM(G10:G12)+G14+G15+G16+J5+J8+J13</f>
        <v>2619.1400000000003</v>
      </c>
      <c r="E12" s="24" t="s">
        <v>709</v>
      </c>
      <c r="F12" s="25"/>
      <c r="G12" s="851">
        <v>196.83</v>
      </c>
      <c r="H12" s="24" t="s">
        <v>710</v>
      </c>
      <c r="I12" s="25"/>
      <c r="J12" s="851">
        <v>153.92</v>
      </c>
      <c r="K12" s="33" t="s">
        <v>711</v>
      </c>
      <c r="L12" s="27"/>
      <c r="M12" s="850">
        <f>SUM(M13:M14)</f>
        <v>282.46999999999997</v>
      </c>
    </row>
    <row r="13" spans="2:13" ht="19.5" customHeight="1">
      <c r="B13" s="33" t="s">
        <v>712</v>
      </c>
      <c r="C13" s="23" t="s">
        <v>683</v>
      </c>
      <c r="D13" s="850">
        <f>G9+J15</f>
        <v>1803.6199999999997</v>
      </c>
      <c r="E13" s="24" t="s">
        <v>713</v>
      </c>
      <c r="F13" s="25"/>
      <c r="G13" s="851">
        <v>214.69</v>
      </c>
      <c r="H13" s="26" t="s">
        <v>714</v>
      </c>
      <c r="I13" s="34"/>
      <c r="J13" s="852">
        <f>J14</f>
        <v>79.59</v>
      </c>
      <c r="K13" s="32" t="s">
        <v>733</v>
      </c>
      <c r="L13" s="25"/>
      <c r="M13" s="860">
        <v>33.21</v>
      </c>
    </row>
    <row r="14" spans="2:13" ht="19.5" customHeight="1">
      <c r="B14" s="33" t="s">
        <v>715</v>
      </c>
      <c r="C14" s="23" t="s">
        <v>683</v>
      </c>
      <c r="D14" s="850">
        <f>G6+G13+G17+M5+M8</f>
        <v>2495.52</v>
      </c>
      <c r="E14" s="24" t="s">
        <v>716</v>
      </c>
      <c r="F14" s="25"/>
      <c r="G14" s="851">
        <v>113.01</v>
      </c>
      <c r="H14" s="24" t="s">
        <v>717</v>
      </c>
      <c r="I14" s="25"/>
      <c r="J14" s="851">
        <v>79.59</v>
      </c>
      <c r="K14" s="32" t="s">
        <v>734</v>
      </c>
      <c r="L14" s="36"/>
      <c r="M14" s="861">
        <v>249.26</v>
      </c>
    </row>
    <row r="15" spans="2:13" ht="19.5" customHeight="1">
      <c r="B15" s="33" t="s">
        <v>718</v>
      </c>
      <c r="C15" s="23" t="s">
        <v>683</v>
      </c>
      <c r="D15" s="850">
        <f>G7+G8+M12+M15</f>
        <v>2405.16</v>
      </c>
      <c r="E15" s="24" t="s">
        <v>719</v>
      </c>
      <c r="F15" s="25"/>
      <c r="G15" s="851">
        <v>207.17</v>
      </c>
      <c r="H15" s="26" t="s">
        <v>720</v>
      </c>
      <c r="I15" s="34"/>
      <c r="J15" s="852">
        <f>SUM(J16:J22)</f>
        <v>1580.5399999999997</v>
      </c>
      <c r="K15" s="33" t="s">
        <v>721</v>
      </c>
      <c r="L15" s="34"/>
      <c r="M15" s="850">
        <f>M16</f>
        <v>208.41</v>
      </c>
    </row>
    <row r="16" spans="2:13" ht="19.5" customHeight="1">
      <c r="B16" s="17"/>
      <c r="C16" s="36"/>
      <c r="D16" s="37"/>
      <c r="E16" s="24" t="s">
        <v>722</v>
      </c>
      <c r="F16" s="25"/>
      <c r="G16" s="851">
        <v>372.32</v>
      </c>
      <c r="H16" s="24" t="s">
        <v>723</v>
      </c>
      <c r="I16" s="25"/>
      <c r="J16" s="851">
        <v>161.79</v>
      </c>
      <c r="K16" s="32" t="s">
        <v>724</v>
      </c>
      <c r="L16" s="25"/>
      <c r="M16" s="856">
        <v>208.41</v>
      </c>
    </row>
    <row r="17" spans="2:13" ht="19.5" customHeight="1" thickBot="1">
      <c r="B17" s="17"/>
      <c r="C17" s="36"/>
      <c r="D17" s="37"/>
      <c r="E17" s="24" t="s">
        <v>725</v>
      </c>
      <c r="F17" s="25"/>
      <c r="G17" s="851">
        <v>160.7</v>
      </c>
      <c r="H17" s="24" t="s">
        <v>726</v>
      </c>
      <c r="I17" s="25"/>
      <c r="J17" s="851">
        <v>330.27</v>
      </c>
      <c r="K17" s="38"/>
      <c r="L17" s="39"/>
      <c r="M17" s="862"/>
    </row>
    <row r="18" spans="2:13" ht="19.5" customHeight="1">
      <c r="B18" s="17"/>
      <c r="C18" s="36"/>
      <c r="D18" s="37"/>
      <c r="E18" s="40"/>
      <c r="F18" s="41"/>
      <c r="G18" s="42"/>
      <c r="H18" s="24" t="s">
        <v>727</v>
      </c>
      <c r="I18" s="25"/>
      <c r="J18" s="851">
        <v>119.03</v>
      </c>
      <c r="K18" s="43"/>
      <c r="L18" s="43"/>
      <c r="M18" s="43"/>
    </row>
    <row r="19" spans="2:13" ht="19.5" customHeight="1">
      <c r="B19" s="17"/>
      <c r="C19" s="36"/>
      <c r="D19" s="37"/>
      <c r="E19" s="40"/>
      <c r="F19" s="41"/>
      <c r="G19" s="42"/>
      <c r="H19" s="24" t="s">
        <v>728</v>
      </c>
      <c r="I19" s="25"/>
      <c r="J19" s="851">
        <v>374.29</v>
      </c>
      <c r="K19" s="44"/>
      <c r="L19" s="44"/>
      <c r="M19" s="44"/>
    </row>
    <row r="20" spans="2:10" ht="19.5" customHeight="1">
      <c r="B20" s="17"/>
      <c r="C20" s="36"/>
      <c r="D20" s="37"/>
      <c r="E20" s="40"/>
      <c r="F20" s="41"/>
      <c r="G20" s="42"/>
      <c r="H20" s="24" t="s">
        <v>729</v>
      </c>
      <c r="I20" s="25" t="s">
        <v>683</v>
      </c>
      <c r="J20" s="851">
        <v>211.59</v>
      </c>
    </row>
    <row r="21" spans="2:10" ht="19.5" customHeight="1">
      <c r="B21" s="17"/>
      <c r="C21" s="36"/>
      <c r="D21" s="37"/>
      <c r="E21" s="40"/>
      <c r="F21" s="41"/>
      <c r="G21" s="42"/>
      <c r="H21" s="24" t="s">
        <v>730</v>
      </c>
      <c r="I21" s="25"/>
      <c r="J21" s="851">
        <v>122.32</v>
      </c>
    </row>
    <row r="22" spans="2:10" ht="19.5" customHeight="1" thickBot="1">
      <c r="B22" s="17"/>
      <c r="C22" s="36"/>
      <c r="D22" s="37"/>
      <c r="E22" s="40"/>
      <c r="F22" s="41"/>
      <c r="G22" s="42"/>
      <c r="H22" s="24" t="s">
        <v>731</v>
      </c>
      <c r="I22" s="25" t="s">
        <v>683</v>
      </c>
      <c r="J22" s="851">
        <v>261.25</v>
      </c>
    </row>
    <row r="23" spans="2:10" ht="12" customHeight="1">
      <c r="B23" s="45" t="s">
        <v>287</v>
      </c>
      <c r="C23" s="43"/>
      <c r="D23" s="43"/>
      <c r="E23" s="43"/>
      <c r="F23" s="43"/>
      <c r="G23" s="43"/>
      <c r="H23" s="43"/>
      <c r="I23" s="43"/>
      <c r="J23" s="43"/>
    </row>
    <row r="24" spans="2:10" ht="12">
      <c r="B24" s="46" t="s">
        <v>288</v>
      </c>
      <c r="C24" s="44"/>
      <c r="D24" s="44"/>
      <c r="E24" s="44"/>
      <c r="F24" s="44"/>
      <c r="G24" s="44"/>
      <c r="H24" s="44"/>
      <c r="I24" s="44"/>
      <c r="J24" s="44"/>
    </row>
    <row r="25" spans="2:3" ht="12">
      <c r="B25" s="47"/>
      <c r="C25" s="30"/>
    </row>
    <row r="45" spans="2:3" ht="12">
      <c r="B45" s="47"/>
      <c r="C45" s="30"/>
    </row>
  </sheetData>
  <mergeCells count="4">
    <mergeCell ref="C4:D4"/>
    <mergeCell ref="F4:G4"/>
    <mergeCell ref="I4:J4"/>
    <mergeCell ref="L4:M4"/>
  </mergeCells>
  <printOptions/>
  <pageMargins left="0.25" right="0.16" top="1" bottom="1" header="0.512" footer="0.512"/>
  <pageSetup horizontalDpi="600" verticalDpi="600" orientation="portrait" paperSize="9"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9.00390625" defaultRowHeight="13.5"/>
  <cols>
    <col min="1" max="5" width="12.625" style="51" customWidth="1"/>
    <col min="6" max="16384" width="9.00390625" style="51" customWidth="1"/>
  </cols>
  <sheetData>
    <row r="1" spans="1:9" ht="18" customHeight="1">
      <c r="A1" s="48" t="s">
        <v>735</v>
      </c>
      <c r="B1" s="49"/>
      <c r="C1" s="49"/>
      <c r="D1" s="49"/>
      <c r="E1" s="49"/>
      <c r="F1" s="50"/>
      <c r="G1" s="50"/>
      <c r="H1" s="50"/>
      <c r="I1" s="50"/>
    </row>
    <row r="2" spans="1:9" ht="15" customHeight="1" thickBot="1">
      <c r="A2" s="49"/>
      <c r="B2" s="49"/>
      <c r="C2" s="49"/>
      <c r="D2" s="49"/>
      <c r="E2" s="52" t="s">
        <v>741</v>
      </c>
      <c r="F2" s="50"/>
      <c r="G2" s="50"/>
      <c r="H2" s="50"/>
      <c r="I2" s="50"/>
    </row>
    <row r="3" spans="1:9" ht="15" customHeight="1" thickTop="1">
      <c r="A3" s="53" t="s">
        <v>736</v>
      </c>
      <c r="B3" s="54" t="s">
        <v>737</v>
      </c>
      <c r="C3" s="54" t="s">
        <v>738</v>
      </c>
      <c r="D3" s="54" t="s">
        <v>739</v>
      </c>
      <c r="E3" s="55" t="s">
        <v>740</v>
      </c>
      <c r="F3" s="56"/>
      <c r="G3" s="50"/>
      <c r="H3" s="50"/>
      <c r="I3" s="50"/>
    </row>
    <row r="4" spans="1:9" ht="15" customHeight="1" thickBot="1">
      <c r="A4" s="57">
        <v>6307</v>
      </c>
      <c r="B4" s="58">
        <v>841</v>
      </c>
      <c r="C4" s="58">
        <v>776</v>
      </c>
      <c r="D4" s="58">
        <v>1393</v>
      </c>
      <c r="E4" s="59">
        <v>2</v>
      </c>
      <c r="F4" s="56"/>
      <c r="G4" s="50"/>
      <c r="H4" s="50"/>
      <c r="I4" s="50"/>
    </row>
    <row r="5" spans="1:9" ht="13.5">
      <c r="A5" s="49" t="s">
        <v>742</v>
      </c>
      <c r="B5" s="49"/>
      <c r="C5" s="49"/>
      <c r="D5" s="49"/>
      <c r="E5" s="49"/>
      <c r="F5" s="50"/>
      <c r="G5" s="50"/>
      <c r="H5" s="50"/>
      <c r="I5" s="50"/>
    </row>
    <row r="6" spans="1:9" ht="13.5">
      <c r="A6" s="49"/>
      <c r="B6" s="49"/>
      <c r="C6" s="49"/>
      <c r="D6" s="49"/>
      <c r="E6" s="49"/>
      <c r="F6" s="50"/>
      <c r="G6" s="50"/>
      <c r="H6" s="50"/>
      <c r="I6" s="50"/>
    </row>
    <row r="7" spans="1:9" ht="13.5">
      <c r="A7" s="50"/>
      <c r="B7" s="50"/>
      <c r="C7" s="50"/>
      <c r="D7" s="50"/>
      <c r="E7" s="50"/>
      <c r="F7" s="50"/>
      <c r="G7" s="50"/>
      <c r="H7" s="50"/>
      <c r="I7" s="50"/>
    </row>
    <row r="8" spans="1:9" ht="13.5">
      <c r="A8" s="50"/>
      <c r="B8" s="50"/>
      <c r="C8" s="50"/>
      <c r="D8" s="50"/>
      <c r="E8" s="50"/>
      <c r="F8" s="50"/>
      <c r="G8" s="50"/>
      <c r="H8" s="50"/>
      <c r="I8" s="50"/>
    </row>
    <row r="9" spans="1:9" ht="13.5">
      <c r="A9" s="50"/>
      <c r="B9" s="50"/>
      <c r="C9" s="50"/>
      <c r="D9" s="50"/>
      <c r="E9" s="50"/>
      <c r="F9" s="50"/>
      <c r="G9" s="50"/>
      <c r="H9" s="50"/>
      <c r="I9" s="50"/>
    </row>
    <row r="10" spans="1:9" ht="13.5">
      <c r="A10" s="49"/>
      <c r="B10" s="49"/>
      <c r="C10" s="49"/>
      <c r="D10" s="49"/>
      <c r="E10" s="49"/>
      <c r="F10" s="50"/>
      <c r="G10" s="50"/>
      <c r="H10" s="50"/>
      <c r="I10" s="50"/>
    </row>
    <row r="11" spans="1:9" ht="13.5">
      <c r="A11" s="49"/>
      <c r="B11" s="49"/>
      <c r="C11" s="49"/>
      <c r="D11" s="49"/>
      <c r="E11" s="49"/>
      <c r="F11" s="50"/>
      <c r="G11" s="50"/>
      <c r="H11" s="50"/>
      <c r="I11" s="50"/>
    </row>
    <row r="12" spans="1:9" ht="13.5">
      <c r="A12" s="49"/>
      <c r="B12" s="49"/>
      <c r="C12" s="49"/>
      <c r="D12" s="49"/>
      <c r="E12" s="49"/>
      <c r="F12" s="50"/>
      <c r="G12" s="50"/>
      <c r="H12" s="50"/>
      <c r="I12" s="50"/>
    </row>
    <row r="13" spans="1:9" ht="13.5">
      <c r="A13" s="49"/>
      <c r="B13" s="49"/>
      <c r="C13" s="49"/>
      <c r="D13" s="49"/>
      <c r="E13" s="49"/>
      <c r="F13" s="50"/>
      <c r="G13" s="50"/>
      <c r="H13" s="50"/>
      <c r="I13" s="50"/>
    </row>
    <row r="14" spans="1:9" ht="13.5">
      <c r="A14" s="50"/>
      <c r="B14" s="50"/>
      <c r="C14" s="50"/>
      <c r="D14" s="50"/>
      <c r="E14" s="50"/>
      <c r="F14" s="50"/>
      <c r="G14" s="50"/>
      <c r="H14" s="50"/>
      <c r="I14" s="50"/>
    </row>
    <row r="15" spans="1:9" ht="13.5">
      <c r="A15" s="50"/>
      <c r="B15" s="50"/>
      <c r="C15" s="50"/>
      <c r="D15" s="50"/>
      <c r="E15" s="50"/>
      <c r="F15" s="50"/>
      <c r="G15" s="50"/>
      <c r="H15" s="50"/>
      <c r="I15" s="50"/>
    </row>
    <row r="16" spans="1:9" ht="13.5">
      <c r="A16" s="50"/>
      <c r="B16" s="50"/>
      <c r="C16" s="50"/>
      <c r="D16" s="50"/>
      <c r="E16" s="50"/>
      <c r="F16" s="50"/>
      <c r="G16" s="50"/>
      <c r="H16" s="50"/>
      <c r="I16" s="50"/>
    </row>
    <row r="17" spans="1:9" ht="13.5">
      <c r="A17" s="50"/>
      <c r="B17" s="50"/>
      <c r="C17" s="50"/>
      <c r="D17" s="50"/>
      <c r="E17" s="50"/>
      <c r="F17" s="50"/>
      <c r="G17" s="50"/>
      <c r="H17" s="50"/>
      <c r="I17" s="50"/>
    </row>
    <row r="18" spans="1:9" ht="13.5">
      <c r="A18" s="50"/>
      <c r="B18" s="50"/>
      <c r="C18" s="50"/>
      <c r="D18" s="50"/>
      <c r="E18" s="50"/>
      <c r="F18" s="50"/>
      <c r="G18" s="50"/>
      <c r="H18" s="50"/>
      <c r="I18" s="50"/>
    </row>
    <row r="19" spans="1:9" ht="13.5">
      <c r="A19" s="50"/>
      <c r="B19" s="50"/>
      <c r="C19" s="50"/>
      <c r="D19" s="50"/>
      <c r="E19" s="50"/>
      <c r="F19" s="50"/>
      <c r="G19" s="50"/>
      <c r="H19" s="50"/>
      <c r="I19" s="50"/>
    </row>
    <row r="20" spans="1:9" ht="13.5">
      <c r="A20" s="50"/>
      <c r="B20" s="50"/>
      <c r="C20" s="50"/>
      <c r="D20" s="50"/>
      <c r="E20" s="50"/>
      <c r="F20" s="50"/>
      <c r="G20" s="50"/>
      <c r="H20" s="50"/>
      <c r="I20" s="50"/>
    </row>
  </sheetData>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5.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00390625" defaultRowHeight="13.5"/>
  <cols>
    <col min="1" max="7" width="11.625" style="63" customWidth="1"/>
    <col min="8" max="16384" width="9.00390625" style="63" customWidth="1"/>
  </cols>
  <sheetData>
    <row r="1" spans="1:9" ht="18" customHeight="1">
      <c r="A1" s="60" t="s">
        <v>743</v>
      </c>
      <c r="B1" s="61"/>
      <c r="C1" s="61"/>
      <c r="D1" s="61"/>
      <c r="E1" s="61"/>
      <c r="F1" s="61"/>
      <c r="G1" s="61"/>
      <c r="H1" s="62"/>
      <c r="I1" s="61"/>
    </row>
    <row r="2" spans="1:9" ht="15" customHeight="1" thickBot="1">
      <c r="A2" s="61"/>
      <c r="B2" s="61"/>
      <c r="C2" s="61"/>
      <c r="D2" s="61"/>
      <c r="E2" s="61"/>
      <c r="F2" s="61"/>
      <c r="G2" s="64" t="s">
        <v>746</v>
      </c>
      <c r="H2" s="62"/>
      <c r="I2" s="61"/>
    </row>
    <row r="3" spans="1:9" ht="15" customHeight="1" thickTop="1">
      <c r="A3" s="53" t="s">
        <v>747</v>
      </c>
      <c r="B3" s="54" t="s">
        <v>748</v>
      </c>
      <c r="C3" s="54" t="s">
        <v>749</v>
      </c>
      <c r="D3" s="54" t="s">
        <v>750</v>
      </c>
      <c r="E3" s="54" t="s">
        <v>751</v>
      </c>
      <c r="F3" s="54" t="s">
        <v>752</v>
      </c>
      <c r="G3" s="65" t="s">
        <v>744</v>
      </c>
      <c r="H3" s="62"/>
      <c r="I3" s="61"/>
    </row>
    <row r="4" spans="1:9" ht="15" customHeight="1" thickBot="1">
      <c r="A4" s="66">
        <v>0</v>
      </c>
      <c r="B4" s="67">
        <v>1197.1</v>
      </c>
      <c r="C4" s="67">
        <v>2720.3</v>
      </c>
      <c r="D4" s="67">
        <v>2161.7</v>
      </c>
      <c r="E4" s="67">
        <v>2534.4</v>
      </c>
      <c r="F4" s="67">
        <v>631.3</v>
      </c>
      <c r="G4" s="68">
        <v>432.5</v>
      </c>
      <c r="H4" s="62"/>
      <c r="I4" s="61"/>
    </row>
    <row r="5" spans="1:9" ht="15" customHeight="1">
      <c r="A5" s="61" t="s">
        <v>745</v>
      </c>
      <c r="B5" s="61"/>
      <c r="C5" s="61"/>
      <c r="D5" s="61"/>
      <c r="E5" s="61"/>
      <c r="F5" s="61"/>
      <c r="G5" s="61"/>
      <c r="H5" s="61"/>
      <c r="I5" s="61"/>
    </row>
    <row r="6" spans="1:9" ht="15" customHeight="1">
      <c r="A6" s="61" t="s">
        <v>742</v>
      </c>
      <c r="B6" s="61"/>
      <c r="C6" s="61"/>
      <c r="D6" s="61"/>
      <c r="E6" s="61"/>
      <c r="F6" s="61"/>
      <c r="G6" s="61"/>
      <c r="H6" s="61"/>
      <c r="I6" s="61"/>
    </row>
    <row r="7" spans="1:9" ht="13.5">
      <c r="A7" s="61"/>
      <c r="B7" s="61"/>
      <c r="C7" s="61"/>
      <c r="D7" s="61"/>
      <c r="E7" s="61"/>
      <c r="F7" s="61"/>
      <c r="G7" s="61"/>
      <c r="H7" s="61"/>
      <c r="I7" s="61"/>
    </row>
    <row r="8" spans="1:9" ht="13.5">
      <c r="A8" s="69"/>
      <c r="B8" s="69"/>
      <c r="C8" s="69"/>
      <c r="D8" s="69"/>
      <c r="E8" s="69"/>
      <c r="F8" s="69"/>
      <c r="G8" s="69"/>
      <c r="H8" s="69"/>
      <c r="I8" s="61"/>
    </row>
    <row r="9" spans="1:9" ht="13.5">
      <c r="A9" s="69"/>
      <c r="B9" s="69"/>
      <c r="C9" s="69"/>
      <c r="D9" s="69"/>
      <c r="E9" s="69"/>
      <c r="F9" s="69"/>
      <c r="G9" s="69"/>
      <c r="H9" s="69"/>
      <c r="I9" s="61"/>
    </row>
    <row r="10" spans="1:9" ht="13.5">
      <c r="A10" s="69"/>
      <c r="B10" s="69"/>
      <c r="C10" s="69"/>
      <c r="D10" s="69"/>
      <c r="E10" s="69"/>
      <c r="F10" s="69"/>
      <c r="G10" s="69"/>
      <c r="H10" s="69"/>
      <c r="I10" s="61"/>
    </row>
    <row r="11" spans="1:9" ht="13.5">
      <c r="A11" s="69"/>
      <c r="B11" s="69"/>
      <c r="C11" s="69"/>
      <c r="D11" s="69"/>
      <c r="E11" s="69"/>
      <c r="F11" s="69"/>
      <c r="G11" s="69"/>
      <c r="H11" s="69"/>
      <c r="I11" s="61"/>
    </row>
    <row r="12" spans="1:9" ht="13.5">
      <c r="A12" s="69"/>
      <c r="B12" s="69"/>
      <c r="C12" s="69"/>
      <c r="D12" s="69"/>
      <c r="E12" s="69"/>
      <c r="F12" s="69"/>
      <c r="G12" s="69"/>
      <c r="H12" s="69"/>
      <c r="I12" s="61"/>
    </row>
    <row r="13" spans="1:9" ht="13.5">
      <c r="A13" s="69"/>
      <c r="B13" s="69"/>
      <c r="C13" s="69"/>
      <c r="D13" s="69"/>
      <c r="E13" s="69"/>
      <c r="F13" s="69"/>
      <c r="G13" s="69"/>
      <c r="H13" s="69"/>
      <c r="I13" s="61"/>
    </row>
    <row r="14" spans="1:9" ht="13.5">
      <c r="A14" s="69"/>
      <c r="B14" s="69"/>
      <c r="C14" s="69"/>
      <c r="D14" s="69"/>
      <c r="E14" s="69"/>
      <c r="F14" s="69"/>
      <c r="G14" s="69"/>
      <c r="H14" s="69"/>
      <c r="I14" s="61"/>
    </row>
    <row r="15" spans="1:9" ht="13.5">
      <c r="A15" s="69"/>
      <c r="B15" s="69"/>
      <c r="C15" s="69"/>
      <c r="D15" s="69"/>
      <c r="E15" s="69"/>
      <c r="F15" s="69"/>
      <c r="G15" s="69"/>
      <c r="H15" s="69"/>
      <c r="I15" s="61"/>
    </row>
    <row r="16" spans="1:9" ht="13.5">
      <c r="A16" s="69"/>
      <c r="B16" s="69"/>
      <c r="C16" s="69"/>
      <c r="D16" s="69"/>
      <c r="E16" s="69"/>
      <c r="F16" s="69"/>
      <c r="G16" s="69"/>
      <c r="H16" s="69"/>
      <c r="I16" s="61"/>
    </row>
    <row r="17" spans="1:9" ht="13.5">
      <c r="A17" s="69"/>
      <c r="B17" s="69"/>
      <c r="C17" s="69"/>
      <c r="D17" s="69"/>
      <c r="E17" s="69"/>
      <c r="F17" s="69"/>
      <c r="G17" s="69"/>
      <c r="H17" s="69"/>
      <c r="I17" s="61"/>
    </row>
    <row r="18" spans="1:9" ht="13.5">
      <c r="A18" s="69"/>
      <c r="B18" s="69"/>
      <c r="C18" s="69"/>
      <c r="D18" s="69"/>
      <c r="E18" s="69"/>
      <c r="F18" s="69"/>
      <c r="G18" s="69"/>
      <c r="H18" s="69"/>
      <c r="I18" s="61"/>
    </row>
    <row r="19" spans="1:9" ht="13.5">
      <c r="A19" s="61"/>
      <c r="B19" s="61"/>
      <c r="C19" s="61"/>
      <c r="D19" s="61"/>
      <c r="E19" s="61"/>
      <c r="F19" s="61"/>
      <c r="G19" s="61"/>
      <c r="H19" s="61"/>
      <c r="I19" s="61"/>
    </row>
    <row r="20" spans="1:9" ht="13.5">
      <c r="A20" s="61"/>
      <c r="B20" s="61"/>
      <c r="C20" s="61"/>
      <c r="D20" s="61"/>
      <c r="E20" s="61"/>
      <c r="F20" s="61"/>
      <c r="G20" s="61"/>
      <c r="H20" s="61"/>
      <c r="I20" s="61"/>
    </row>
    <row r="21" spans="1:9" ht="13.5">
      <c r="A21" s="61"/>
      <c r="B21" s="61"/>
      <c r="C21" s="61"/>
      <c r="D21" s="61"/>
      <c r="E21" s="61"/>
      <c r="F21" s="61"/>
      <c r="G21" s="61"/>
      <c r="H21" s="61"/>
      <c r="I21" s="61"/>
    </row>
    <row r="22" spans="1:9" ht="13.5">
      <c r="A22" s="61"/>
      <c r="B22" s="61"/>
      <c r="C22" s="61"/>
      <c r="D22" s="61"/>
      <c r="E22" s="61"/>
      <c r="F22" s="61"/>
      <c r="G22" s="61"/>
      <c r="H22" s="61"/>
      <c r="I22" s="61"/>
    </row>
    <row r="23" spans="1:9" ht="13.5">
      <c r="A23" s="61"/>
      <c r="B23" s="61"/>
      <c r="C23" s="61"/>
      <c r="D23" s="61"/>
      <c r="E23" s="61"/>
      <c r="F23" s="61"/>
      <c r="G23" s="61"/>
      <c r="H23" s="61"/>
      <c r="I23" s="61"/>
    </row>
  </sheetData>
  <printOptions/>
  <pageMargins left="0.75" right="0.75" top="1" bottom="1" header="0.512" footer="0.512"/>
  <pageSetup horizontalDpi="600" verticalDpi="600" orientation="portrait" paperSize="9"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9.00390625" defaultRowHeight="13.5"/>
  <cols>
    <col min="1" max="6" width="11.625" style="0" customWidth="1"/>
    <col min="7" max="7" width="12.625" style="0" customWidth="1"/>
  </cols>
  <sheetData>
    <row r="1" spans="1:8" ht="18" customHeight="1">
      <c r="A1" s="60" t="s">
        <v>753</v>
      </c>
      <c r="B1" s="61"/>
      <c r="C1" s="61"/>
      <c r="D1" s="61"/>
      <c r="E1" s="61"/>
      <c r="F1" s="61"/>
      <c r="G1" s="61"/>
      <c r="H1" s="70"/>
    </row>
    <row r="2" spans="1:8" ht="15" customHeight="1" thickBot="1">
      <c r="A2" s="61"/>
      <c r="B2" s="61"/>
      <c r="C2" s="61"/>
      <c r="D2" s="61"/>
      <c r="E2" s="61"/>
      <c r="F2" s="61"/>
      <c r="G2" s="71" t="s">
        <v>759</v>
      </c>
      <c r="H2" s="70"/>
    </row>
    <row r="3" spans="1:8" ht="15" customHeight="1" thickTop="1">
      <c r="A3" s="72" t="s">
        <v>760</v>
      </c>
      <c r="B3" s="73" t="s">
        <v>754</v>
      </c>
      <c r="C3" s="73" t="s">
        <v>755</v>
      </c>
      <c r="D3" s="73" t="s">
        <v>756</v>
      </c>
      <c r="E3" s="73" t="s">
        <v>757</v>
      </c>
      <c r="F3" s="73" t="s">
        <v>758</v>
      </c>
      <c r="G3" s="74" t="s">
        <v>761</v>
      </c>
      <c r="H3" s="75"/>
    </row>
    <row r="4" spans="1:8" ht="15" customHeight="1" thickBot="1">
      <c r="A4" s="76">
        <v>1256</v>
      </c>
      <c r="B4" s="77">
        <v>730</v>
      </c>
      <c r="C4" s="77">
        <v>1893</v>
      </c>
      <c r="D4" s="77">
        <v>1453</v>
      </c>
      <c r="E4" s="77">
        <v>2518</v>
      </c>
      <c r="F4" s="77">
        <v>945</v>
      </c>
      <c r="G4" s="68">
        <v>21.6</v>
      </c>
      <c r="H4" s="75"/>
    </row>
    <row r="5" spans="1:8" ht="15" customHeight="1">
      <c r="A5" s="78" t="s">
        <v>762</v>
      </c>
      <c r="B5" s="61"/>
      <c r="C5" s="61"/>
      <c r="D5" s="61"/>
      <c r="E5" s="61"/>
      <c r="F5" s="61"/>
      <c r="G5" s="61"/>
      <c r="H5" s="70"/>
    </row>
    <row r="6" spans="1:8" ht="15" customHeight="1">
      <c r="A6" s="78" t="s">
        <v>742</v>
      </c>
      <c r="B6" s="61"/>
      <c r="C6" s="61"/>
      <c r="D6" s="61"/>
      <c r="E6" s="61"/>
      <c r="F6" s="61"/>
      <c r="G6" s="61"/>
      <c r="H6" s="70"/>
    </row>
    <row r="7" spans="1:8" ht="13.5">
      <c r="A7" s="70"/>
      <c r="B7" s="70"/>
      <c r="C7" s="70"/>
      <c r="D7" s="70"/>
      <c r="E7" s="70"/>
      <c r="F7" s="70"/>
      <c r="G7" s="70"/>
      <c r="H7" s="70"/>
    </row>
    <row r="8" spans="1:8" ht="13.5">
      <c r="A8" s="70"/>
      <c r="B8" s="70"/>
      <c r="C8" s="70"/>
      <c r="D8" s="70"/>
      <c r="E8" s="70"/>
      <c r="F8" s="70"/>
      <c r="G8" s="70"/>
      <c r="H8" s="70"/>
    </row>
    <row r="9" spans="1:8" ht="13.5">
      <c r="A9" s="70"/>
      <c r="B9" s="70"/>
      <c r="C9" s="70"/>
      <c r="D9" s="70"/>
      <c r="E9" s="70"/>
      <c r="F9" s="70"/>
      <c r="G9" s="70"/>
      <c r="H9" s="70"/>
    </row>
    <row r="10" spans="1:8" ht="13.5">
      <c r="A10" s="70"/>
      <c r="B10" s="70"/>
      <c r="C10" s="70"/>
      <c r="D10" s="70"/>
      <c r="E10" s="70"/>
      <c r="F10" s="70"/>
      <c r="G10" s="70"/>
      <c r="H10" s="70"/>
    </row>
    <row r="11" spans="1:8" ht="13.5">
      <c r="A11" s="70"/>
      <c r="B11" s="70"/>
      <c r="C11" s="70"/>
      <c r="D11" s="70"/>
      <c r="E11" s="70"/>
      <c r="F11" s="70"/>
      <c r="G11" s="70"/>
      <c r="H11" s="70"/>
    </row>
  </sheetData>
  <printOptions/>
  <pageMargins left="0.75" right="0.75" top="1" bottom="1" header="0.512" footer="0.512"/>
  <pageSetup horizontalDpi="600" verticalDpi="600" orientation="portrait" paperSize="9"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9.00390625" defaultRowHeight="13.5"/>
  <cols>
    <col min="1" max="1" width="3.00390625" style="864" customWidth="1"/>
    <col min="2" max="2" width="9.00390625" style="864" customWidth="1"/>
    <col min="3" max="3" width="40.625" style="864" bestFit="1" customWidth="1"/>
    <col min="4" max="4" width="9.00390625" style="864" customWidth="1"/>
    <col min="5" max="5" width="36.125" style="864" bestFit="1" customWidth="1"/>
    <col min="6" max="16384" width="9.00390625" style="864" customWidth="1"/>
  </cols>
  <sheetData>
    <row r="1" spans="1:5" ht="14.25">
      <c r="A1" s="863"/>
      <c r="B1" s="79" t="s">
        <v>281</v>
      </c>
      <c r="C1" s="80"/>
      <c r="D1" s="81"/>
      <c r="E1" s="80"/>
    </row>
    <row r="2" spans="1:5" ht="14.25" thickBot="1">
      <c r="A2" s="865"/>
      <c r="B2" s="80"/>
      <c r="C2" s="80"/>
      <c r="D2" s="81"/>
      <c r="E2" s="82" t="s">
        <v>289</v>
      </c>
    </row>
    <row r="3" spans="1:5" ht="14.25" thickTop="1">
      <c r="A3" s="865"/>
      <c r="B3" s="83" t="s">
        <v>763</v>
      </c>
      <c r="C3" s="84" t="s">
        <v>764</v>
      </c>
      <c r="D3" s="85" t="s">
        <v>763</v>
      </c>
      <c r="E3" s="84" t="s">
        <v>764</v>
      </c>
    </row>
    <row r="4" spans="1:5" ht="13.5">
      <c r="A4" s="865"/>
      <c r="B4" s="86" t="s">
        <v>290</v>
      </c>
      <c r="C4" s="87" t="s">
        <v>765</v>
      </c>
      <c r="D4" s="88" t="s">
        <v>291</v>
      </c>
      <c r="E4" s="89" t="s">
        <v>766</v>
      </c>
    </row>
    <row r="5" spans="1:5" ht="13.5">
      <c r="A5" s="865"/>
      <c r="B5" s="86" t="s">
        <v>767</v>
      </c>
      <c r="C5" s="90" t="s">
        <v>768</v>
      </c>
      <c r="D5" s="91" t="s">
        <v>769</v>
      </c>
      <c r="E5" s="89" t="s">
        <v>770</v>
      </c>
    </row>
    <row r="6" spans="1:5" ht="13.5">
      <c r="A6" s="865"/>
      <c r="B6" s="86" t="s">
        <v>771</v>
      </c>
      <c r="C6" s="92" t="s">
        <v>772</v>
      </c>
      <c r="D6" s="93"/>
      <c r="E6" s="89" t="s">
        <v>773</v>
      </c>
    </row>
    <row r="7" spans="1:5" ht="13.5">
      <c r="A7" s="865"/>
      <c r="B7" s="94" t="s">
        <v>767</v>
      </c>
      <c r="C7" s="92" t="s">
        <v>774</v>
      </c>
      <c r="D7" s="93" t="s">
        <v>775</v>
      </c>
      <c r="E7" s="89" t="s">
        <v>776</v>
      </c>
    </row>
    <row r="8" spans="1:5" ht="13.5">
      <c r="A8" s="865"/>
      <c r="B8" s="94" t="s">
        <v>777</v>
      </c>
      <c r="C8" s="92" t="s">
        <v>778</v>
      </c>
      <c r="D8" s="93"/>
      <c r="E8" s="89" t="s">
        <v>779</v>
      </c>
    </row>
    <row r="9" spans="1:5" ht="13.5">
      <c r="A9" s="865"/>
      <c r="B9" s="94" t="s">
        <v>767</v>
      </c>
      <c r="C9" s="92" t="s">
        <v>780</v>
      </c>
      <c r="D9" s="93"/>
      <c r="E9" s="89" t="s">
        <v>781</v>
      </c>
    </row>
    <row r="10" spans="1:5" ht="13.5">
      <c r="A10" s="865"/>
      <c r="B10" s="86" t="s">
        <v>782</v>
      </c>
      <c r="C10" s="92" t="s">
        <v>783</v>
      </c>
      <c r="D10" s="93" t="s">
        <v>784</v>
      </c>
      <c r="E10" s="89" t="s">
        <v>785</v>
      </c>
    </row>
    <row r="11" spans="1:5" ht="13.5">
      <c r="A11" s="865"/>
      <c r="B11" s="86" t="s">
        <v>292</v>
      </c>
      <c r="C11" s="95" t="s">
        <v>786</v>
      </c>
      <c r="D11" s="93"/>
      <c r="E11" s="89" t="s">
        <v>787</v>
      </c>
    </row>
    <row r="12" spans="1:5" ht="13.5">
      <c r="A12" s="865"/>
      <c r="B12" s="96" t="s">
        <v>293</v>
      </c>
      <c r="C12" s="89" t="s">
        <v>788</v>
      </c>
      <c r="D12" s="866" t="s">
        <v>789</v>
      </c>
      <c r="E12" s="867" t="s">
        <v>790</v>
      </c>
    </row>
    <row r="13" spans="1:5" ht="14.25" thickBot="1">
      <c r="A13" s="865"/>
      <c r="B13" s="97" t="s">
        <v>791</v>
      </c>
      <c r="C13" s="89" t="s">
        <v>792</v>
      </c>
      <c r="D13" s="866"/>
      <c r="E13" s="867"/>
    </row>
    <row r="14" spans="1:5" ht="13.5">
      <c r="A14" s="865"/>
      <c r="B14" s="98" t="s">
        <v>793</v>
      </c>
      <c r="C14" s="99"/>
      <c r="D14" s="868"/>
      <c r="E14" s="99"/>
    </row>
    <row r="15" spans="1:3" ht="13.5">
      <c r="A15" s="865"/>
      <c r="C15" s="80"/>
    </row>
  </sheetData>
  <printOptions/>
  <pageMargins left="0.36" right="0.27" top="1" bottom="1" header="0.512" footer="0.512"/>
  <pageSetup horizontalDpi="600" verticalDpi="600" orientation="portrait" paperSize="9" r:id="rId1"/>
  <headerFooter alignWithMargins="0">
    <oddHeader>&amp;R&amp;D  &amp;T</oddHeader>
  </headerFooter>
</worksheet>
</file>

<file path=xl/worksheets/sheet8.xml><?xml version="1.0" encoding="utf-8"?>
<worksheet xmlns="http://schemas.openxmlformats.org/spreadsheetml/2006/main" xmlns:r="http://schemas.openxmlformats.org/officeDocument/2006/relationships">
  <dimension ref="A1:I8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2.625" style="872" customWidth="1"/>
    <col min="2" max="2" width="11.625" style="875" customWidth="1"/>
    <col min="3" max="3" width="13.50390625" style="875" customWidth="1"/>
    <col min="4" max="4" width="9.625" style="877" customWidth="1"/>
    <col min="5" max="5" width="57.625" style="875" customWidth="1"/>
    <col min="6" max="6" width="11.125" style="875" customWidth="1"/>
    <col min="7" max="7" width="12.50390625" style="875" customWidth="1"/>
    <col min="8" max="8" width="9.625" style="877" customWidth="1"/>
    <col min="9" max="9" width="57.625" style="875" customWidth="1"/>
    <col min="10" max="16384" width="9.00390625" style="875" customWidth="1"/>
  </cols>
  <sheetData>
    <row r="1" spans="1:8" ht="14.25">
      <c r="A1" s="869"/>
      <c r="B1" s="100" t="s">
        <v>294</v>
      </c>
      <c r="C1" s="870"/>
      <c r="D1" s="871"/>
      <c r="E1" s="872"/>
      <c r="F1" s="873"/>
      <c r="G1" s="873"/>
      <c r="H1" s="874"/>
    </row>
    <row r="2" spans="2:9" ht="12" customHeight="1" thickBot="1">
      <c r="B2" s="873"/>
      <c r="C2" s="101"/>
      <c r="D2" s="874"/>
      <c r="E2" s="873"/>
      <c r="F2" s="873"/>
      <c r="G2" s="873"/>
      <c r="H2" s="874"/>
      <c r="I2" s="876" t="s">
        <v>1458</v>
      </c>
    </row>
    <row r="3" spans="2:9" ht="15" customHeight="1" thickTop="1">
      <c r="B3" s="102" t="s">
        <v>681</v>
      </c>
      <c r="C3" s="103" t="s">
        <v>964</v>
      </c>
      <c r="D3" s="103" t="s">
        <v>794</v>
      </c>
      <c r="E3" s="102" t="s">
        <v>795</v>
      </c>
      <c r="F3" s="104" t="s">
        <v>681</v>
      </c>
      <c r="G3" s="103" t="s">
        <v>964</v>
      </c>
      <c r="H3" s="103" t="s">
        <v>794</v>
      </c>
      <c r="I3" s="104" t="s">
        <v>795</v>
      </c>
    </row>
    <row r="4" spans="1:9" s="110" customFormat="1" ht="11.25" customHeight="1">
      <c r="A4" s="105"/>
      <c r="B4" s="106" t="s">
        <v>796</v>
      </c>
      <c r="C4" s="107" t="s">
        <v>797</v>
      </c>
      <c r="D4" s="108" t="s">
        <v>295</v>
      </c>
      <c r="E4" s="106"/>
      <c r="F4" s="109" t="s">
        <v>798</v>
      </c>
      <c r="G4" s="107"/>
      <c r="H4" s="108"/>
      <c r="I4" s="109"/>
    </row>
    <row r="5" spans="1:9" s="110" customFormat="1" ht="11.25" customHeight="1">
      <c r="A5" s="105"/>
      <c r="B5" s="106"/>
      <c r="C5" s="107" t="s">
        <v>799</v>
      </c>
      <c r="D5" s="108" t="s">
        <v>800</v>
      </c>
      <c r="E5" s="106" t="s">
        <v>801</v>
      </c>
      <c r="F5" s="109" t="s">
        <v>802</v>
      </c>
      <c r="G5" s="107" t="s">
        <v>803</v>
      </c>
      <c r="H5" s="108" t="s">
        <v>965</v>
      </c>
      <c r="I5" s="109" t="s">
        <v>966</v>
      </c>
    </row>
    <row r="6" spans="1:9" s="110" customFormat="1" ht="11.25" customHeight="1">
      <c r="A6" s="105"/>
      <c r="B6" s="106"/>
      <c r="C6" s="111" t="s">
        <v>804</v>
      </c>
      <c r="D6" s="108" t="s">
        <v>767</v>
      </c>
      <c r="E6" s="106" t="s">
        <v>805</v>
      </c>
      <c r="F6" s="109" t="s">
        <v>806</v>
      </c>
      <c r="G6" s="107"/>
      <c r="H6" s="108"/>
      <c r="I6" s="109"/>
    </row>
    <row r="7" spans="1:9" s="110" customFormat="1" ht="11.25" customHeight="1">
      <c r="A7" s="105"/>
      <c r="B7" s="106"/>
      <c r="C7" s="111" t="s">
        <v>807</v>
      </c>
      <c r="D7" s="108" t="s">
        <v>767</v>
      </c>
      <c r="E7" s="106" t="s">
        <v>808</v>
      </c>
      <c r="F7" s="109" t="s">
        <v>809</v>
      </c>
      <c r="G7" s="107" t="s">
        <v>810</v>
      </c>
      <c r="H7" s="108" t="s">
        <v>967</v>
      </c>
      <c r="I7" s="109" t="s">
        <v>296</v>
      </c>
    </row>
    <row r="8" spans="1:9" s="110" customFormat="1" ht="11.25" customHeight="1">
      <c r="A8" s="105"/>
      <c r="B8" s="106"/>
      <c r="C8" s="111" t="s">
        <v>811</v>
      </c>
      <c r="D8" s="108" t="s">
        <v>767</v>
      </c>
      <c r="E8" s="112" t="s">
        <v>297</v>
      </c>
      <c r="F8" s="109" t="s">
        <v>812</v>
      </c>
      <c r="G8" s="107" t="s">
        <v>813</v>
      </c>
      <c r="H8" s="108" t="s">
        <v>965</v>
      </c>
      <c r="I8" s="109" t="s">
        <v>814</v>
      </c>
    </row>
    <row r="9" spans="1:9" s="110" customFormat="1" ht="11.25" customHeight="1">
      <c r="A9" s="105"/>
      <c r="B9" s="106"/>
      <c r="C9" s="111" t="s">
        <v>815</v>
      </c>
      <c r="D9" s="108" t="s">
        <v>767</v>
      </c>
      <c r="E9" s="106" t="s">
        <v>816</v>
      </c>
      <c r="F9" s="109" t="s">
        <v>817</v>
      </c>
      <c r="G9" s="107" t="s">
        <v>818</v>
      </c>
      <c r="H9" s="108" t="s">
        <v>767</v>
      </c>
      <c r="I9" s="109" t="s">
        <v>819</v>
      </c>
    </row>
    <row r="10" spans="1:9" s="110" customFormat="1" ht="11.25" customHeight="1">
      <c r="A10" s="105"/>
      <c r="B10" s="106"/>
      <c r="C10" s="111" t="s">
        <v>820</v>
      </c>
      <c r="D10" s="108" t="s">
        <v>767</v>
      </c>
      <c r="E10" s="106" t="s">
        <v>821</v>
      </c>
      <c r="F10" s="109"/>
      <c r="G10" s="107"/>
      <c r="H10" s="108" t="s">
        <v>967</v>
      </c>
      <c r="I10" s="109"/>
    </row>
    <row r="11" spans="1:9" s="110" customFormat="1" ht="11.25" customHeight="1">
      <c r="A11" s="105"/>
      <c r="B11" s="106"/>
      <c r="C11" s="111" t="s">
        <v>822</v>
      </c>
      <c r="D11" s="108" t="s">
        <v>767</v>
      </c>
      <c r="E11" s="106" t="s">
        <v>823</v>
      </c>
      <c r="F11" s="109"/>
      <c r="G11" s="107" t="s">
        <v>824</v>
      </c>
      <c r="H11" s="108" t="s">
        <v>298</v>
      </c>
      <c r="I11" s="109" t="s">
        <v>299</v>
      </c>
    </row>
    <row r="12" spans="1:9" s="110" customFormat="1" ht="11.25" customHeight="1">
      <c r="A12" s="105"/>
      <c r="B12" s="106"/>
      <c r="C12" s="111" t="s">
        <v>825</v>
      </c>
      <c r="D12" s="108" t="s">
        <v>767</v>
      </c>
      <c r="E12" s="106" t="s">
        <v>826</v>
      </c>
      <c r="F12" s="109" t="s">
        <v>827</v>
      </c>
      <c r="G12" s="107" t="s">
        <v>828</v>
      </c>
      <c r="H12" s="108" t="s">
        <v>965</v>
      </c>
      <c r="I12" s="109" t="s">
        <v>829</v>
      </c>
    </row>
    <row r="13" spans="1:9" s="110" customFormat="1" ht="11.25" customHeight="1">
      <c r="A13" s="105"/>
      <c r="B13" s="106"/>
      <c r="C13" s="111" t="s">
        <v>830</v>
      </c>
      <c r="D13" s="108" t="s">
        <v>300</v>
      </c>
      <c r="E13" s="106" t="s">
        <v>831</v>
      </c>
      <c r="F13" s="109" t="s">
        <v>832</v>
      </c>
      <c r="G13" s="107" t="s">
        <v>797</v>
      </c>
      <c r="H13" s="108" t="s">
        <v>968</v>
      </c>
      <c r="I13" s="109"/>
    </row>
    <row r="14" spans="1:9" s="110" customFormat="1" ht="11.25" customHeight="1">
      <c r="A14" s="105"/>
      <c r="B14" s="106" t="s">
        <v>833</v>
      </c>
      <c r="C14" s="107" t="s">
        <v>797</v>
      </c>
      <c r="D14" s="108" t="s">
        <v>834</v>
      </c>
      <c r="E14" s="106"/>
      <c r="F14" s="109" t="s">
        <v>835</v>
      </c>
      <c r="G14" s="107" t="s">
        <v>836</v>
      </c>
      <c r="H14" s="108" t="s">
        <v>965</v>
      </c>
      <c r="I14" s="109" t="s">
        <v>837</v>
      </c>
    </row>
    <row r="15" spans="1:9" s="110" customFormat="1" ht="11.25" customHeight="1">
      <c r="A15" s="105"/>
      <c r="B15" s="106"/>
      <c r="C15" s="107" t="s">
        <v>838</v>
      </c>
      <c r="D15" s="108" t="s">
        <v>800</v>
      </c>
      <c r="E15" s="106" t="s">
        <v>839</v>
      </c>
      <c r="F15" s="109" t="s">
        <v>840</v>
      </c>
      <c r="G15" s="107" t="s">
        <v>841</v>
      </c>
      <c r="H15" s="108" t="s">
        <v>767</v>
      </c>
      <c r="I15" s="109" t="s">
        <v>301</v>
      </c>
    </row>
    <row r="16" spans="1:9" s="110" customFormat="1" ht="11.25" customHeight="1">
      <c r="A16" s="105"/>
      <c r="B16" s="106"/>
      <c r="C16" s="111" t="s">
        <v>811</v>
      </c>
      <c r="D16" s="108" t="s">
        <v>767</v>
      </c>
      <c r="E16" s="106" t="s">
        <v>842</v>
      </c>
      <c r="F16" s="109"/>
      <c r="G16" s="107" t="s">
        <v>843</v>
      </c>
      <c r="H16" s="108" t="s">
        <v>969</v>
      </c>
      <c r="I16" s="109" t="s">
        <v>302</v>
      </c>
    </row>
    <row r="17" spans="1:9" s="110" customFormat="1" ht="11.25" customHeight="1">
      <c r="A17" s="105"/>
      <c r="B17" s="106"/>
      <c r="C17" s="111" t="s">
        <v>815</v>
      </c>
      <c r="D17" s="108" t="s">
        <v>767</v>
      </c>
      <c r="E17" s="106" t="s">
        <v>844</v>
      </c>
      <c r="F17" s="109" t="s">
        <v>845</v>
      </c>
      <c r="G17" s="107"/>
      <c r="H17" s="108"/>
      <c r="I17" s="109"/>
    </row>
    <row r="18" spans="1:9" s="110" customFormat="1" ht="11.25" customHeight="1">
      <c r="A18" s="105"/>
      <c r="B18" s="106"/>
      <c r="C18" s="111" t="s">
        <v>846</v>
      </c>
      <c r="D18" s="108" t="s">
        <v>767</v>
      </c>
      <c r="E18" s="106" t="s">
        <v>847</v>
      </c>
      <c r="F18" s="109" t="s">
        <v>848</v>
      </c>
      <c r="G18" s="107" t="s">
        <v>849</v>
      </c>
      <c r="H18" s="108" t="s">
        <v>965</v>
      </c>
      <c r="I18" s="109" t="s">
        <v>850</v>
      </c>
    </row>
    <row r="19" spans="1:9" s="110" customFormat="1" ht="11.25" customHeight="1">
      <c r="A19" s="105"/>
      <c r="B19" s="106"/>
      <c r="C19" s="111" t="s">
        <v>851</v>
      </c>
      <c r="D19" s="108" t="s">
        <v>767</v>
      </c>
      <c r="E19" s="106" t="s">
        <v>852</v>
      </c>
      <c r="F19" s="109"/>
      <c r="G19" s="107" t="s">
        <v>841</v>
      </c>
      <c r="H19" s="108" t="s">
        <v>800</v>
      </c>
      <c r="I19" s="109" t="s">
        <v>853</v>
      </c>
    </row>
    <row r="20" spans="1:9" s="110" customFormat="1" ht="11.25" customHeight="1">
      <c r="A20" s="105"/>
      <c r="B20" s="106"/>
      <c r="C20" s="111" t="s">
        <v>841</v>
      </c>
      <c r="D20" s="108" t="s">
        <v>767</v>
      </c>
      <c r="E20" s="106" t="s">
        <v>854</v>
      </c>
      <c r="F20" s="109"/>
      <c r="G20" s="107"/>
      <c r="H20" s="108" t="s">
        <v>970</v>
      </c>
      <c r="I20" s="109" t="s">
        <v>303</v>
      </c>
    </row>
    <row r="21" spans="1:9" s="110" customFormat="1" ht="11.25" customHeight="1">
      <c r="A21" s="105"/>
      <c r="B21" s="106" t="s">
        <v>855</v>
      </c>
      <c r="C21" s="107" t="s">
        <v>971</v>
      </c>
      <c r="D21" s="108" t="s">
        <v>965</v>
      </c>
      <c r="E21" s="106" t="s">
        <v>972</v>
      </c>
      <c r="F21" s="109" t="s">
        <v>856</v>
      </c>
      <c r="G21" s="107" t="s">
        <v>846</v>
      </c>
      <c r="H21" s="108" t="s">
        <v>965</v>
      </c>
      <c r="I21" s="109" t="s">
        <v>857</v>
      </c>
    </row>
    <row r="22" spans="1:9" s="110" customFormat="1" ht="11.25" customHeight="1">
      <c r="A22" s="105"/>
      <c r="B22" s="106" t="s">
        <v>858</v>
      </c>
      <c r="C22" s="107" t="s">
        <v>973</v>
      </c>
      <c r="D22" s="108" t="s">
        <v>965</v>
      </c>
      <c r="E22" s="106" t="s">
        <v>974</v>
      </c>
      <c r="F22" s="109"/>
      <c r="G22" s="107" t="s">
        <v>851</v>
      </c>
      <c r="H22" s="108" t="s">
        <v>800</v>
      </c>
      <c r="I22" s="109" t="s">
        <v>859</v>
      </c>
    </row>
    <row r="23" spans="1:9" s="110" customFormat="1" ht="11.25" customHeight="1">
      <c r="A23" s="105"/>
      <c r="B23" s="106" t="s">
        <v>860</v>
      </c>
      <c r="C23" s="107" t="s">
        <v>861</v>
      </c>
      <c r="D23" s="108" t="s">
        <v>834</v>
      </c>
      <c r="E23" s="106"/>
      <c r="F23" s="109"/>
      <c r="G23" s="107" t="s">
        <v>862</v>
      </c>
      <c r="H23" s="108" t="s">
        <v>304</v>
      </c>
      <c r="I23" s="109" t="s">
        <v>305</v>
      </c>
    </row>
    <row r="24" spans="1:9" s="110" customFormat="1" ht="11.25" customHeight="1">
      <c r="A24" s="105"/>
      <c r="B24" s="106"/>
      <c r="C24" s="111" t="s">
        <v>841</v>
      </c>
      <c r="D24" s="108" t="s">
        <v>800</v>
      </c>
      <c r="E24" s="106" t="s">
        <v>863</v>
      </c>
      <c r="F24" s="109" t="s">
        <v>864</v>
      </c>
      <c r="G24" s="107"/>
      <c r="H24" s="108"/>
      <c r="I24" s="109"/>
    </row>
    <row r="25" spans="1:9" s="110" customFormat="1" ht="11.25" customHeight="1">
      <c r="A25" s="105"/>
      <c r="B25" s="106"/>
      <c r="C25" s="111" t="s">
        <v>865</v>
      </c>
      <c r="D25" s="108" t="s">
        <v>767</v>
      </c>
      <c r="E25" s="106" t="s">
        <v>866</v>
      </c>
      <c r="F25" s="109" t="s">
        <v>867</v>
      </c>
      <c r="G25" s="107" t="s">
        <v>868</v>
      </c>
      <c r="H25" s="108" t="s">
        <v>965</v>
      </c>
      <c r="I25" s="109" t="s">
        <v>869</v>
      </c>
    </row>
    <row r="26" spans="1:9" s="110" customFormat="1" ht="11.25" customHeight="1">
      <c r="A26" s="105"/>
      <c r="B26" s="106" t="s">
        <v>870</v>
      </c>
      <c r="C26" s="107" t="s">
        <v>871</v>
      </c>
      <c r="D26" s="108" t="s">
        <v>965</v>
      </c>
      <c r="E26" s="106" t="s">
        <v>872</v>
      </c>
      <c r="F26" s="109"/>
      <c r="G26" s="107" t="s">
        <v>873</v>
      </c>
      <c r="H26" s="108" t="s">
        <v>800</v>
      </c>
      <c r="I26" s="109" t="s">
        <v>874</v>
      </c>
    </row>
    <row r="27" spans="1:9" s="110" customFormat="1" ht="11.25" customHeight="1">
      <c r="A27" s="105"/>
      <c r="B27" s="106"/>
      <c r="C27" s="108"/>
      <c r="D27" s="108" t="s">
        <v>834</v>
      </c>
      <c r="E27" s="106"/>
      <c r="F27" s="109" t="s">
        <v>875</v>
      </c>
      <c r="G27" s="107" t="s">
        <v>811</v>
      </c>
      <c r="H27" s="108" t="s">
        <v>965</v>
      </c>
      <c r="I27" s="109" t="s">
        <v>876</v>
      </c>
    </row>
    <row r="28" spans="1:9" s="110" customFormat="1" ht="11.25" customHeight="1">
      <c r="A28" s="105"/>
      <c r="B28" s="106"/>
      <c r="C28" s="111" t="s">
        <v>815</v>
      </c>
      <c r="D28" s="108" t="s">
        <v>800</v>
      </c>
      <c r="E28" s="106" t="s">
        <v>877</v>
      </c>
      <c r="F28" s="109"/>
      <c r="G28" s="113" t="s">
        <v>878</v>
      </c>
      <c r="H28" s="108" t="s">
        <v>300</v>
      </c>
      <c r="I28" s="109" t="s">
        <v>306</v>
      </c>
    </row>
    <row r="29" spans="1:9" s="110" customFormat="1" ht="11.25" customHeight="1">
      <c r="A29" s="105"/>
      <c r="B29" s="106" t="s">
        <v>879</v>
      </c>
      <c r="C29" s="107" t="s">
        <v>849</v>
      </c>
      <c r="D29" s="108" t="s">
        <v>965</v>
      </c>
      <c r="E29" s="106" t="s">
        <v>880</v>
      </c>
      <c r="F29" s="109" t="s">
        <v>881</v>
      </c>
      <c r="G29" s="107" t="s">
        <v>811</v>
      </c>
      <c r="H29" s="108" t="s">
        <v>965</v>
      </c>
      <c r="I29" s="109" t="s">
        <v>882</v>
      </c>
    </row>
    <row r="30" spans="1:9" s="110" customFormat="1" ht="11.25" customHeight="1">
      <c r="A30" s="105"/>
      <c r="B30" s="106"/>
      <c r="C30" s="108"/>
      <c r="D30" s="108" t="s">
        <v>834</v>
      </c>
      <c r="E30" s="106"/>
      <c r="F30" s="109"/>
      <c r="G30" s="107" t="s">
        <v>883</v>
      </c>
      <c r="H30" s="108" t="s">
        <v>800</v>
      </c>
      <c r="I30" s="109" t="s">
        <v>884</v>
      </c>
    </row>
    <row r="31" spans="1:9" s="110" customFormat="1" ht="11.25" customHeight="1">
      <c r="A31" s="105"/>
      <c r="B31" s="106"/>
      <c r="C31" s="113" t="s">
        <v>885</v>
      </c>
      <c r="D31" s="108" t="s">
        <v>300</v>
      </c>
      <c r="E31" s="106" t="s">
        <v>307</v>
      </c>
      <c r="F31" s="109"/>
      <c r="G31" s="107"/>
      <c r="H31" s="108" t="s">
        <v>967</v>
      </c>
      <c r="I31" s="109" t="s">
        <v>308</v>
      </c>
    </row>
    <row r="32" spans="1:9" s="110" customFormat="1" ht="11.25" customHeight="1">
      <c r="A32" s="105"/>
      <c r="B32" s="106"/>
      <c r="C32" s="107" t="s">
        <v>886</v>
      </c>
      <c r="D32" s="108" t="s">
        <v>767</v>
      </c>
      <c r="E32" s="106" t="s">
        <v>309</v>
      </c>
      <c r="F32" s="109" t="s">
        <v>887</v>
      </c>
      <c r="G32" s="107"/>
      <c r="H32" s="108"/>
      <c r="I32" s="109"/>
    </row>
    <row r="33" spans="1:9" s="110" customFormat="1" ht="11.25" customHeight="1">
      <c r="A33" s="105"/>
      <c r="B33" s="106"/>
      <c r="C33" s="107" t="s">
        <v>888</v>
      </c>
      <c r="D33" s="108" t="s">
        <v>767</v>
      </c>
      <c r="E33" s="106" t="s">
        <v>310</v>
      </c>
      <c r="F33" s="109" t="s">
        <v>889</v>
      </c>
      <c r="G33" s="107" t="s">
        <v>846</v>
      </c>
      <c r="H33" s="108" t="s">
        <v>965</v>
      </c>
      <c r="I33" s="109" t="s">
        <v>890</v>
      </c>
    </row>
    <row r="34" spans="1:9" s="110" customFormat="1" ht="11.25" customHeight="1">
      <c r="A34" s="105"/>
      <c r="B34" s="106"/>
      <c r="C34" s="107" t="s">
        <v>888</v>
      </c>
      <c r="D34" s="108" t="s">
        <v>800</v>
      </c>
      <c r="E34" s="106" t="s">
        <v>891</v>
      </c>
      <c r="F34" s="109"/>
      <c r="G34" s="107" t="s">
        <v>892</v>
      </c>
      <c r="H34" s="108" t="s">
        <v>967</v>
      </c>
      <c r="I34" s="109" t="s">
        <v>311</v>
      </c>
    </row>
    <row r="35" spans="1:9" s="110" customFormat="1" ht="11.25" customHeight="1">
      <c r="A35" s="105"/>
      <c r="B35" s="106" t="s">
        <v>893</v>
      </c>
      <c r="C35" s="107" t="s">
        <v>894</v>
      </c>
      <c r="D35" s="108" t="s">
        <v>965</v>
      </c>
      <c r="E35" s="106" t="s">
        <v>895</v>
      </c>
      <c r="F35" s="109" t="s">
        <v>975</v>
      </c>
      <c r="G35" s="107" t="s">
        <v>976</v>
      </c>
      <c r="H35" s="108" t="s">
        <v>965</v>
      </c>
      <c r="I35" s="109" t="s">
        <v>977</v>
      </c>
    </row>
    <row r="36" spans="1:9" s="110" customFormat="1" ht="11.25" customHeight="1">
      <c r="A36" s="105"/>
      <c r="B36" s="106"/>
      <c r="C36" s="108"/>
      <c r="D36" s="108" t="s">
        <v>834</v>
      </c>
      <c r="E36" s="106"/>
      <c r="F36" s="109" t="s">
        <v>896</v>
      </c>
      <c r="G36" s="107"/>
      <c r="H36" s="108"/>
      <c r="I36" s="109"/>
    </row>
    <row r="37" spans="1:9" s="110" customFormat="1" ht="11.25" customHeight="1">
      <c r="A37" s="105"/>
      <c r="B37" s="106"/>
      <c r="C37" s="111" t="s">
        <v>818</v>
      </c>
      <c r="D37" s="108" t="s">
        <v>800</v>
      </c>
      <c r="E37" s="106" t="s">
        <v>897</v>
      </c>
      <c r="F37" s="109" t="s">
        <v>898</v>
      </c>
      <c r="G37" s="107" t="s">
        <v>871</v>
      </c>
      <c r="H37" s="108" t="s">
        <v>965</v>
      </c>
      <c r="I37" s="109" t="s">
        <v>899</v>
      </c>
    </row>
    <row r="38" spans="1:9" s="110" customFormat="1" ht="11.25" customHeight="1">
      <c r="A38" s="105"/>
      <c r="B38" s="106"/>
      <c r="C38" s="111" t="s">
        <v>846</v>
      </c>
      <c r="D38" s="108" t="s">
        <v>767</v>
      </c>
      <c r="E38" s="106" t="s">
        <v>900</v>
      </c>
      <c r="F38" s="109"/>
      <c r="G38" s="107"/>
      <c r="H38" s="108"/>
      <c r="I38" s="109"/>
    </row>
    <row r="39" spans="1:9" s="110" customFormat="1" ht="11.25" customHeight="1">
      <c r="A39" s="105"/>
      <c r="B39" s="106"/>
      <c r="C39" s="111" t="s">
        <v>878</v>
      </c>
      <c r="D39" s="108" t="s">
        <v>300</v>
      </c>
      <c r="E39" s="106" t="s">
        <v>312</v>
      </c>
      <c r="F39" s="109" t="s">
        <v>978</v>
      </c>
      <c r="G39" s="107"/>
      <c r="H39" s="108"/>
      <c r="I39" s="109"/>
    </row>
    <row r="40" spans="1:9" s="110" customFormat="1" ht="11.25" customHeight="1">
      <c r="A40" s="105"/>
      <c r="B40" s="106"/>
      <c r="C40" s="107" t="s">
        <v>901</v>
      </c>
      <c r="D40" s="108" t="s">
        <v>767</v>
      </c>
      <c r="E40" s="106" t="s">
        <v>313</v>
      </c>
      <c r="F40" s="109" t="s">
        <v>979</v>
      </c>
      <c r="G40" s="107"/>
      <c r="H40" s="108"/>
      <c r="I40" s="109"/>
    </row>
    <row r="41" spans="1:9" s="110" customFormat="1" ht="11.25" customHeight="1">
      <c r="A41" s="105"/>
      <c r="B41" s="106" t="s">
        <v>902</v>
      </c>
      <c r="C41" s="107" t="s">
        <v>314</v>
      </c>
      <c r="D41" s="108" t="s">
        <v>965</v>
      </c>
      <c r="E41" s="106" t="s">
        <v>903</v>
      </c>
      <c r="F41" s="109" t="s">
        <v>980</v>
      </c>
      <c r="G41" s="107" t="s">
        <v>904</v>
      </c>
      <c r="H41" s="108" t="s">
        <v>834</v>
      </c>
      <c r="I41" s="109"/>
    </row>
    <row r="42" spans="1:9" s="110" customFormat="1" ht="11.25" customHeight="1">
      <c r="A42" s="105"/>
      <c r="B42" s="106"/>
      <c r="C42" s="108"/>
      <c r="D42" s="108" t="s">
        <v>834</v>
      </c>
      <c r="E42" s="106"/>
      <c r="F42" s="109"/>
      <c r="G42" s="107" t="s">
        <v>905</v>
      </c>
      <c r="H42" s="108" t="s">
        <v>800</v>
      </c>
      <c r="I42" s="109" t="s">
        <v>315</v>
      </c>
    </row>
    <row r="43" spans="1:9" s="110" customFormat="1" ht="11.25" customHeight="1">
      <c r="A43" s="105"/>
      <c r="B43" s="106"/>
      <c r="C43" s="107" t="s">
        <v>906</v>
      </c>
      <c r="D43" s="108" t="s">
        <v>316</v>
      </c>
      <c r="E43" s="106" t="s">
        <v>317</v>
      </c>
      <c r="F43" s="109"/>
      <c r="G43" s="111" t="s">
        <v>907</v>
      </c>
      <c r="H43" s="108" t="s">
        <v>767</v>
      </c>
      <c r="I43" s="109" t="s">
        <v>908</v>
      </c>
    </row>
    <row r="44" spans="1:9" s="110" customFormat="1" ht="11.25" customHeight="1">
      <c r="A44" s="105"/>
      <c r="B44" s="106" t="s">
        <v>909</v>
      </c>
      <c r="C44" s="107" t="s">
        <v>849</v>
      </c>
      <c r="D44" s="108" t="s">
        <v>965</v>
      </c>
      <c r="E44" s="106" t="s">
        <v>981</v>
      </c>
      <c r="F44" s="109"/>
      <c r="G44" s="111" t="s">
        <v>910</v>
      </c>
      <c r="H44" s="108" t="s">
        <v>318</v>
      </c>
      <c r="I44" s="109" t="s">
        <v>319</v>
      </c>
    </row>
    <row r="45" spans="1:9" s="110" customFormat="1" ht="11.25" customHeight="1">
      <c r="A45" s="105"/>
      <c r="B45" s="106"/>
      <c r="C45" s="107" t="s">
        <v>320</v>
      </c>
      <c r="D45" s="108" t="s">
        <v>834</v>
      </c>
      <c r="E45" s="106"/>
      <c r="F45" s="109"/>
      <c r="G45" s="111" t="s">
        <v>911</v>
      </c>
      <c r="H45" s="108" t="s">
        <v>800</v>
      </c>
      <c r="I45" s="109" t="s">
        <v>912</v>
      </c>
    </row>
    <row r="46" spans="1:9" s="110" customFormat="1" ht="11.25" customHeight="1">
      <c r="A46" s="105"/>
      <c r="B46" s="106"/>
      <c r="C46" s="113" t="s">
        <v>913</v>
      </c>
      <c r="D46" s="108" t="s">
        <v>800</v>
      </c>
      <c r="E46" s="106" t="s">
        <v>914</v>
      </c>
      <c r="F46" s="109" t="s">
        <v>982</v>
      </c>
      <c r="G46" s="107" t="s">
        <v>818</v>
      </c>
      <c r="H46" s="108" t="s">
        <v>965</v>
      </c>
      <c r="I46" s="109" t="s">
        <v>915</v>
      </c>
    </row>
    <row r="47" spans="1:9" s="110" customFormat="1" ht="11.25" customHeight="1">
      <c r="A47" s="105"/>
      <c r="B47" s="106" t="s">
        <v>916</v>
      </c>
      <c r="C47" s="107" t="s">
        <v>871</v>
      </c>
      <c r="D47" s="108" t="s">
        <v>965</v>
      </c>
      <c r="E47" s="106" t="s">
        <v>983</v>
      </c>
      <c r="F47" s="109"/>
      <c r="G47" s="107" t="s">
        <v>917</v>
      </c>
      <c r="H47" s="108" t="s">
        <v>800</v>
      </c>
      <c r="I47" s="109" t="s">
        <v>918</v>
      </c>
    </row>
    <row r="48" spans="1:9" s="110" customFormat="1" ht="11.25" customHeight="1">
      <c r="A48" s="105"/>
      <c r="B48" s="106"/>
      <c r="C48" s="107" t="s">
        <v>919</v>
      </c>
      <c r="D48" s="108" t="s">
        <v>834</v>
      </c>
      <c r="E48" s="106"/>
      <c r="F48" s="109" t="s">
        <v>984</v>
      </c>
      <c r="G48" s="107" t="s">
        <v>851</v>
      </c>
      <c r="H48" s="108" t="s">
        <v>965</v>
      </c>
      <c r="I48" s="109" t="s">
        <v>920</v>
      </c>
    </row>
    <row r="49" spans="1:9" s="110" customFormat="1" ht="11.25" customHeight="1">
      <c r="A49" s="105"/>
      <c r="B49" s="106"/>
      <c r="C49" s="107" t="s">
        <v>921</v>
      </c>
      <c r="D49" s="108" t="s">
        <v>300</v>
      </c>
      <c r="E49" s="106" t="s">
        <v>321</v>
      </c>
      <c r="F49" s="109" t="s">
        <v>985</v>
      </c>
      <c r="G49" s="107" t="s">
        <v>818</v>
      </c>
      <c r="H49" s="108" t="s">
        <v>767</v>
      </c>
      <c r="I49" s="109" t="s">
        <v>922</v>
      </c>
    </row>
    <row r="50" spans="1:9" s="110" customFormat="1" ht="11.25" customHeight="1">
      <c r="A50" s="105"/>
      <c r="B50" s="106" t="s">
        <v>923</v>
      </c>
      <c r="C50" s="107" t="s">
        <v>849</v>
      </c>
      <c r="D50" s="108" t="s">
        <v>965</v>
      </c>
      <c r="E50" s="106" t="s">
        <v>986</v>
      </c>
      <c r="F50" s="109"/>
      <c r="G50" s="107" t="s">
        <v>910</v>
      </c>
      <c r="H50" s="108" t="s">
        <v>322</v>
      </c>
      <c r="I50" s="109" t="s">
        <v>323</v>
      </c>
    </row>
    <row r="51" spans="1:9" s="110" customFormat="1" ht="11.25" customHeight="1">
      <c r="A51" s="105"/>
      <c r="B51" s="106"/>
      <c r="C51" s="111" t="s">
        <v>841</v>
      </c>
      <c r="D51" s="108" t="s">
        <v>322</v>
      </c>
      <c r="E51" s="106" t="s">
        <v>324</v>
      </c>
      <c r="F51" s="109"/>
      <c r="G51" s="107" t="s">
        <v>924</v>
      </c>
      <c r="H51" s="108" t="s">
        <v>967</v>
      </c>
      <c r="I51" s="109" t="s">
        <v>325</v>
      </c>
    </row>
    <row r="52" spans="1:9" s="110" customFormat="1" ht="11.25" customHeight="1">
      <c r="A52" s="105"/>
      <c r="B52" s="106"/>
      <c r="C52" s="107" t="s">
        <v>925</v>
      </c>
      <c r="D52" s="108" t="s">
        <v>834</v>
      </c>
      <c r="E52" s="106"/>
      <c r="F52" s="109"/>
      <c r="G52" s="107" t="s">
        <v>926</v>
      </c>
      <c r="H52" s="108" t="s">
        <v>298</v>
      </c>
      <c r="I52" s="109" t="s">
        <v>326</v>
      </c>
    </row>
    <row r="53" spans="1:9" s="110" customFormat="1" ht="11.25" customHeight="1">
      <c r="A53" s="105"/>
      <c r="B53" s="106" t="s">
        <v>927</v>
      </c>
      <c r="C53" s="107" t="s">
        <v>928</v>
      </c>
      <c r="D53" s="108" t="s">
        <v>965</v>
      </c>
      <c r="E53" s="106" t="s">
        <v>929</v>
      </c>
      <c r="F53" s="109" t="s">
        <v>987</v>
      </c>
      <c r="G53" s="107" t="s">
        <v>930</v>
      </c>
      <c r="H53" s="108" t="s">
        <v>965</v>
      </c>
      <c r="I53" s="109" t="s">
        <v>327</v>
      </c>
    </row>
    <row r="54" spans="1:9" s="110" customFormat="1" ht="11.25" customHeight="1">
      <c r="A54" s="105"/>
      <c r="B54" s="106"/>
      <c r="C54" s="111" t="s">
        <v>841</v>
      </c>
      <c r="D54" s="108" t="s">
        <v>767</v>
      </c>
      <c r="E54" s="106" t="s">
        <v>931</v>
      </c>
      <c r="F54" s="109"/>
      <c r="G54" s="107" t="s">
        <v>932</v>
      </c>
      <c r="H54" s="108" t="s">
        <v>300</v>
      </c>
      <c r="I54" s="109" t="s">
        <v>328</v>
      </c>
    </row>
    <row r="55" spans="1:9" s="110" customFormat="1" ht="11.25" customHeight="1">
      <c r="A55" s="105"/>
      <c r="B55" s="106"/>
      <c r="C55" s="107" t="s">
        <v>933</v>
      </c>
      <c r="D55" s="108" t="s">
        <v>767</v>
      </c>
      <c r="E55" s="106" t="s">
        <v>934</v>
      </c>
      <c r="F55" s="109" t="s">
        <v>988</v>
      </c>
      <c r="G55" s="107" t="s">
        <v>836</v>
      </c>
      <c r="H55" s="108" t="s">
        <v>965</v>
      </c>
      <c r="I55" s="109" t="s">
        <v>935</v>
      </c>
    </row>
    <row r="56" spans="1:9" s="110" customFormat="1" ht="11.25" customHeight="1">
      <c r="A56" s="105"/>
      <c r="B56" s="106"/>
      <c r="C56" s="107" t="s">
        <v>936</v>
      </c>
      <c r="D56" s="108" t="s">
        <v>300</v>
      </c>
      <c r="E56" s="106" t="s">
        <v>329</v>
      </c>
      <c r="F56" s="109" t="s">
        <v>330</v>
      </c>
      <c r="G56" s="107"/>
      <c r="H56" s="108"/>
      <c r="I56" s="109"/>
    </row>
    <row r="57" spans="1:9" s="110" customFormat="1" ht="11.25" customHeight="1">
      <c r="A57" s="105"/>
      <c r="B57" s="106"/>
      <c r="C57" s="111" t="s">
        <v>937</v>
      </c>
      <c r="D57" s="108" t="s">
        <v>965</v>
      </c>
      <c r="E57" s="106" t="s">
        <v>938</v>
      </c>
      <c r="F57" s="109" t="s">
        <v>989</v>
      </c>
      <c r="G57" s="107" t="s">
        <v>939</v>
      </c>
      <c r="H57" s="108" t="s">
        <v>834</v>
      </c>
      <c r="I57" s="109"/>
    </row>
    <row r="58" spans="1:9" s="110" customFormat="1" ht="11.25" customHeight="1">
      <c r="A58" s="105"/>
      <c r="B58" s="106"/>
      <c r="C58" s="108"/>
      <c r="D58" s="108" t="s">
        <v>834</v>
      </c>
      <c r="E58" s="106"/>
      <c r="F58" s="109"/>
      <c r="G58" s="111" t="s">
        <v>940</v>
      </c>
      <c r="H58" s="108" t="s">
        <v>800</v>
      </c>
      <c r="I58" s="109" t="s">
        <v>941</v>
      </c>
    </row>
    <row r="59" spans="1:9" s="110" customFormat="1" ht="11.25" customHeight="1">
      <c r="A59" s="105"/>
      <c r="B59" s="106" t="s">
        <v>942</v>
      </c>
      <c r="C59" s="107"/>
      <c r="D59" s="108"/>
      <c r="E59" s="106"/>
      <c r="F59" s="109"/>
      <c r="G59" s="111" t="s">
        <v>331</v>
      </c>
      <c r="H59" s="108" t="s">
        <v>767</v>
      </c>
      <c r="I59" s="109" t="s">
        <v>990</v>
      </c>
    </row>
    <row r="60" spans="1:9" s="110" customFormat="1" ht="11.25" customHeight="1">
      <c r="A60" s="105"/>
      <c r="B60" s="106" t="s">
        <v>943</v>
      </c>
      <c r="C60" s="107" t="s">
        <v>849</v>
      </c>
      <c r="D60" s="108" t="s">
        <v>965</v>
      </c>
      <c r="E60" s="106" t="s">
        <v>944</v>
      </c>
      <c r="F60" s="109"/>
      <c r="G60" s="111" t="s">
        <v>930</v>
      </c>
      <c r="H60" s="108" t="s">
        <v>767</v>
      </c>
      <c r="I60" s="109" t="s">
        <v>945</v>
      </c>
    </row>
    <row r="61" spans="1:9" s="110" customFormat="1" ht="11.25" customHeight="1">
      <c r="A61" s="105"/>
      <c r="B61" s="106"/>
      <c r="C61" s="107" t="s">
        <v>946</v>
      </c>
      <c r="D61" s="108" t="s">
        <v>300</v>
      </c>
      <c r="E61" s="106" t="s">
        <v>332</v>
      </c>
      <c r="F61" s="109"/>
      <c r="G61" s="111" t="s">
        <v>818</v>
      </c>
      <c r="H61" s="108" t="s">
        <v>767</v>
      </c>
      <c r="I61" s="114" t="s">
        <v>333</v>
      </c>
    </row>
    <row r="62" spans="1:9" s="110" customFormat="1" ht="11.25" customHeight="1">
      <c r="A62" s="105"/>
      <c r="B62" s="106" t="s">
        <v>947</v>
      </c>
      <c r="C62" s="107" t="s">
        <v>811</v>
      </c>
      <c r="D62" s="108" t="s">
        <v>965</v>
      </c>
      <c r="E62" s="106" t="s">
        <v>948</v>
      </c>
      <c r="F62" s="109" t="s">
        <v>991</v>
      </c>
      <c r="G62" s="107" t="s">
        <v>811</v>
      </c>
      <c r="H62" s="108" t="s">
        <v>965</v>
      </c>
      <c r="I62" s="109" t="s">
        <v>949</v>
      </c>
    </row>
    <row r="63" spans="1:9" s="110" customFormat="1" ht="11.25" customHeight="1">
      <c r="A63" s="105"/>
      <c r="B63" s="106"/>
      <c r="C63" s="107" t="s">
        <v>841</v>
      </c>
      <c r="D63" s="108" t="s">
        <v>300</v>
      </c>
      <c r="E63" s="106" t="s">
        <v>332</v>
      </c>
      <c r="F63" s="109"/>
      <c r="G63" s="107"/>
      <c r="H63" s="108" t="s">
        <v>967</v>
      </c>
      <c r="I63" s="109"/>
    </row>
    <row r="64" spans="1:9" s="110" customFormat="1" ht="11.25" customHeight="1">
      <c r="A64" s="105"/>
      <c r="B64" s="106" t="s">
        <v>950</v>
      </c>
      <c r="C64" s="107"/>
      <c r="D64" s="108"/>
      <c r="E64" s="106"/>
      <c r="F64" s="109" t="s">
        <v>992</v>
      </c>
      <c r="G64" s="107" t="s">
        <v>846</v>
      </c>
      <c r="H64" s="108" t="s">
        <v>965</v>
      </c>
      <c r="I64" s="109" t="s">
        <v>951</v>
      </c>
    </row>
    <row r="65" spans="1:9" s="110" customFormat="1" ht="11.25" customHeight="1">
      <c r="A65" s="105"/>
      <c r="B65" s="106" t="s">
        <v>952</v>
      </c>
      <c r="C65" s="107" t="s">
        <v>849</v>
      </c>
      <c r="D65" s="108" t="s">
        <v>965</v>
      </c>
      <c r="E65" s="106" t="s">
        <v>993</v>
      </c>
      <c r="F65" s="109" t="s">
        <v>994</v>
      </c>
      <c r="G65" s="107" t="s">
        <v>930</v>
      </c>
      <c r="H65" s="108" t="s">
        <v>767</v>
      </c>
      <c r="I65" s="109" t="s">
        <v>953</v>
      </c>
    </row>
    <row r="66" spans="1:9" s="110" customFormat="1" ht="11.25" customHeight="1">
      <c r="A66" s="105"/>
      <c r="B66" s="106"/>
      <c r="C66" s="113" t="s">
        <v>954</v>
      </c>
      <c r="D66" s="108" t="s">
        <v>316</v>
      </c>
      <c r="E66" s="106" t="s">
        <v>334</v>
      </c>
      <c r="F66" s="109"/>
      <c r="G66" s="107" t="s">
        <v>955</v>
      </c>
      <c r="H66" s="108" t="s">
        <v>967</v>
      </c>
      <c r="I66" s="109" t="s">
        <v>335</v>
      </c>
    </row>
    <row r="67" spans="1:9" s="110" customFormat="1" ht="11.25" customHeight="1">
      <c r="A67" s="105"/>
      <c r="B67" s="106"/>
      <c r="C67" s="107" t="s">
        <v>901</v>
      </c>
      <c r="D67" s="108" t="s">
        <v>767</v>
      </c>
      <c r="E67" s="106" t="s">
        <v>336</v>
      </c>
      <c r="F67" s="109"/>
      <c r="G67" s="107" t="s">
        <v>921</v>
      </c>
      <c r="H67" s="108" t="s">
        <v>298</v>
      </c>
      <c r="I67" s="109" t="s">
        <v>956</v>
      </c>
    </row>
    <row r="68" spans="1:9" s="110" customFormat="1" ht="11.25" customHeight="1">
      <c r="A68" s="105"/>
      <c r="B68" s="106"/>
      <c r="C68" s="107" t="s">
        <v>921</v>
      </c>
      <c r="D68" s="108" t="s">
        <v>767</v>
      </c>
      <c r="E68" s="106" t="s">
        <v>337</v>
      </c>
      <c r="F68" s="109" t="s">
        <v>995</v>
      </c>
      <c r="G68" s="107"/>
      <c r="H68" s="108"/>
      <c r="I68" s="109"/>
    </row>
    <row r="69" spans="1:9" s="110" customFormat="1" ht="11.25" customHeight="1">
      <c r="A69" s="105"/>
      <c r="B69" s="106" t="s">
        <v>957</v>
      </c>
      <c r="C69" s="107" t="s">
        <v>811</v>
      </c>
      <c r="D69" s="108" t="s">
        <v>965</v>
      </c>
      <c r="E69" s="106" t="s">
        <v>958</v>
      </c>
      <c r="F69" s="109" t="s">
        <v>996</v>
      </c>
      <c r="G69" s="107" t="s">
        <v>849</v>
      </c>
      <c r="H69" s="108" t="s">
        <v>965</v>
      </c>
      <c r="I69" s="109" t="s">
        <v>997</v>
      </c>
    </row>
    <row r="70" spans="1:9" s="110" customFormat="1" ht="11.25" customHeight="1">
      <c r="A70" s="105"/>
      <c r="B70" s="106" t="s">
        <v>959</v>
      </c>
      <c r="C70" s="107" t="s">
        <v>815</v>
      </c>
      <c r="D70" s="108" t="s">
        <v>767</v>
      </c>
      <c r="E70" s="106" t="s">
        <v>998</v>
      </c>
      <c r="F70" s="109"/>
      <c r="G70" s="107" t="s">
        <v>910</v>
      </c>
      <c r="H70" s="108" t="s">
        <v>298</v>
      </c>
      <c r="I70" s="109" t="s">
        <v>338</v>
      </c>
    </row>
    <row r="71" spans="1:9" s="110" customFormat="1" ht="11.25" customHeight="1">
      <c r="A71" s="105"/>
      <c r="B71" s="106" t="s">
        <v>960</v>
      </c>
      <c r="C71" s="107" t="s">
        <v>811</v>
      </c>
      <c r="D71" s="108" t="s">
        <v>965</v>
      </c>
      <c r="E71" s="106" t="s">
        <v>961</v>
      </c>
      <c r="F71" s="109" t="s">
        <v>999</v>
      </c>
      <c r="G71" s="107" t="s">
        <v>818</v>
      </c>
      <c r="H71" s="108" t="s">
        <v>965</v>
      </c>
      <c r="I71" s="109" t="s">
        <v>339</v>
      </c>
    </row>
    <row r="72" spans="1:9" s="110" customFormat="1" ht="11.25" customHeight="1" thickBot="1">
      <c r="A72" s="105"/>
      <c r="B72" s="115"/>
      <c r="C72" s="116" t="s">
        <v>962</v>
      </c>
      <c r="D72" s="117" t="s">
        <v>767</v>
      </c>
      <c r="E72" s="115" t="s">
        <v>963</v>
      </c>
      <c r="F72" s="115"/>
      <c r="G72" s="116"/>
      <c r="H72" s="117"/>
      <c r="I72" s="118"/>
    </row>
    <row r="73" spans="2:5" ht="13.5">
      <c r="B73" s="110" t="s">
        <v>340</v>
      </c>
      <c r="E73" s="873"/>
    </row>
    <row r="74" spans="2:5" ht="13.5">
      <c r="B74" s="110" t="s">
        <v>341</v>
      </c>
      <c r="E74" s="873"/>
    </row>
    <row r="75" ht="13.5">
      <c r="E75" s="873"/>
    </row>
    <row r="76" ht="13.5">
      <c r="E76" s="873"/>
    </row>
    <row r="77" ht="13.5">
      <c r="E77" s="873"/>
    </row>
    <row r="78" ht="13.5">
      <c r="E78" s="873"/>
    </row>
    <row r="79" ht="13.5">
      <c r="E79" s="873"/>
    </row>
    <row r="80" ht="13.5">
      <c r="E80" s="873"/>
    </row>
    <row r="81" ht="13.5">
      <c r="E81" s="873"/>
    </row>
    <row r="82" ht="13.5">
      <c r="E82" s="873"/>
    </row>
    <row r="83" ht="13.5">
      <c r="E83" s="873"/>
    </row>
    <row r="84" ht="13.5">
      <c r="E84" s="873"/>
    </row>
    <row r="85" ht="13.5">
      <c r="E85" s="873"/>
    </row>
    <row r="86" ht="13.5">
      <c r="E86" s="873"/>
    </row>
  </sheetData>
  <printOptions/>
  <pageMargins left="0.53" right="0.31496062992125984" top="0.41" bottom="0.22" header="0.31496062992125984" footer="0.16"/>
  <pageSetup horizontalDpi="300" verticalDpi="300" orientation="portrait" paperSize="9"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W52"/>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00390625" defaultRowHeight="13.5"/>
  <cols>
    <col min="1" max="1" width="9.625" style="160" customWidth="1"/>
    <col min="2" max="2" width="9.625" style="127" customWidth="1"/>
    <col min="3" max="3" width="9.25390625" style="161" customWidth="1"/>
    <col min="4" max="4" width="9.625" style="161" bestFit="1" customWidth="1"/>
    <col min="5" max="5" width="7.625" style="161" customWidth="1"/>
    <col min="6" max="6" width="9.625" style="161" bestFit="1" customWidth="1"/>
    <col min="7" max="7" width="9.25390625" style="161" customWidth="1"/>
    <col min="8" max="8" width="9.875" style="161" bestFit="1" customWidth="1"/>
    <col min="9" max="9" width="7.625" style="161" customWidth="1"/>
    <col min="10" max="10" width="8.625" style="161" customWidth="1"/>
    <col min="11" max="11" width="7.625" style="161" customWidth="1"/>
    <col min="12" max="12" width="8.625" style="161" bestFit="1" customWidth="1"/>
    <col min="13" max="13" width="7.625" style="161" customWidth="1"/>
    <col min="14" max="14" width="9.25390625" style="161" customWidth="1"/>
    <col min="15" max="15" width="8.625" style="161" customWidth="1"/>
    <col min="16" max="17" width="7.625" style="161" customWidth="1"/>
    <col min="18" max="22" width="8.625" style="161" customWidth="1"/>
    <col min="23" max="16384" width="9.00390625" style="124" customWidth="1"/>
  </cols>
  <sheetData>
    <row r="1" spans="1:22" ht="18" customHeight="1">
      <c r="A1" s="119" t="s">
        <v>282</v>
      </c>
      <c r="B1" s="120"/>
      <c r="C1" s="121"/>
      <c r="D1" s="121"/>
      <c r="E1" s="121"/>
      <c r="F1" s="122"/>
      <c r="G1" s="122"/>
      <c r="H1" s="122"/>
      <c r="I1" s="123"/>
      <c r="J1" s="122"/>
      <c r="K1" s="122"/>
      <c r="L1" s="122"/>
      <c r="M1" s="122"/>
      <c r="N1" s="122"/>
      <c r="O1" s="122"/>
      <c r="P1" s="122"/>
      <c r="Q1" s="122"/>
      <c r="R1" s="122"/>
      <c r="S1" s="122"/>
      <c r="T1" s="122"/>
      <c r="U1" s="122"/>
      <c r="V1" s="122"/>
    </row>
    <row r="2" spans="1:22" ht="12" customHeight="1" thickBot="1">
      <c r="A2" s="125"/>
      <c r="B2" s="126"/>
      <c r="C2" s="122"/>
      <c r="D2" s="122"/>
      <c r="E2" s="122"/>
      <c r="F2" s="122"/>
      <c r="G2" s="122"/>
      <c r="H2" s="122"/>
      <c r="I2" s="122"/>
      <c r="J2" s="122"/>
      <c r="K2" s="122"/>
      <c r="L2" s="122"/>
      <c r="M2" s="122"/>
      <c r="N2" s="122"/>
      <c r="O2" s="122"/>
      <c r="P2" s="122"/>
      <c r="Q2" s="122"/>
      <c r="R2" s="122"/>
      <c r="S2" s="122"/>
      <c r="T2" s="122"/>
      <c r="U2" s="122"/>
      <c r="V2" s="127" t="s">
        <v>1001</v>
      </c>
    </row>
    <row r="3" spans="1:23" s="131" customFormat="1" ht="12" customHeight="1" thickTop="1">
      <c r="A3" s="1141" t="s">
        <v>1002</v>
      </c>
      <c r="B3" s="1143" t="s">
        <v>1003</v>
      </c>
      <c r="C3" s="1146" t="s">
        <v>1004</v>
      </c>
      <c r="D3" s="128"/>
      <c r="E3" s="129"/>
      <c r="F3" s="1146" t="s">
        <v>1005</v>
      </c>
      <c r="G3" s="128"/>
      <c r="H3" s="128"/>
      <c r="I3" s="1152" t="s">
        <v>1006</v>
      </c>
      <c r="J3" s="1154" t="s">
        <v>1007</v>
      </c>
      <c r="K3" s="128"/>
      <c r="L3" s="128"/>
      <c r="M3" s="129"/>
      <c r="N3" s="1146" t="s">
        <v>1008</v>
      </c>
      <c r="O3" s="128"/>
      <c r="P3" s="128"/>
      <c r="Q3" s="129"/>
      <c r="R3" s="1146" t="s">
        <v>1009</v>
      </c>
      <c r="S3" s="128"/>
      <c r="T3" s="128"/>
      <c r="U3" s="128"/>
      <c r="V3" s="1146" t="s">
        <v>1010</v>
      </c>
      <c r="W3" s="130"/>
    </row>
    <row r="4" spans="1:23" s="131" customFormat="1" ht="12" customHeight="1">
      <c r="A4" s="1142"/>
      <c r="B4" s="1144"/>
      <c r="C4" s="1147"/>
      <c r="D4" s="1149" t="s">
        <v>1011</v>
      </c>
      <c r="E4" s="1151" t="s">
        <v>1012</v>
      </c>
      <c r="F4" s="1147"/>
      <c r="G4" s="1149" t="s">
        <v>1013</v>
      </c>
      <c r="H4" s="1149" t="s">
        <v>1014</v>
      </c>
      <c r="I4" s="1153"/>
      <c r="J4" s="1147"/>
      <c r="K4" s="1149" t="s">
        <v>1015</v>
      </c>
      <c r="L4" s="1149" t="s">
        <v>1016</v>
      </c>
      <c r="M4" s="1149" t="s">
        <v>1017</v>
      </c>
      <c r="N4" s="1147"/>
      <c r="O4" s="1149" t="s">
        <v>1018</v>
      </c>
      <c r="P4" s="1149" t="s">
        <v>1019</v>
      </c>
      <c r="Q4" s="1149" t="s">
        <v>1020</v>
      </c>
      <c r="R4" s="1147"/>
      <c r="S4" s="1149" t="s">
        <v>1021</v>
      </c>
      <c r="T4" s="1149" t="s">
        <v>1022</v>
      </c>
      <c r="U4" s="1151" t="s">
        <v>1023</v>
      </c>
      <c r="V4" s="1147"/>
      <c r="W4" s="130"/>
    </row>
    <row r="5" spans="1:23" s="131" customFormat="1" ht="12" customHeight="1">
      <c r="A5" s="1130"/>
      <c r="B5" s="1145"/>
      <c r="C5" s="1148"/>
      <c r="D5" s="1150"/>
      <c r="E5" s="1150"/>
      <c r="F5" s="1148"/>
      <c r="G5" s="1150"/>
      <c r="H5" s="1150"/>
      <c r="I5" s="1150"/>
      <c r="J5" s="1148"/>
      <c r="K5" s="1150"/>
      <c r="L5" s="1150"/>
      <c r="M5" s="1150"/>
      <c r="N5" s="1148"/>
      <c r="O5" s="1150"/>
      <c r="P5" s="1150"/>
      <c r="Q5" s="1150"/>
      <c r="R5" s="1148"/>
      <c r="S5" s="1150"/>
      <c r="T5" s="1150"/>
      <c r="U5" s="1150"/>
      <c r="V5" s="1148"/>
      <c r="W5" s="130"/>
    </row>
    <row r="6" spans="1:23" s="137" customFormat="1" ht="15" customHeight="1">
      <c r="A6" s="132" t="s">
        <v>1000</v>
      </c>
      <c r="B6" s="133">
        <v>932339</v>
      </c>
      <c r="C6" s="134">
        <v>125767</v>
      </c>
      <c r="D6" s="133">
        <v>124907</v>
      </c>
      <c r="E6" s="133">
        <v>860</v>
      </c>
      <c r="F6" s="134">
        <v>667979</v>
      </c>
      <c r="G6" s="133">
        <v>355595</v>
      </c>
      <c r="H6" s="135">
        <v>312384</v>
      </c>
      <c r="I6" s="133">
        <v>941</v>
      </c>
      <c r="J6" s="134">
        <v>24836</v>
      </c>
      <c r="K6" s="133">
        <v>3702</v>
      </c>
      <c r="L6" s="133">
        <v>15084</v>
      </c>
      <c r="M6" s="133">
        <v>6050</v>
      </c>
      <c r="N6" s="134">
        <v>25740</v>
      </c>
      <c r="O6" s="133">
        <v>16259</v>
      </c>
      <c r="P6" s="133">
        <v>7462</v>
      </c>
      <c r="Q6" s="133">
        <v>2019</v>
      </c>
      <c r="R6" s="134">
        <v>27875</v>
      </c>
      <c r="S6" s="133">
        <v>16922</v>
      </c>
      <c r="T6" s="133">
        <v>1702</v>
      </c>
      <c r="U6" s="135">
        <v>9251</v>
      </c>
      <c r="V6" s="135">
        <v>59201</v>
      </c>
      <c r="W6" s="136"/>
    </row>
    <row r="7" spans="1:23" s="141" customFormat="1" ht="15" customHeight="1">
      <c r="A7" s="878" t="s">
        <v>1024</v>
      </c>
      <c r="B7" s="138">
        <f aca="true" t="shared" si="0" ref="B7:V7">B9+B10</f>
        <v>932339</v>
      </c>
      <c r="C7" s="138">
        <f t="shared" si="0"/>
        <v>125331</v>
      </c>
      <c r="D7" s="138">
        <f t="shared" si="0"/>
        <v>124471</v>
      </c>
      <c r="E7" s="138">
        <f t="shared" si="0"/>
        <v>860</v>
      </c>
      <c r="F7" s="138">
        <f t="shared" si="0"/>
        <v>668093</v>
      </c>
      <c r="G7" s="138">
        <f t="shared" si="0"/>
        <v>355708</v>
      </c>
      <c r="H7" s="138">
        <f t="shared" si="0"/>
        <v>312385</v>
      </c>
      <c r="I7" s="138">
        <f t="shared" si="0"/>
        <v>941</v>
      </c>
      <c r="J7" s="138">
        <f t="shared" si="0"/>
        <v>24807</v>
      </c>
      <c r="K7" s="138">
        <f t="shared" si="0"/>
        <v>3702</v>
      </c>
      <c r="L7" s="138">
        <f t="shared" si="0"/>
        <v>15089</v>
      </c>
      <c r="M7" s="138">
        <f t="shared" si="0"/>
        <v>6016</v>
      </c>
      <c r="N7" s="138">
        <f t="shared" si="0"/>
        <v>25850</v>
      </c>
      <c r="O7" s="138">
        <f t="shared" si="0"/>
        <v>16392</v>
      </c>
      <c r="P7" s="138">
        <f t="shared" si="0"/>
        <v>7429</v>
      </c>
      <c r="Q7" s="138">
        <f t="shared" si="0"/>
        <v>2029</v>
      </c>
      <c r="R7" s="138">
        <f t="shared" si="0"/>
        <v>27942</v>
      </c>
      <c r="S7" s="138">
        <f t="shared" si="0"/>
        <v>16973</v>
      </c>
      <c r="T7" s="138">
        <f t="shared" si="0"/>
        <v>1751</v>
      </c>
      <c r="U7" s="138">
        <f t="shared" si="0"/>
        <v>9218</v>
      </c>
      <c r="V7" s="139">
        <f t="shared" si="0"/>
        <v>59375</v>
      </c>
      <c r="W7" s="140"/>
    </row>
    <row r="8" spans="1:23" s="141" customFormat="1" ht="7.5" customHeight="1">
      <c r="A8" s="142"/>
      <c r="B8" s="138"/>
      <c r="C8" s="138"/>
      <c r="D8" s="138"/>
      <c r="E8" s="138"/>
      <c r="F8" s="138"/>
      <c r="G8" s="138"/>
      <c r="H8" s="138"/>
      <c r="I8" s="138"/>
      <c r="J8" s="138"/>
      <c r="K8" s="138"/>
      <c r="L8" s="138"/>
      <c r="M8" s="138"/>
      <c r="N8" s="138"/>
      <c r="O8" s="138"/>
      <c r="P8" s="138"/>
      <c r="Q8" s="138"/>
      <c r="R8" s="138"/>
      <c r="S8" s="138"/>
      <c r="T8" s="138"/>
      <c r="U8" s="138"/>
      <c r="V8" s="139"/>
      <c r="W8" s="140"/>
    </row>
    <row r="9" spans="1:23" s="141" customFormat="1" ht="15" customHeight="1">
      <c r="A9" s="142" t="s">
        <v>1025</v>
      </c>
      <c r="B9" s="138">
        <f aca="true" t="shared" si="1" ref="B9:V9">SUM(B17:B29)</f>
        <v>471214</v>
      </c>
      <c r="C9" s="138">
        <f t="shared" si="1"/>
        <v>75792</v>
      </c>
      <c r="D9" s="138">
        <f t="shared" si="1"/>
        <v>75505</v>
      </c>
      <c r="E9" s="138">
        <f t="shared" si="1"/>
        <v>287</v>
      </c>
      <c r="F9" s="138">
        <f t="shared" si="1"/>
        <v>310577</v>
      </c>
      <c r="G9" s="138">
        <f t="shared" si="1"/>
        <v>140427</v>
      </c>
      <c r="H9" s="138">
        <f t="shared" si="1"/>
        <v>170150</v>
      </c>
      <c r="I9" s="138">
        <f t="shared" si="1"/>
        <v>125</v>
      </c>
      <c r="J9" s="138">
        <f t="shared" si="1"/>
        <v>13545</v>
      </c>
      <c r="K9" s="138">
        <f t="shared" si="1"/>
        <v>1990</v>
      </c>
      <c r="L9" s="138">
        <f t="shared" si="1"/>
        <v>7981</v>
      </c>
      <c r="M9" s="138">
        <f t="shared" si="1"/>
        <v>3574</v>
      </c>
      <c r="N9" s="138">
        <f t="shared" si="1"/>
        <v>15637</v>
      </c>
      <c r="O9" s="138">
        <f t="shared" si="1"/>
        <v>10029</v>
      </c>
      <c r="P9" s="138">
        <f t="shared" si="1"/>
        <v>4578</v>
      </c>
      <c r="Q9" s="138">
        <f t="shared" si="1"/>
        <v>1030</v>
      </c>
      <c r="R9" s="138">
        <f t="shared" si="1"/>
        <v>20591</v>
      </c>
      <c r="S9" s="138">
        <f t="shared" si="1"/>
        <v>12116</v>
      </c>
      <c r="T9" s="138">
        <f t="shared" si="1"/>
        <v>1382</v>
      </c>
      <c r="U9" s="138">
        <f t="shared" si="1"/>
        <v>7093</v>
      </c>
      <c r="V9" s="139">
        <f t="shared" si="1"/>
        <v>34947</v>
      </c>
      <c r="W9" s="140"/>
    </row>
    <row r="10" spans="1:23" s="141" customFormat="1" ht="15" customHeight="1">
      <c r="A10" s="142" t="s">
        <v>1026</v>
      </c>
      <c r="B10" s="138">
        <f aca="true" t="shared" si="2" ref="B10:V10">SUM(B30:B51)</f>
        <v>461125</v>
      </c>
      <c r="C10" s="138">
        <f t="shared" si="2"/>
        <v>49539</v>
      </c>
      <c r="D10" s="138">
        <f t="shared" si="2"/>
        <v>48966</v>
      </c>
      <c r="E10" s="138">
        <f t="shared" si="2"/>
        <v>573</v>
      </c>
      <c r="F10" s="138">
        <f t="shared" si="2"/>
        <v>357516</v>
      </c>
      <c r="G10" s="138">
        <f t="shared" si="2"/>
        <v>215281</v>
      </c>
      <c r="H10" s="138">
        <f t="shared" si="2"/>
        <v>142235</v>
      </c>
      <c r="I10" s="138">
        <f t="shared" si="2"/>
        <v>816</v>
      </c>
      <c r="J10" s="138">
        <f t="shared" si="2"/>
        <v>11262</v>
      </c>
      <c r="K10" s="138">
        <f t="shared" si="2"/>
        <v>1712</v>
      </c>
      <c r="L10" s="138">
        <f t="shared" si="2"/>
        <v>7108</v>
      </c>
      <c r="M10" s="138">
        <f t="shared" si="2"/>
        <v>2442</v>
      </c>
      <c r="N10" s="138">
        <f t="shared" si="2"/>
        <v>10213</v>
      </c>
      <c r="O10" s="138">
        <f t="shared" si="2"/>
        <v>6363</v>
      </c>
      <c r="P10" s="138">
        <f t="shared" si="2"/>
        <v>2851</v>
      </c>
      <c r="Q10" s="138">
        <f t="shared" si="2"/>
        <v>999</v>
      </c>
      <c r="R10" s="138">
        <f t="shared" si="2"/>
        <v>7351</v>
      </c>
      <c r="S10" s="138">
        <f t="shared" si="2"/>
        <v>4857</v>
      </c>
      <c r="T10" s="138">
        <f t="shared" si="2"/>
        <v>369</v>
      </c>
      <c r="U10" s="138">
        <f t="shared" si="2"/>
        <v>2125</v>
      </c>
      <c r="V10" s="139">
        <f t="shared" si="2"/>
        <v>24428</v>
      </c>
      <c r="W10" s="140"/>
    </row>
    <row r="11" spans="1:23" s="141" customFormat="1" ht="7.5" customHeight="1">
      <c r="A11" s="142"/>
      <c r="B11" s="138"/>
      <c r="C11" s="138"/>
      <c r="D11" s="138"/>
      <c r="E11" s="138"/>
      <c r="F11" s="138"/>
      <c r="G11" s="138"/>
      <c r="H11" s="138"/>
      <c r="I11" s="138"/>
      <c r="J11" s="138"/>
      <c r="K11" s="138"/>
      <c r="L11" s="138"/>
      <c r="M11" s="138"/>
      <c r="N11" s="138"/>
      <c r="O11" s="138"/>
      <c r="P11" s="138"/>
      <c r="Q11" s="138"/>
      <c r="R11" s="138"/>
      <c r="S11" s="138"/>
      <c r="T11" s="138"/>
      <c r="U11" s="138"/>
      <c r="V11" s="139"/>
      <c r="W11" s="140"/>
    </row>
    <row r="12" spans="1:23" s="141" customFormat="1" ht="15" customHeight="1">
      <c r="A12" s="142" t="s">
        <v>1027</v>
      </c>
      <c r="B12" s="138">
        <f aca="true" t="shared" si="3" ref="B12:V12">B17+B22+B23+B24+B26+B27+B28+B30+B31+B32+B33+B34+B35+B36</f>
        <v>261914</v>
      </c>
      <c r="C12" s="138">
        <f t="shared" si="3"/>
        <v>36905</v>
      </c>
      <c r="D12" s="138">
        <f t="shared" si="3"/>
        <v>36761</v>
      </c>
      <c r="E12" s="138">
        <f t="shared" si="3"/>
        <v>144</v>
      </c>
      <c r="F12" s="138">
        <f t="shared" si="3"/>
        <v>173284</v>
      </c>
      <c r="G12" s="138">
        <f t="shared" si="3"/>
        <v>77913</v>
      </c>
      <c r="H12" s="138">
        <f t="shared" si="3"/>
        <v>95371</v>
      </c>
      <c r="I12" s="138">
        <f t="shared" si="3"/>
        <v>32</v>
      </c>
      <c r="J12" s="138">
        <f t="shared" si="3"/>
        <v>7213</v>
      </c>
      <c r="K12" s="138">
        <f t="shared" si="3"/>
        <v>1465</v>
      </c>
      <c r="L12" s="138">
        <f t="shared" si="3"/>
        <v>4342</v>
      </c>
      <c r="M12" s="138">
        <f t="shared" si="3"/>
        <v>1406</v>
      </c>
      <c r="N12" s="138">
        <f t="shared" si="3"/>
        <v>8800</v>
      </c>
      <c r="O12" s="138">
        <f t="shared" si="3"/>
        <v>6162</v>
      </c>
      <c r="P12" s="138">
        <f t="shared" si="3"/>
        <v>2001</v>
      </c>
      <c r="Q12" s="138">
        <f t="shared" si="3"/>
        <v>637</v>
      </c>
      <c r="R12" s="138">
        <f t="shared" si="3"/>
        <v>11481</v>
      </c>
      <c r="S12" s="138">
        <f t="shared" si="3"/>
        <v>7027</v>
      </c>
      <c r="T12" s="138">
        <f t="shared" si="3"/>
        <v>714</v>
      </c>
      <c r="U12" s="138">
        <f t="shared" si="3"/>
        <v>3740</v>
      </c>
      <c r="V12" s="139">
        <f t="shared" si="3"/>
        <v>24199</v>
      </c>
      <c r="W12" s="140"/>
    </row>
    <row r="13" spans="1:23" s="141" customFormat="1" ht="15" customHeight="1">
      <c r="A13" s="142" t="s">
        <v>1028</v>
      </c>
      <c r="B13" s="138">
        <f aca="true" t="shared" si="4" ref="B13:V13">B21+B37+B38+B39+B40+B41+B42+B43</f>
        <v>180362</v>
      </c>
      <c r="C13" s="138">
        <f t="shared" si="4"/>
        <v>18814</v>
      </c>
      <c r="D13" s="138">
        <f t="shared" si="4"/>
        <v>18578</v>
      </c>
      <c r="E13" s="138">
        <f t="shared" si="4"/>
        <v>236</v>
      </c>
      <c r="F13" s="138">
        <f t="shared" si="4"/>
        <v>141827</v>
      </c>
      <c r="G13" s="138">
        <f t="shared" si="4"/>
        <v>106849</v>
      </c>
      <c r="H13" s="138">
        <f t="shared" si="4"/>
        <v>34978</v>
      </c>
      <c r="I13" s="138">
        <f t="shared" si="4"/>
        <v>547</v>
      </c>
      <c r="J13" s="138">
        <f t="shared" si="4"/>
        <v>4266</v>
      </c>
      <c r="K13" s="138">
        <f t="shared" si="4"/>
        <v>397</v>
      </c>
      <c r="L13" s="138">
        <f t="shared" si="4"/>
        <v>2939</v>
      </c>
      <c r="M13" s="138">
        <f t="shared" si="4"/>
        <v>930</v>
      </c>
      <c r="N13" s="138">
        <f t="shared" si="4"/>
        <v>3267</v>
      </c>
      <c r="O13" s="138">
        <f t="shared" si="4"/>
        <v>1861</v>
      </c>
      <c r="P13" s="138">
        <f t="shared" si="4"/>
        <v>981</v>
      </c>
      <c r="Q13" s="138">
        <f t="shared" si="4"/>
        <v>425</v>
      </c>
      <c r="R13" s="138">
        <f t="shared" si="4"/>
        <v>2085</v>
      </c>
      <c r="S13" s="138">
        <f t="shared" si="4"/>
        <v>1325</v>
      </c>
      <c r="T13" s="138">
        <f t="shared" si="4"/>
        <v>125</v>
      </c>
      <c r="U13" s="138">
        <f t="shared" si="4"/>
        <v>635</v>
      </c>
      <c r="V13" s="139">
        <f t="shared" si="4"/>
        <v>9556</v>
      </c>
      <c r="W13" s="140"/>
    </row>
    <row r="14" spans="1:23" s="141" customFormat="1" ht="15" customHeight="1">
      <c r="A14" s="142" t="s">
        <v>1029</v>
      </c>
      <c r="B14" s="138">
        <f aca="true" t="shared" si="5" ref="B14:V14">B18+B25+B29+B44+B45+B46+B47+B48</f>
        <v>249552</v>
      </c>
      <c r="C14" s="138">
        <f t="shared" si="5"/>
        <v>26363</v>
      </c>
      <c r="D14" s="138">
        <f t="shared" si="5"/>
        <v>26005</v>
      </c>
      <c r="E14" s="138">
        <f t="shared" si="5"/>
        <v>358</v>
      </c>
      <c r="F14" s="138">
        <f t="shared" si="5"/>
        <v>192071</v>
      </c>
      <c r="G14" s="138">
        <f t="shared" si="5"/>
        <v>78242</v>
      </c>
      <c r="H14" s="138">
        <f t="shared" si="5"/>
        <v>113829</v>
      </c>
      <c r="I14" s="138">
        <f t="shared" si="5"/>
        <v>358</v>
      </c>
      <c r="J14" s="138">
        <f t="shared" si="5"/>
        <v>5258</v>
      </c>
      <c r="K14" s="138">
        <f t="shared" si="5"/>
        <v>837</v>
      </c>
      <c r="L14" s="138">
        <f t="shared" si="5"/>
        <v>3154</v>
      </c>
      <c r="M14" s="138">
        <f t="shared" si="5"/>
        <v>1267</v>
      </c>
      <c r="N14" s="138">
        <f t="shared" si="5"/>
        <v>5751</v>
      </c>
      <c r="O14" s="138">
        <f t="shared" si="5"/>
        <v>3939</v>
      </c>
      <c r="P14" s="138">
        <f t="shared" si="5"/>
        <v>1405</v>
      </c>
      <c r="Q14" s="138">
        <f t="shared" si="5"/>
        <v>407</v>
      </c>
      <c r="R14" s="138">
        <f t="shared" si="5"/>
        <v>6606</v>
      </c>
      <c r="S14" s="138">
        <f t="shared" si="5"/>
        <v>4048</v>
      </c>
      <c r="T14" s="138">
        <f t="shared" si="5"/>
        <v>461</v>
      </c>
      <c r="U14" s="138">
        <f t="shared" si="5"/>
        <v>2097</v>
      </c>
      <c r="V14" s="139">
        <f t="shared" si="5"/>
        <v>13145</v>
      </c>
      <c r="W14" s="140"/>
    </row>
    <row r="15" spans="1:23" s="141" customFormat="1" ht="15" customHeight="1">
      <c r="A15" s="142" t="s">
        <v>1030</v>
      </c>
      <c r="B15" s="138">
        <f aca="true" t="shared" si="6" ref="B15:V15">B19+B20+B49+B50+B51</f>
        <v>240511</v>
      </c>
      <c r="C15" s="138">
        <f t="shared" si="6"/>
        <v>43249</v>
      </c>
      <c r="D15" s="138">
        <f t="shared" si="6"/>
        <v>43127</v>
      </c>
      <c r="E15" s="138">
        <f t="shared" si="6"/>
        <v>122</v>
      </c>
      <c r="F15" s="138">
        <f t="shared" si="6"/>
        <v>160911</v>
      </c>
      <c r="G15" s="138">
        <f t="shared" si="6"/>
        <v>92704</v>
      </c>
      <c r="H15" s="138">
        <f t="shared" si="6"/>
        <v>68207</v>
      </c>
      <c r="I15" s="138">
        <f t="shared" si="6"/>
        <v>4</v>
      </c>
      <c r="J15" s="138">
        <f t="shared" si="6"/>
        <v>8070</v>
      </c>
      <c r="K15" s="138">
        <f t="shared" si="6"/>
        <v>1003</v>
      </c>
      <c r="L15" s="138">
        <f t="shared" si="6"/>
        <v>4654</v>
      </c>
      <c r="M15" s="138">
        <f t="shared" si="6"/>
        <v>2413</v>
      </c>
      <c r="N15" s="138">
        <f t="shared" si="6"/>
        <v>8032</v>
      </c>
      <c r="O15" s="138">
        <f t="shared" si="6"/>
        <v>4430</v>
      </c>
      <c r="P15" s="138">
        <f t="shared" si="6"/>
        <v>3042</v>
      </c>
      <c r="Q15" s="138">
        <f t="shared" si="6"/>
        <v>560</v>
      </c>
      <c r="R15" s="138">
        <f t="shared" si="6"/>
        <v>7770</v>
      </c>
      <c r="S15" s="138">
        <f t="shared" si="6"/>
        <v>4573</v>
      </c>
      <c r="T15" s="138">
        <f t="shared" si="6"/>
        <v>451</v>
      </c>
      <c r="U15" s="138">
        <f t="shared" si="6"/>
        <v>2746</v>
      </c>
      <c r="V15" s="139">
        <f t="shared" si="6"/>
        <v>12475</v>
      </c>
      <c r="W15" s="140"/>
    </row>
    <row r="16" spans="1:23" s="149" customFormat="1" ht="7.5" customHeight="1">
      <c r="A16" s="143"/>
      <c r="B16" s="144"/>
      <c r="C16" s="145"/>
      <c r="D16" s="146"/>
      <c r="E16" s="146"/>
      <c r="F16" s="145"/>
      <c r="G16" s="146"/>
      <c r="H16" s="147"/>
      <c r="I16" s="146"/>
      <c r="J16" s="145"/>
      <c r="K16" s="146"/>
      <c r="L16" s="146"/>
      <c r="M16" s="146"/>
      <c r="N16" s="145"/>
      <c r="O16" s="146"/>
      <c r="P16" s="146"/>
      <c r="Q16" s="146"/>
      <c r="R16" s="145"/>
      <c r="S16" s="146"/>
      <c r="T16" s="146"/>
      <c r="U16" s="147"/>
      <c r="V16" s="147"/>
      <c r="W16" s="148"/>
    </row>
    <row r="17" spans="1:23" s="154" customFormat="1" ht="15" customHeight="1">
      <c r="A17" s="150" t="s">
        <v>1031</v>
      </c>
      <c r="B17" s="151">
        <f aca="true" t="shared" si="7" ref="B17:B51">C17+F17+I17+J17+N17+R17+V17</f>
        <v>38134</v>
      </c>
      <c r="C17" s="152">
        <f aca="true" t="shared" si="8" ref="C17:C51">D17+E17</f>
        <v>5621</v>
      </c>
      <c r="D17" s="152">
        <v>5540</v>
      </c>
      <c r="E17" s="152">
        <v>81</v>
      </c>
      <c r="F17" s="152">
        <f aca="true" t="shared" si="9" ref="F17:F51">G17+H17</f>
        <v>21222</v>
      </c>
      <c r="G17" s="152">
        <v>8552</v>
      </c>
      <c r="H17" s="152">
        <v>12670</v>
      </c>
      <c r="I17" s="152">
        <v>0</v>
      </c>
      <c r="J17" s="152">
        <f aca="true" t="shared" si="10" ref="J17:J51">K17+L17+M17</f>
        <v>854</v>
      </c>
      <c r="K17" s="152">
        <v>102</v>
      </c>
      <c r="L17" s="152">
        <v>520</v>
      </c>
      <c r="M17" s="152">
        <v>232</v>
      </c>
      <c r="N17" s="152">
        <f aca="true" t="shared" si="11" ref="N17:N51">O17+P17+Q17</f>
        <v>2038</v>
      </c>
      <c r="O17" s="152">
        <v>1643</v>
      </c>
      <c r="P17" s="152">
        <v>285</v>
      </c>
      <c r="Q17" s="152">
        <v>110</v>
      </c>
      <c r="R17" s="152">
        <f aca="true" t="shared" si="12" ref="R17:R51">S17+T17+U17</f>
        <v>3740</v>
      </c>
      <c r="S17" s="152">
        <v>2320</v>
      </c>
      <c r="T17" s="152">
        <v>155</v>
      </c>
      <c r="U17" s="152">
        <v>1265</v>
      </c>
      <c r="V17" s="879">
        <v>4659</v>
      </c>
      <c r="W17" s="153"/>
    </row>
    <row r="18" spans="1:23" s="154" customFormat="1" ht="15" customHeight="1">
      <c r="A18" s="150" t="s">
        <v>1032</v>
      </c>
      <c r="B18" s="151">
        <f t="shared" si="7"/>
        <v>54874</v>
      </c>
      <c r="C18" s="152">
        <f t="shared" si="8"/>
        <v>4826</v>
      </c>
      <c r="D18" s="152">
        <v>4826</v>
      </c>
      <c r="E18" s="152">
        <v>0</v>
      </c>
      <c r="F18" s="152">
        <f t="shared" si="9"/>
        <v>41991</v>
      </c>
      <c r="G18" s="152">
        <v>9729</v>
      </c>
      <c r="H18" s="152">
        <v>32262</v>
      </c>
      <c r="I18" s="152">
        <v>0</v>
      </c>
      <c r="J18" s="152">
        <f t="shared" si="10"/>
        <v>1283</v>
      </c>
      <c r="K18" s="152">
        <v>201</v>
      </c>
      <c r="L18" s="152">
        <v>844</v>
      </c>
      <c r="M18" s="152">
        <v>238</v>
      </c>
      <c r="N18" s="152">
        <f t="shared" si="11"/>
        <v>1324</v>
      </c>
      <c r="O18" s="152">
        <v>975</v>
      </c>
      <c r="P18" s="152">
        <v>265</v>
      </c>
      <c r="Q18" s="152">
        <v>84</v>
      </c>
      <c r="R18" s="152">
        <f t="shared" si="12"/>
        <v>2219</v>
      </c>
      <c r="S18" s="152">
        <v>1256</v>
      </c>
      <c r="T18" s="152">
        <v>187</v>
      </c>
      <c r="U18" s="152">
        <v>776</v>
      </c>
      <c r="V18" s="879">
        <v>3231</v>
      </c>
      <c r="W18" s="153"/>
    </row>
    <row r="19" spans="1:23" s="154" customFormat="1" ht="15" customHeight="1">
      <c r="A19" s="150" t="s">
        <v>1033</v>
      </c>
      <c r="B19" s="151">
        <f t="shared" si="7"/>
        <v>131149</v>
      </c>
      <c r="C19" s="152">
        <f t="shared" si="8"/>
        <v>18660</v>
      </c>
      <c r="D19" s="152">
        <v>18660</v>
      </c>
      <c r="E19" s="152">
        <v>0</v>
      </c>
      <c r="F19" s="152">
        <f t="shared" si="9"/>
        <v>94998</v>
      </c>
      <c r="G19" s="152">
        <v>49977</v>
      </c>
      <c r="H19" s="152">
        <v>45021</v>
      </c>
      <c r="I19" s="152">
        <v>2</v>
      </c>
      <c r="J19" s="152">
        <f t="shared" si="10"/>
        <v>3888</v>
      </c>
      <c r="K19" s="152">
        <v>821</v>
      </c>
      <c r="L19" s="152">
        <v>2041</v>
      </c>
      <c r="M19" s="152">
        <v>1026</v>
      </c>
      <c r="N19" s="152">
        <f t="shared" si="11"/>
        <v>3838</v>
      </c>
      <c r="O19" s="152">
        <v>2094</v>
      </c>
      <c r="P19" s="152">
        <v>1447</v>
      </c>
      <c r="Q19" s="152">
        <v>297</v>
      </c>
      <c r="R19" s="152">
        <f t="shared" si="12"/>
        <v>3275</v>
      </c>
      <c r="S19" s="152">
        <v>2019</v>
      </c>
      <c r="T19" s="152">
        <v>157</v>
      </c>
      <c r="U19" s="152">
        <v>1099</v>
      </c>
      <c r="V19" s="879">
        <v>6488</v>
      </c>
      <c r="W19" s="153"/>
    </row>
    <row r="20" spans="1:23" s="154" customFormat="1" ht="15" customHeight="1">
      <c r="A20" s="150" t="s">
        <v>1034</v>
      </c>
      <c r="B20" s="151">
        <f t="shared" si="7"/>
        <v>60274</v>
      </c>
      <c r="C20" s="152">
        <f t="shared" si="8"/>
        <v>12485</v>
      </c>
      <c r="D20" s="152">
        <v>12410</v>
      </c>
      <c r="E20" s="152">
        <v>75</v>
      </c>
      <c r="F20" s="152">
        <f t="shared" si="9"/>
        <v>36589</v>
      </c>
      <c r="G20" s="152">
        <v>22983</v>
      </c>
      <c r="H20" s="152">
        <v>13606</v>
      </c>
      <c r="I20" s="152">
        <v>2</v>
      </c>
      <c r="J20" s="152">
        <f t="shared" si="10"/>
        <v>2257</v>
      </c>
      <c r="K20" s="152">
        <v>140</v>
      </c>
      <c r="L20" s="152">
        <v>1433</v>
      </c>
      <c r="M20" s="152">
        <v>684</v>
      </c>
      <c r="N20" s="152">
        <f t="shared" si="11"/>
        <v>2293</v>
      </c>
      <c r="O20" s="152">
        <v>1386</v>
      </c>
      <c r="P20" s="152">
        <v>728</v>
      </c>
      <c r="Q20" s="152">
        <v>179</v>
      </c>
      <c r="R20" s="152">
        <f t="shared" si="12"/>
        <v>2933</v>
      </c>
      <c r="S20" s="152">
        <v>1581</v>
      </c>
      <c r="T20" s="152">
        <v>234</v>
      </c>
      <c r="U20" s="152">
        <v>1118</v>
      </c>
      <c r="V20" s="879">
        <v>3715</v>
      </c>
      <c r="W20" s="153"/>
    </row>
    <row r="21" spans="1:23" s="154" customFormat="1" ht="15" customHeight="1">
      <c r="A21" s="150" t="s">
        <v>1035</v>
      </c>
      <c r="B21" s="151">
        <f t="shared" si="7"/>
        <v>22308</v>
      </c>
      <c r="C21" s="152">
        <f t="shared" si="8"/>
        <v>5486</v>
      </c>
      <c r="D21" s="152">
        <v>5385</v>
      </c>
      <c r="E21" s="152">
        <v>101</v>
      </c>
      <c r="F21" s="152">
        <f t="shared" si="9"/>
        <v>12309</v>
      </c>
      <c r="G21" s="152">
        <v>7969</v>
      </c>
      <c r="H21" s="152">
        <v>4340</v>
      </c>
      <c r="I21" s="152">
        <v>99</v>
      </c>
      <c r="J21" s="152">
        <f t="shared" si="10"/>
        <v>878</v>
      </c>
      <c r="K21" s="152">
        <v>78</v>
      </c>
      <c r="L21" s="152">
        <v>519</v>
      </c>
      <c r="M21" s="152">
        <v>281</v>
      </c>
      <c r="N21" s="152">
        <f t="shared" si="11"/>
        <v>754</v>
      </c>
      <c r="O21" s="152">
        <v>448</v>
      </c>
      <c r="P21" s="152">
        <v>280</v>
      </c>
      <c r="Q21" s="152">
        <v>26</v>
      </c>
      <c r="R21" s="152">
        <f t="shared" si="12"/>
        <v>890</v>
      </c>
      <c r="S21" s="152">
        <v>499</v>
      </c>
      <c r="T21" s="152">
        <v>77</v>
      </c>
      <c r="U21" s="152">
        <v>314</v>
      </c>
      <c r="V21" s="879">
        <v>1892</v>
      </c>
      <c r="W21" s="153"/>
    </row>
    <row r="22" spans="1:23" s="154" customFormat="1" ht="15" customHeight="1">
      <c r="A22" s="150" t="s">
        <v>1036</v>
      </c>
      <c r="B22" s="151">
        <f t="shared" si="7"/>
        <v>13908</v>
      </c>
      <c r="C22" s="152">
        <f t="shared" si="8"/>
        <v>2840</v>
      </c>
      <c r="D22" s="152">
        <v>2810</v>
      </c>
      <c r="E22" s="152">
        <v>30</v>
      </c>
      <c r="F22" s="152">
        <f t="shared" si="9"/>
        <v>7063</v>
      </c>
      <c r="G22" s="152">
        <v>2305</v>
      </c>
      <c r="H22" s="152">
        <v>4758</v>
      </c>
      <c r="I22" s="152">
        <v>0</v>
      </c>
      <c r="J22" s="152">
        <f t="shared" si="10"/>
        <v>619</v>
      </c>
      <c r="K22" s="152">
        <v>15</v>
      </c>
      <c r="L22" s="152">
        <v>505</v>
      </c>
      <c r="M22" s="152">
        <v>99</v>
      </c>
      <c r="N22" s="152">
        <f t="shared" si="11"/>
        <v>680</v>
      </c>
      <c r="O22" s="152">
        <v>474</v>
      </c>
      <c r="P22" s="152">
        <v>192</v>
      </c>
      <c r="Q22" s="152">
        <v>14</v>
      </c>
      <c r="R22" s="152">
        <f t="shared" si="12"/>
        <v>985</v>
      </c>
      <c r="S22" s="152">
        <v>576</v>
      </c>
      <c r="T22" s="152">
        <v>106</v>
      </c>
      <c r="U22" s="152">
        <v>303</v>
      </c>
      <c r="V22" s="879">
        <v>1721</v>
      </c>
      <c r="W22" s="153"/>
    </row>
    <row r="23" spans="1:23" s="154" customFormat="1" ht="15" customHeight="1">
      <c r="A23" s="150" t="s">
        <v>1037</v>
      </c>
      <c r="B23" s="151">
        <f t="shared" si="7"/>
        <v>24095</v>
      </c>
      <c r="C23" s="152">
        <f t="shared" si="8"/>
        <v>2580</v>
      </c>
      <c r="D23" s="152">
        <v>2580</v>
      </c>
      <c r="E23" s="152">
        <v>0</v>
      </c>
      <c r="F23" s="152">
        <f t="shared" si="9"/>
        <v>16843</v>
      </c>
      <c r="G23" s="152">
        <v>5077</v>
      </c>
      <c r="H23" s="152">
        <v>11766</v>
      </c>
      <c r="I23" s="152">
        <v>0</v>
      </c>
      <c r="J23" s="152">
        <f t="shared" si="10"/>
        <v>414</v>
      </c>
      <c r="K23" s="152">
        <v>96</v>
      </c>
      <c r="L23" s="152">
        <v>237</v>
      </c>
      <c r="M23" s="152">
        <v>81</v>
      </c>
      <c r="N23" s="152">
        <f t="shared" si="11"/>
        <v>648</v>
      </c>
      <c r="O23" s="152">
        <v>443</v>
      </c>
      <c r="P23" s="152">
        <v>138</v>
      </c>
      <c r="Q23" s="152">
        <v>67</v>
      </c>
      <c r="R23" s="152">
        <f t="shared" si="12"/>
        <v>763</v>
      </c>
      <c r="S23" s="152">
        <v>452</v>
      </c>
      <c r="T23" s="152">
        <v>51</v>
      </c>
      <c r="U23" s="152">
        <v>260</v>
      </c>
      <c r="V23" s="879">
        <v>2847</v>
      </c>
      <c r="W23" s="153"/>
    </row>
    <row r="24" spans="1:23" s="154" customFormat="1" ht="15" customHeight="1">
      <c r="A24" s="150" t="s">
        <v>1038</v>
      </c>
      <c r="B24" s="151">
        <f t="shared" si="7"/>
        <v>19683</v>
      </c>
      <c r="C24" s="152">
        <f t="shared" si="8"/>
        <v>4110</v>
      </c>
      <c r="D24" s="152">
        <v>4110</v>
      </c>
      <c r="E24" s="152">
        <v>0</v>
      </c>
      <c r="F24" s="152">
        <f t="shared" si="9"/>
        <v>11391</v>
      </c>
      <c r="G24" s="152">
        <v>4781</v>
      </c>
      <c r="H24" s="152">
        <v>6610</v>
      </c>
      <c r="I24" s="152">
        <v>21</v>
      </c>
      <c r="J24" s="152">
        <f t="shared" si="10"/>
        <v>539</v>
      </c>
      <c r="K24" s="152">
        <v>116</v>
      </c>
      <c r="L24" s="152">
        <v>237</v>
      </c>
      <c r="M24" s="152">
        <v>186</v>
      </c>
      <c r="N24" s="152">
        <f t="shared" si="11"/>
        <v>672</v>
      </c>
      <c r="O24" s="152">
        <v>391</v>
      </c>
      <c r="P24" s="152">
        <v>221</v>
      </c>
      <c r="Q24" s="152">
        <v>60</v>
      </c>
      <c r="R24" s="152">
        <f t="shared" si="12"/>
        <v>799</v>
      </c>
      <c r="S24" s="152">
        <v>490</v>
      </c>
      <c r="T24" s="152">
        <v>37</v>
      </c>
      <c r="U24" s="152">
        <v>272</v>
      </c>
      <c r="V24" s="879">
        <v>2151</v>
      </c>
      <c r="W24" s="153"/>
    </row>
    <row r="25" spans="1:23" s="154" customFormat="1" ht="15" customHeight="1">
      <c r="A25" s="150" t="s">
        <v>1039</v>
      </c>
      <c r="B25" s="151">
        <f t="shared" si="7"/>
        <v>21469</v>
      </c>
      <c r="C25" s="152">
        <f t="shared" si="8"/>
        <v>3214</v>
      </c>
      <c r="D25" s="152">
        <v>3214</v>
      </c>
      <c r="E25" s="152">
        <v>0</v>
      </c>
      <c r="F25" s="152">
        <f t="shared" si="9"/>
        <v>14915</v>
      </c>
      <c r="G25" s="152">
        <v>9184</v>
      </c>
      <c r="H25" s="152">
        <v>5731</v>
      </c>
      <c r="I25" s="152">
        <v>0</v>
      </c>
      <c r="J25" s="152">
        <f t="shared" si="10"/>
        <v>770</v>
      </c>
      <c r="K25" s="152">
        <v>96</v>
      </c>
      <c r="L25" s="152">
        <v>499</v>
      </c>
      <c r="M25" s="152">
        <v>175</v>
      </c>
      <c r="N25" s="152">
        <f t="shared" si="11"/>
        <v>616</v>
      </c>
      <c r="O25" s="152">
        <v>396</v>
      </c>
      <c r="P25" s="152">
        <v>192</v>
      </c>
      <c r="Q25" s="152">
        <v>28</v>
      </c>
      <c r="R25" s="152">
        <f t="shared" si="12"/>
        <v>905</v>
      </c>
      <c r="S25" s="152">
        <v>565</v>
      </c>
      <c r="T25" s="152">
        <v>62</v>
      </c>
      <c r="U25" s="152">
        <v>278</v>
      </c>
      <c r="V25" s="879">
        <v>1049</v>
      </c>
      <c r="W25" s="153"/>
    </row>
    <row r="26" spans="1:23" s="154" customFormat="1" ht="15" customHeight="1">
      <c r="A26" s="150" t="s">
        <v>1040</v>
      </c>
      <c r="B26" s="151">
        <f t="shared" si="7"/>
        <v>11301</v>
      </c>
      <c r="C26" s="152">
        <f t="shared" si="8"/>
        <v>3820</v>
      </c>
      <c r="D26" s="152">
        <v>3820</v>
      </c>
      <c r="E26" s="152">
        <v>0</v>
      </c>
      <c r="F26" s="152">
        <f t="shared" si="9"/>
        <v>3791</v>
      </c>
      <c r="G26" s="152">
        <v>216</v>
      </c>
      <c r="H26" s="152">
        <v>3575</v>
      </c>
      <c r="I26" s="152">
        <v>0</v>
      </c>
      <c r="J26" s="152">
        <f t="shared" si="10"/>
        <v>346</v>
      </c>
      <c r="K26" s="152">
        <v>21</v>
      </c>
      <c r="L26" s="152">
        <v>223</v>
      </c>
      <c r="M26" s="152">
        <v>102</v>
      </c>
      <c r="N26" s="152">
        <f t="shared" si="11"/>
        <v>720</v>
      </c>
      <c r="O26" s="152">
        <v>498</v>
      </c>
      <c r="P26" s="152">
        <v>204</v>
      </c>
      <c r="Q26" s="152">
        <v>18</v>
      </c>
      <c r="R26" s="152">
        <f t="shared" si="12"/>
        <v>1418</v>
      </c>
      <c r="S26" s="152">
        <v>843</v>
      </c>
      <c r="T26" s="152">
        <v>91</v>
      </c>
      <c r="U26" s="152">
        <v>484</v>
      </c>
      <c r="V26" s="879">
        <v>1206</v>
      </c>
      <c r="W26" s="153"/>
    </row>
    <row r="27" spans="1:23" s="154" customFormat="1" ht="15" customHeight="1">
      <c r="A27" s="150" t="s">
        <v>1041</v>
      </c>
      <c r="B27" s="151">
        <f t="shared" si="7"/>
        <v>20717</v>
      </c>
      <c r="C27" s="152">
        <f t="shared" si="8"/>
        <v>3480</v>
      </c>
      <c r="D27" s="152">
        <v>3480</v>
      </c>
      <c r="E27" s="152">
        <v>0</v>
      </c>
      <c r="F27" s="152">
        <f t="shared" si="9"/>
        <v>13333</v>
      </c>
      <c r="G27" s="152">
        <v>3072</v>
      </c>
      <c r="H27" s="152">
        <v>10261</v>
      </c>
      <c r="I27" s="152">
        <v>0</v>
      </c>
      <c r="J27" s="152">
        <f t="shared" si="10"/>
        <v>379</v>
      </c>
      <c r="K27" s="152">
        <v>49</v>
      </c>
      <c r="L27" s="152">
        <v>237</v>
      </c>
      <c r="M27" s="152">
        <v>93</v>
      </c>
      <c r="N27" s="152">
        <f t="shared" si="11"/>
        <v>624</v>
      </c>
      <c r="O27" s="152">
        <v>390</v>
      </c>
      <c r="P27" s="152">
        <v>174</v>
      </c>
      <c r="Q27" s="152">
        <v>60</v>
      </c>
      <c r="R27" s="152">
        <f t="shared" si="12"/>
        <v>1207</v>
      </c>
      <c r="S27" s="152">
        <v>662</v>
      </c>
      <c r="T27" s="152">
        <v>163</v>
      </c>
      <c r="U27" s="152">
        <v>382</v>
      </c>
      <c r="V27" s="879">
        <v>1694</v>
      </c>
      <c r="W27" s="153"/>
    </row>
    <row r="28" spans="1:23" s="154" customFormat="1" ht="15" customHeight="1">
      <c r="A28" s="150" t="s">
        <v>1042</v>
      </c>
      <c r="B28" s="151">
        <f t="shared" si="7"/>
        <v>37232</v>
      </c>
      <c r="C28" s="152">
        <f t="shared" si="8"/>
        <v>5650</v>
      </c>
      <c r="D28" s="152">
        <v>5650</v>
      </c>
      <c r="E28" s="152">
        <v>0</v>
      </c>
      <c r="F28" s="152">
        <f t="shared" si="9"/>
        <v>26566</v>
      </c>
      <c r="G28" s="152">
        <v>16264</v>
      </c>
      <c r="H28" s="152">
        <v>10302</v>
      </c>
      <c r="I28" s="152">
        <v>1</v>
      </c>
      <c r="J28" s="152">
        <f t="shared" si="10"/>
        <v>960</v>
      </c>
      <c r="K28" s="152">
        <v>208</v>
      </c>
      <c r="L28" s="152">
        <v>492</v>
      </c>
      <c r="M28" s="152">
        <v>260</v>
      </c>
      <c r="N28" s="152">
        <f t="shared" si="11"/>
        <v>845</v>
      </c>
      <c r="O28" s="152">
        <v>477</v>
      </c>
      <c r="P28" s="152">
        <v>300</v>
      </c>
      <c r="Q28" s="152">
        <v>68</v>
      </c>
      <c r="R28" s="152">
        <f t="shared" si="12"/>
        <v>587</v>
      </c>
      <c r="S28" s="152">
        <v>351</v>
      </c>
      <c r="T28" s="152">
        <v>25</v>
      </c>
      <c r="U28" s="152">
        <v>211</v>
      </c>
      <c r="V28" s="879">
        <v>2623</v>
      </c>
      <c r="W28" s="153"/>
    </row>
    <row r="29" spans="1:23" s="154" customFormat="1" ht="15" customHeight="1">
      <c r="A29" s="150" t="s">
        <v>1043</v>
      </c>
      <c r="B29" s="151">
        <f t="shared" si="7"/>
        <v>16070</v>
      </c>
      <c r="C29" s="152">
        <f t="shared" si="8"/>
        <v>3020</v>
      </c>
      <c r="D29" s="152">
        <v>3020</v>
      </c>
      <c r="E29" s="152">
        <v>0</v>
      </c>
      <c r="F29" s="152">
        <f t="shared" si="9"/>
        <v>9566</v>
      </c>
      <c r="G29" s="152">
        <v>318</v>
      </c>
      <c r="H29" s="152">
        <v>9248</v>
      </c>
      <c r="I29" s="152">
        <v>0</v>
      </c>
      <c r="J29" s="152">
        <f t="shared" si="10"/>
        <v>358</v>
      </c>
      <c r="K29" s="152">
        <v>47</v>
      </c>
      <c r="L29" s="152">
        <v>194</v>
      </c>
      <c r="M29" s="152">
        <v>117</v>
      </c>
      <c r="N29" s="152">
        <f t="shared" si="11"/>
        <v>585</v>
      </c>
      <c r="O29" s="152">
        <v>414</v>
      </c>
      <c r="P29" s="152">
        <v>152</v>
      </c>
      <c r="Q29" s="152">
        <v>19</v>
      </c>
      <c r="R29" s="152">
        <f t="shared" si="12"/>
        <v>870</v>
      </c>
      <c r="S29" s="152">
        <v>502</v>
      </c>
      <c r="T29" s="152">
        <v>37</v>
      </c>
      <c r="U29" s="152">
        <v>331</v>
      </c>
      <c r="V29" s="879">
        <v>1671</v>
      </c>
      <c r="W29" s="153"/>
    </row>
    <row r="30" spans="1:23" s="154" customFormat="1" ht="15" customHeight="1">
      <c r="A30" s="150" t="s">
        <v>1044</v>
      </c>
      <c r="B30" s="151">
        <f t="shared" si="7"/>
        <v>6136</v>
      </c>
      <c r="C30" s="152">
        <f t="shared" si="8"/>
        <v>1028</v>
      </c>
      <c r="D30" s="152">
        <v>995</v>
      </c>
      <c r="E30" s="152">
        <v>33</v>
      </c>
      <c r="F30" s="152">
        <f t="shared" si="9"/>
        <v>3332</v>
      </c>
      <c r="G30" s="152">
        <v>272</v>
      </c>
      <c r="H30" s="152">
        <v>3060</v>
      </c>
      <c r="I30" s="152">
        <v>0</v>
      </c>
      <c r="J30" s="152">
        <f t="shared" si="10"/>
        <v>242</v>
      </c>
      <c r="K30" s="152">
        <v>159</v>
      </c>
      <c r="L30" s="152">
        <v>47</v>
      </c>
      <c r="M30" s="152">
        <v>36</v>
      </c>
      <c r="N30" s="152">
        <f t="shared" si="11"/>
        <v>273</v>
      </c>
      <c r="O30" s="152">
        <v>204</v>
      </c>
      <c r="P30" s="152">
        <v>56</v>
      </c>
      <c r="Q30" s="152">
        <v>13</v>
      </c>
      <c r="R30" s="152">
        <f t="shared" si="12"/>
        <v>303</v>
      </c>
      <c r="S30" s="152">
        <v>217</v>
      </c>
      <c r="T30" s="152">
        <v>6</v>
      </c>
      <c r="U30" s="152">
        <v>80</v>
      </c>
      <c r="V30" s="879">
        <v>958</v>
      </c>
      <c r="W30" s="153"/>
    </row>
    <row r="31" spans="1:23" s="154" customFormat="1" ht="15" customHeight="1">
      <c r="A31" s="150" t="s">
        <v>1045</v>
      </c>
      <c r="B31" s="151">
        <f t="shared" si="7"/>
        <v>3123</v>
      </c>
      <c r="C31" s="152">
        <f t="shared" si="8"/>
        <v>1033</v>
      </c>
      <c r="D31" s="152">
        <v>1033</v>
      </c>
      <c r="E31" s="152">
        <v>0</v>
      </c>
      <c r="F31" s="152">
        <f t="shared" si="9"/>
        <v>993</v>
      </c>
      <c r="G31" s="152">
        <v>0</v>
      </c>
      <c r="H31" s="152">
        <v>993</v>
      </c>
      <c r="I31" s="152">
        <v>0</v>
      </c>
      <c r="J31" s="152">
        <f t="shared" si="10"/>
        <v>179</v>
      </c>
      <c r="K31" s="152">
        <v>1</v>
      </c>
      <c r="L31" s="152">
        <v>138</v>
      </c>
      <c r="M31" s="152">
        <v>40</v>
      </c>
      <c r="N31" s="152">
        <f t="shared" si="11"/>
        <v>223</v>
      </c>
      <c r="O31" s="152">
        <v>148</v>
      </c>
      <c r="P31" s="152">
        <v>75</v>
      </c>
      <c r="Q31" s="152">
        <v>0</v>
      </c>
      <c r="R31" s="152">
        <f t="shared" si="12"/>
        <v>248</v>
      </c>
      <c r="S31" s="152">
        <v>179</v>
      </c>
      <c r="T31" s="152">
        <v>7</v>
      </c>
      <c r="U31" s="152">
        <v>62</v>
      </c>
      <c r="V31" s="879">
        <v>447</v>
      </c>
      <c r="W31" s="153"/>
    </row>
    <row r="32" spans="1:23" s="154" customFormat="1" ht="15" customHeight="1">
      <c r="A32" s="150" t="s">
        <v>1046</v>
      </c>
      <c r="B32" s="151">
        <f t="shared" si="7"/>
        <v>5238</v>
      </c>
      <c r="C32" s="152">
        <f t="shared" si="8"/>
        <v>1960</v>
      </c>
      <c r="D32" s="152">
        <v>1960</v>
      </c>
      <c r="E32" s="152">
        <v>0</v>
      </c>
      <c r="F32" s="152">
        <f t="shared" si="9"/>
        <v>1364</v>
      </c>
      <c r="G32" s="152">
        <v>0</v>
      </c>
      <c r="H32" s="152">
        <v>1364</v>
      </c>
      <c r="I32" s="152">
        <v>0</v>
      </c>
      <c r="J32" s="152">
        <f t="shared" si="10"/>
        <v>508</v>
      </c>
      <c r="K32" s="152">
        <v>16</v>
      </c>
      <c r="L32" s="152">
        <v>399</v>
      </c>
      <c r="M32" s="152">
        <v>93</v>
      </c>
      <c r="N32" s="152">
        <f t="shared" si="11"/>
        <v>327</v>
      </c>
      <c r="O32" s="152">
        <v>196</v>
      </c>
      <c r="P32" s="152">
        <v>108</v>
      </c>
      <c r="Q32" s="152">
        <v>23</v>
      </c>
      <c r="R32" s="152">
        <f t="shared" si="12"/>
        <v>469</v>
      </c>
      <c r="S32" s="152">
        <v>299</v>
      </c>
      <c r="T32" s="152">
        <v>28</v>
      </c>
      <c r="U32" s="152">
        <v>142</v>
      </c>
      <c r="V32" s="879">
        <v>610</v>
      </c>
      <c r="W32" s="153"/>
    </row>
    <row r="33" spans="1:23" s="154" customFormat="1" ht="15" customHeight="1">
      <c r="A33" s="150" t="s">
        <v>1047</v>
      </c>
      <c r="B33" s="151">
        <f t="shared" si="7"/>
        <v>39323</v>
      </c>
      <c r="C33" s="152">
        <f t="shared" si="8"/>
        <v>612</v>
      </c>
      <c r="D33" s="152">
        <v>612</v>
      </c>
      <c r="E33" s="152">
        <v>0</v>
      </c>
      <c r="F33" s="152">
        <f t="shared" si="9"/>
        <v>35799</v>
      </c>
      <c r="G33" s="152">
        <v>22511</v>
      </c>
      <c r="H33" s="152">
        <v>13288</v>
      </c>
      <c r="I33" s="152">
        <v>9</v>
      </c>
      <c r="J33" s="152">
        <f t="shared" si="10"/>
        <v>768</v>
      </c>
      <c r="K33" s="152">
        <v>480</v>
      </c>
      <c r="L33" s="152">
        <v>261</v>
      </c>
      <c r="M33" s="152">
        <v>27</v>
      </c>
      <c r="N33" s="152">
        <f t="shared" si="11"/>
        <v>720</v>
      </c>
      <c r="O33" s="152">
        <v>579</v>
      </c>
      <c r="P33" s="152">
        <v>32</v>
      </c>
      <c r="Q33" s="152">
        <v>109</v>
      </c>
      <c r="R33" s="152">
        <f t="shared" si="12"/>
        <v>202</v>
      </c>
      <c r="S33" s="152">
        <v>131</v>
      </c>
      <c r="T33" s="152">
        <v>5</v>
      </c>
      <c r="U33" s="152">
        <v>66</v>
      </c>
      <c r="V33" s="879">
        <v>1213</v>
      </c>
      <c r="W33" s="153"/>
    </row>
    <row r="34" spans="1:23" s="154" customFormat="1" ht="15" customHeight="1">
      <c r="A34" s="150" t="s">
        <v>1048</v>
      </c>
      <c r="B34" s="151">
        <f t="shared" si="7"/>
        <v>19673</v>
      </c>
      <c r="C34" s="152">
        <f t="shared" si="8"/>
        <v>1349</v>
      </c>
      <c r="D34" s="152">
        <v>1349</v>
      </c>
      <c r="E34" s="152">
        <v>0</v>
      </c>
      <c r="F34" s="152">
        <f t="shared" si="9"/>
        <v>15149</v>
      </c>
      <c r="G34" s="152">
        <v>9132</v>
      </c>
      <c r="H34" s="152">
        <v>6017</v>
      </c>
      <c r="I34" s="152">
        <v>0</v>
      </c>
      <c r="J34" s="152">
        <f t="shared" si="10"/>
        <v>711</v>
      </c>
      <c r="K34" s="152">
        <v>151</v>
      </c>
      <c r="L34" s="152">
        <v>522</v>
      </c>
      <c r="M34" s="152">
        <v>38</v>
      </c>
      <c r="N34" s="152">
        <f t="shared" si="11"/>
        <v>407</v>
      </c>
      <c r="O34" s="152">
        <v>305</v>
      </c>
      <c r="P34" s="152">
        <v>66</v>
      </c>
      <c r="Q34" s="152">
        <v>36</v>
      </c>
      <c r="R34" s="152">
        <f t="shared" si="12"/>
        <v>271</v>
      </c>
      <c r="S34" s="152">
        <v>178</v>
      </c>
      <c r="T34" s="152">
        <v>7</v>
      </c>
      <c r="U34" s="152">
        <v>86</v>
      </c>
      <c r="V34" s="879">
        <v>1786</v>
      </c>
      <c r="W34" s="153"/>
    </row>
    <row r="35" spans="1:23" s="154" customFormat="1" ht="15" customHeight="1">
      <c r="A35" s="150" t="s">
        <v>1049</v>
      </c>
      <c r="B35" s="151">
        <f t="shared" si="7"/>
        <v>15392</v>
      </c>
      <c r="C35" s="152">
        <f t="shared" si="8"/>
        <v>986</v>
      </c>
      <c r="D35" s="152">
        <v>986</v>
      </c>
      <c r="E35" s="152">
        <v>0</v>
      </c>
      <c r="F35" s="152">
        <f t="shared" si="9"/>
        <v>12247</v>
      </c>
      <c r="G35" s="152">
        <v>4385</v>
      </c>
      <c r="H35" s="152">
        <v>7862</v>
      </c>
      <c r="I35" s="152">
        <v>0</v>
      </c>
      <c r="J35" s="152">
        <f t="shared" si="10"/>
        <v>180</v>
      </c>
      <c r="K35" s="152">
        <v>22</v>
      </c>
      <c r="L35" s="152">
        <v>125</v>
      </c>
      <c r="M35" s="152">
        <v>33</v>
      </c>
      <c r="N35" s="152">
        <f t="shared" si="11"/>
        <v>352</v>
      </c>
      <c r="O35" s="152">
        <v>249</v>
      </c>
      <c r="P35" s="152">
        <v>52</v>
      </c>
      <c r="Q35" s="152">
        <v>51</v>
      </c>
      <c r="R35" s="152">
        <f t="shared" si="12"/>
        <v>247</v>
      </c>
      <c r="S35" s="152">
        <v>175</v>
      </c>
      <c r="T35" s="152">
        <v>18</v>
      </c>
      <c r="U35" s="152">
        <v>54</v>
      </c>
      <c r="V35" s="879">
        <v>1380</v>
      </c>
      <c r="W35" s="153"/>
    </row>
    <row r="36" spans="1:23" s="154" customFormat="1" ht="15" customHeight="1">
      <c r="A36" s="150" t="s">
        <v>1050</v>
      </c>
      <c r="B36" s="151">
        <f t="shared" si="7"/>
        <v>7959</v>
      </c>
      <c r="C36" s="152">
        <f t="shared" si="8"/>
        <v>1836</v>
      </c>
      <c r="D36" s="152">
        <v>1836</v>
      </c>
      <c r="E36" s="152">
        <v>0</v>
      </c>
      <c r="F36" s="152">
        <f t="shared" si="9"/>
        <v>4191</v>
      </c>
      <c r="G36" s="152">
        <v>1346</v>
      </c>
      <c r="H36" s="152">
        <v>2845</v>
      </c>
      <c r="I36" s="152">
        <v>1</v>
      </c>
      <c r="J36" s="152">
        <f t="shared" si="10"/>
        <v>514</v>
      </c>
      <c r="K36" s="152">
        <v>29</v>
      </c>
      <c r="L36" s="152">
        <v>399</v>
      </c>
      <c r="M36" s="152">
        <v>86</v>
      </c>
      <c r="N36" s="152">
        <f t="shared" si="11"/>
        <v>271</v>
      </c>
      <c r="O36" s="152">
        <v>165</v>
      </c>
      <c r="P36" s="152">
        <v>98</v>
      </c>
      <c r="Q36" s="152">
        <v>8</v>
      </c>
      <c r="R36" s="152">
        <f t="shared" si="12"/>
        <v>242</v>
      </c>
      <c r="S36" s="152">
        <v>154</v>
      </c>
      <c r="T36" s="152">
        <v>15</v>
      </c>
      <c r="U36" s="152">
        <v>73</v>
      </c>
      <c r="V36" s="879">
        <v>904</v>
      </c>
      <c r="W36" s="153"/>
    </row>
    <row r="37" spans="1:23" s="154" customFormat="1" ht="15" customHeight="1">
      <c r="A37" s="150" t="s">
        <v>1051</v>
      </c>
      <c r="B37" s="151">
        <f t="shared" si="7"/>
        <v>16179</v>
      </c>
      <c r="C37" s="152">
        <f t="shared" si="8"/>
        <v>1762</v>
      </c>
      <c r="D37" s="152">
        <v>1685</v>
      </c>
      <c r="E37" s="152">
        <v>77</v>
      </c>
      <c r="F37" s="152">
        <f t="shared" si="9"/>
        <v>12693</v>
      </c>
      <c r="G37" s="152">
        <v>6956</v>
      </c>
      <c r="H37" s="152">
        <v>5737</v>
      </c>
      <c r="I37" s="152">
        <v>38</v>
      </c>
      <c r="J37" s="152">
        <f t="shared" si="10"/>
        <v>375</v>
      </c>
      <c r="K37" s="152">
        <v>105</v>
      </c>
      <c r="L37" s="152">
        <v>182</v>
      </c>
      <c r="M37" s="152">
        <v>88</v>
      </c>
      <c r="N37" s="152">
        <f t="shared" si="11"/>
        <v>380</v>
      </c>
      <c r="O37" s="152">
        <v>250</v>
      </c>
      <c r="P37" s="152">
        <v>88</v>
      </c>
      <c r="Q37" s="152">
        <v>42</v>
      </c>
      <c r="R37" s="152">
        <f t="shared" si="12"/>
        <v>164</v>
      </c>
      <c r="S37" s="152">
        <v>116</v>
      </c>
      <c r="T37" s="152">
        <v>9</v>
      </c>
      <c r="U37" s="152">
        <v>39</v>
      </c>
      <c r="V37" s="879">
        <v>767</v>
      </c>
      <c r="W37" s="153"/>
    </row>
    <row r="38" spans="1:23" s="154" customFormat="1" ht="15" customHeight="1">
      <c r="A38" s="150" t="s">
        <v>1052</v>
      </c>
      <c r="B38" s="151">
        <f t="shared" si="7"/>
        <v>33027</v>
      </c>
      <c r="C38" s="152">
        <f t="shared" si="8"/>
        <v>2541</v>
      </c>
      <c r="D38" s="152">
        <v>2534</v>
      </c>
      <c r="E38" s="152">
        <v>7</v>
      </c>
      <c r="F38" s="152">
        <f t="shared" si="9"/>
        <v>27763</v>
      </c>
      <c r="G38" s="152">
        <v>22227</v>
      </c>
      <c r="H38" s="152">
        <v>5536</v>
      </c>
      <c r="I38" s="152">
        <v>83</v>
      </c>
      <c r="J38" s="152">
        <f t="shared" si="10"/>
        <v>664</v>
      </c>
      <c r="K38" s="152">
        <v>0</v>
      </c>
      <c r="L38" s="152">
        <v>538</v>
      </c>
      <c r="M38" s="152">
        <v>126</v>
      </c>
      <c r="N38" s="152">
        <f t="shared" si="11"/>
        <v>401</v>
      </c>
      <c r="O38" s="152">
        <v>193</v>
      </c>
      <c r="P38" s="152">
        <v>136</v>
      </c>
      <c r="Q38" s="152">
        <v>72</v>
      </c>
      <c r="R38" s="152">
        <f t="shared" si="12"/>
        <v>282</v>
      </c>
      <c r="S38" s="152">
        <v>175</v>
      </c>
      <c r="T38" s="152">
        <v>12</v>
      </c>
      <c r="U38" s="152">
        <v>95</v>
      </c>
      <c r="V38" s="879">
        <v>1293</v>
      </c>
      <c r="W38" s="153"/>
    </row>
    <row r="39" spans="1:23" s="154" customFormat="1" ht="15" customHeight="1">
      <c r="A39" s="150" t="s">
        <v>1053</v>
      </c>
      <c r="B39" s="151">
        <f t="shared" si="7"/>
        <v>11903</v>
      </c>
      <c r="C39" s="152">
        <f t="shared" si="8"/>
        <v>1639</v>
      </c>
      <c r="D39" s="152">
        <v>1629</v>
      </c>
      <c r="E39" s="152">
        <v>10</v>
      </c>
      <c r="F39" s="152">
        <f t="shared" si="9"/>
        <v>8353</v>
      </c>
      <c r="G39" s="152">
        <v>4927</v>
      </c>
      <c r="H39" s="152">
        <v>3426</v>
      </c>
      <c r="I39" s="152">
        <v>94</v>
      </c>
      <c r="J39" s="152">
        <f t="shared" si="10"/>
        <v>365</v>
      </c>
      <c r="K39" s="152">
        <v>4</v>
      </c>
      <c r="L39" s="152">
        <v>276</v>
      </c>
      <c r="M39" s="152">
        <v>85</v>
      </c>
      <c r="N39" s="152">
        <f t="shared" si="11"/>
        <v>301</v>
      </c>
      <c r="O39" s="152">
        <v>192</v>
      </c>
      <c r="P39" s="152">
        <v>89</v>
      </c>
      <c r="Q39" s="152">
        <v>20</v>
      </c>
      <c r="R39" s="152">
        <f t="shared" si="12"/>
        <v>136</v>
      </c>
      <c r="S39" s="152">
        <v>94</v>
      </c>
      <c r="T39" s="152">
        <v>8</v>
      </c>
      <c r="U39" s="152">
        <v>34</v>
      </c>
      <c r="V39" s="879">
        <v>1015</v>
      </c>
      <c r="W39" s="153"/>
    </row>
    <row r="40" spans="1:23" s="154" customFormat="1" ht="15" customHeight="1">
      <c r="A40" s="150" t="s">
        <v>1054</v>
      </c>
      <c r="B40" s="151">
        <f t="shared" si="7"/>
        <v>37429</v>
      </c>
      <c r="C40" s="152">
        <f t="shared" si="8"/>
        <v>2216</v>
      </c>
      <c r="D40" s="152">
        <v>2196</v>
      </c>
      <c r="E40" s="152">
        <v>20</v>
      </c>
      <c r="F40" s="152">
        <f t="shared" si="9"/>
        <v>32965</v>
      </c>
      <c r="G40" s="152">
        <v>26411</v>
      </c>
      <c r="H40" s="152">
        <v>6554</v>
      </c>
      <c r="I40" s="152">
        <v>47</v>
      </c>
      <c r="J40" s="152">
        <f t="shared" si="10"/>
        <v>740</v>
      </c>
      <c r="K40" s="152">
        <v>143</v>
      </c>
      <c r="L40" s="152">
        <v>486</v>
      </c>
      <c r="M40" s="152">
        <v>111</v>
      </c>
      <c r="N40" s="152">
        <f t="shared" si="11"/>
        <v>489</v>
      </c>
      <c r="O40" s="152">
        <v>245</v>
      </c>
      <c r="P40" s="152">
        <v>115</v>
      </c>
      <c r="Q40" s="152">
        <v>129</v>
      </c>
      <c r="R40" s="152">
        <f t="shared" si="12"/>
        <v>235</v>
      </c>
      <c r="S40" s="152">
        <v>177</v>
      </c>
      <c r="T40" s="152">
        <v>11</v>
      </c>
      <c r="U40" s="152">
        <v>47</v>
      </c>
      <c r="V40" s="879">
        <v>737</v>
      </c>
      <c r="W40" s="153"/>
    </row>
    <row r="41" spans="1:23" s="154" customFormat="1" ht="15" customHeight="1">
      <c r="A41" s="150" t="s">
        <v>1055</v>
      </c>
      <c r="B41" s="151">
        <f t="shared" si="7"/>
        <v>21159</v>
      </c>
      <c r="C41" s="152">
        <f t="shared" si="8"/>
        <v>1389</v>
      </c>
      <c r="D41" s="152">
        <v>1374</v>
      </c>
      <c r="E41" s="152">
        <v>15</v>
      </c>
      <c r="F41" s="152">
        <f t="shared" si="9"/>
        <v>17998</v>
      </c>
      <c r="G41" s="152">
        <v>15264</v>
      </c>
      <c r="H41" s="152">
        <v>2734</v>
      </c>
      <c r="I41" s="152">
        <v>55</v>
      </c>
      <c r="J41" s="152">
        <f t="shared" si="10"/>
        <v>254</v>
      </c>
      <c r="K41" s="152">
        <v>8</v>
      </c>
      <c r="L41" s="152">
        <v>195</v>
      </c>
      <c r="M41" s="152">
        <v>51</v>
      </c>
      <c r="N41" s="152">
        <f t="shared" si="11"/>
        <v>320</v>
      </c>
      <c r="O41" s="152">
        <v>207</v>
      </c>
      <c r="P41" s="152">
        <v>67</v>
      </c>
      <c r="Q41" s="152">
        <v>46</v>
      </c>
      <c r="R41" s="152">
        <f t="shared" si="12"/>
        <v>85</v>
      </c>
      <c r="S41" s="152">
        <v>55</v>
      </c>
      <c r="T41" s="152">
        <v>1</v>
      </c>
      <c r="U41" s="152">
        <v>29</v>
      </c>
      <c r="V41" s="879">
        <v>1058</v>
      </c>
      <c r="W41" s="153"/>
    </row>
    <row r="42" spans="1:23" s="154" customFormat="1" ht="15" customHeight="1">
      <c r="A42" s="150" t="s">
        <v>1056</v>
      </c>
      <c r="B42" s="151">
        <f t="shared" si="7"/>
        <v>12232</v>
      </c>
      <c r="C42" s="152">
        <f t="shared" si="8"/>
        <v>2125</v>
      </c>
      <c r="D42" s="152">
        <v>2122</v>
      </c>
      <c r="E42" s="152">
        <v>3</v>
      </c>
      <c r="F42" s="152">
        <f t="shared" si="9"/>
        <v>7923</v>
      </c>
      <c r="G42" s="152">
        <v>4965</v>
      </c>
      <c r="H42" s="152">
        <v>2958</v>
      </c>
      <c r="I42" s="152">
        <v>89</v>
      </c>
      <c r="J42" s="152">
        <f t="shared" si="10"/>
        <v>447</v>
      </c>
      <c r="K42" s="152">
        <v>27</v>
      </c>
      <c r="L42" s="152">
        <v>314</v>
      </c>
      <c r="M42" s="152">
        <v>106</v>
      </c>
      <c r="N42" s="152">
        <f t="shared" si="11"/>
        <v>296</v>
      </c>
      <c r="O42" s="152">
        <v>158</v>
      </c>
      <c r="P42" s="152">
        <v>114</v>
      </c>
      <c r="Q42" s="152">
        <v>24</v>
      </c>
      <c r="R42" s="152">
        <f t="shared" si="12"/>
        <v>132</v>
      </c>
      <c r="S42" s="152">
        <v>110</v>
      </c>
      <c r="T42" s="152">
        <v>2</v>
      </c>
      <c r="U42" s="152">
        <v>20</v>
      </c>
      <c r="V42" s="879">
        <v>1220</v>
      </c>
      <c r="W42" s="153"/>
    </row>
    <row r="43" spans="1:23" s="154" customFormat="1" ht="15" customHeight="1">
      <c r="A43" s="150" t="s">
        <v>1057</v>
      </c>
      <c r="B43" s="151">
        <f t="shared" si="7"/>
        <v>26125</v>
      </c>
      <c r="C43" s="152">
        <f t="shared" si="8"/>
        <v>1656</v>
      </c>
      <c r="D43" s="152">
        <v>1653</v>
      </c>
      <c r="E43" s="152">
        <v>3</v>
      </c>
      <c r="F43" s="152">
        <f t="shared" si="9"/>
        <v>21823</v>
      </c>
      <c r="G43" s="152">
        <v>18130</v>
      </c>
      <c r="H43" s="152">
        <v>3693</v>
      </c>
      <c r="I43" s="152">
        <v>42</v>
      </c>
      <c r="J43" s="152">
        <f t="shared" si="10"/>
        <v>543</v>
      </c>
      <c r="K43" s="152">
        <v>32</v>
      </c>
      <c r="L43" s="152">
        <v>429</v>
      </c>
      <c r="M43" s="152">
        <v>82</v>
      </c>
      <c r="N43" s="152">
        <f t="shared" si="11"/>
        <v>326</v>
      </c>
      <c r="O43" s="152">
        <v>168</v>
      </c>
      <c r="P43" s="152">
        <v>92</v>
      </c>
      <c r="Q43" s="152">
        <v>66</v>
      </c>
      <c r="R43" s="152">
        <f t="shared" si="12"/>
        <v>161</v>
      </c>
      <c r="S43" s="152">
        <v>99</v>
      </c>
      <c r="T43" s="152">
        <v>5</v>
      </c>
      <c r="U43" s="152">
        <v>57</v>
      </c>
      <c r="V43" s="879">
        <v>1574</v>
      </c>
      <c r="W43" s="153"/>
    </row>
    <row r="44" spans="1:23" s="154" customFormat="1" ht="15" customHeight="1">
      <c r="A44" s="150" t="s">
        <v>1058</v>
      </c>
      <c r="B44" s="151">
        <f t="shared" si="7"/>
        <v>18004</v>
      </c>
      <c r="C44" s="152">
        <f t="shared" si="8"/>
        <v>4087</v>
      </c>
      <c r="D44" s="152">
        <v>4086</v>
      </c>
      <c r="E44" s="152">
        <v>1</v>
      </c>
      <c r="F44" s="152">
        <f t="shared" si="9"/>
        <v>10413</v>
      </c>
      <c r="G44" s="152">
        <v>1446</v>
      </c>
      <c r="H44" s="152">
        <v>8967</v>
      </c>
      <c r="I44" s="152">
        <v>0</v>
      </c>
      <c r="J44" s="152">
        <f t="shared" si="10"/>
        <v>534</v>
      </c>
      <c r="K44" s="152">
        <v>80</v>
      </c>
      <c r="L44" s="152">
        <v>267</v>
      </c>
      <c r="M44" s="152">
        <v>187</v>
      </c>
      <c r="N44" s="152">
        <f t="shared" si="11"/>
        <v>800</v>
      </c>
      <c r="O44" s="152">
        <v>575</v>
      </c>
      <c r="P44" s="152">
        <v>210</v>
      </c>
      <c r="Q44" s="152">
        <v>15</v>
      </c>
      <c r="R44" s="152">
        <f t="shared" si="12"/>
        <v>761</v>
      </c>
      <c r="S44" s="152">
        <v>496</v>
      </c>
      <c r="T44" s="152">
        <v>53</v>
      </c>
      <c r="U44" s="152">
        <v>212</v>
      </c>
      <c r="V44" s="879">
        <v>1409</v>
      </c>
      <c r="W44" s="153"/>
    </row>
    <row r="45" spans="1:23" s="154" customFormat="1" ht="15" customHeight="1">
      <c r="A45" s="150" t="s">
        <v>1059</v>
      </c>
      <c r="B45" s="151">
        <f t="shared" si="7"/>
        <v>16646</v>
      </c>
      <c r="C45" s="152">
        <f t="shared" si="8"/>
        <v>5407</v>
      </c>
      <c r="D45" s="152">
        <v>5239</v>
      </c>
      <c r="E45" s="152">
        <v>168</v>
      </c>
      <c r="F45" s="152">
        <f t="shared" si="9"/>
        <v>7872</v>
      </c>
      <c r="G45" s="152">
        <v>189</v>
      </c>
      <c r="H45" s="152">
        <v>7683</v>
      </c>
      <c r="I45" s="152">
        <v>0</v>
      </c>
      <c r="J45" s="152">
        <f t="shared" si="10"/>
        <v>785</v>
      </c>
      <c r="K45" s="152">
        <v>81</v>
      </c>
      <c r="L45" s="152">
        <v>424</v>
      </c>
      <c r="M45" s="152">
        <v>280</v>
      </c>
      <c r="N45" s="152">
        <f t="shared" si="11"/>
        <v>690</v>
      </c>
      <c r="O45" s="152">
        <v>393</v>
      </c>
      <c r="P45" s="152">
        <v>280</v>
      </c>
      <c r="Q45" s="152">
        <v>17</v>
      </c>
      <c r="R45" s="152">
        <f t="shared" si="12"/>
        <v>602</v>
      </c>
      <c r="S45" s="152">
        <v>440</v>
      </c>
      <c r="T45" s="152">
        <v>18</v>
      </c>
      <c r="U45" s="152">
        <v>144</v>
      </c>
      <c r="V45" s="879">
        <v>1290</v>
      </c>
      <c r="W45" s="153"/>
    </row>
    <row r="46" spans="1:23" s="154" customFormat="1" ht="15" customHeight="1">
      <c r="A46" s="150" t="s">
        <v>1060</v>
      </c>
      <c r="B46" s="151">
        <f t="shared" si="7"/>
        <v>73755</v>
      </c>
      <c r="C46" s="152">
        <f t="shared" si="8"/>
        <v>1360</v>
      </c>
      <c r="D46" s="152">
        <v>1171</v>
      </c>
      <c r="E46" s="152">
        <v>189</v>
      </c>
      <c r="F46" s="152">
        <f t="shared" si="9"/>
        <v>69350</v>
      </c>
      <c r="G46" s="152">
        <v>50398</v>
      </c>
      <c r="H46" s="152">
        <v>18952</v>
      </c>
      <c r="I46" s="152">
        <v>45</v>
      </c>
      <c r="J46" s="152">
        <f t="shared" si="10"/>
        <v>477</v>
      </c>
      <c r="K46" s="152">
        <v>24</v>
      </c>
      <c r="L46" s="152">
        <v>393</v>
      </c>
      <c r="M46" s="152">
        <v>60</v>
      </c>
      <c r="N46" s="152">
        <f t="shared" si="11"/>
        <v>601</v>
      </c>
      <c r="O46" s="152">
        <v>430</v>
      </c>
      <c r="P46" s="152">
        <v>62</v>
      </c>
      <c r="Q46" s="152">
        <v>109</v>
      </c>
      <c r="R46" s="152">
        <f t="shared" si="12"/>
        <v>311</v>
      </c>
      <c r="S46" s="152">
        <v>208</v>
      </c>
      <c r="T46" s="152">
        <v>56</v>
      </c>
      <c r="U46" s="152">
        <v>47</v>
      </c>
      <c r="V46" s="879">
        <v>1611</v>
      </c>
      <c r="W46" s="153"/>
    </row>
    <row r="47" spans="1:23" s="154" customFormat="1" ht="15" customHeight="1">
      <c r="A47" s="150" t="s">
        <v>1061</v>
      </c>
      <c r="B47" s="151">
        <f t="shared" si="7"/>
        <v>15774</v>
      </c>
      <c r="C47" s="152">
        <f t="shared" si="8"/>
        <v>2083</v>
      </c>
      <c r="D47" s="152">
        <v>2083</v>
      </c>
      <c r="E47" s="152">
        <v>0</v>
      </c>
      <c r="F47" s="152">
        <f t="shared" si="9"/>
        <v>10198</v>
      </c>
      <c r="G47" s="152">
        <v>927</v>
      </c>
      <c r="H47" s="152">
        <v>9271</v>
      </c>
      <c r="I47" s="152">
        <v>286</v>
      </c>
      <c r="J47" s="152">
        <f t="shared" si="10"/>
        <v>445</v>
      </c>
      <c r="K47" s="152">
        <v>13</v>
      </c>
      <c r="L47" s="152">
        <v>348</v>
      </c>
      <c r="M47" s="152">
        <v>84</v>
      </c>
      <c r="N47" s="152">
        <f t="shared" si="11"/>
        <v>590</v>
      </c>
      <c r="O47" s="152">
        <v>413</v>
      </c>
      <c r="P47" s="152">
        <v>110</v>
      </c>
      <c r="Q47" s="152">
        <v>67</v>
      </c>
      <c r="R47" s="152">
        <f t="shared" si="12"/>
        <v>582</v>
      </c>
      <c r="S47" s="152">
        <v>374</v>
      </c>
      <c r="T47" s="152">
        <v>28</v>
      </c>
      <c r="U47" s="152">
        <v>180</v>
      </c>
      <c r="V47" s="879">
        <v>1590</v>
      </c>
      <c r="W47" s="153"/>
    </row>
    <row r="48" spans="1:23" s="154" customFormat="1" ht="15" customHeight="1">
      <c r="A48" s="150" t="s">
        <v>1062</v>
      </c>
      <c r="B48" s="151">
        <f t="shared" si="7"/>
        <v>32960</v>
      </c>
      <c r="C48" s="152">
        <f t="shared" si="8"/>
        <v>2366</v>
      </c>
      <c r="D48" s="152">
        <v>2366</v>
      </c>
      <c r="E48" s="152">
        <v>0</v>
      </c>
      <c r="F48" s="152">
        <f t="shared" si="9"/>
        <v>27766</v>
      </c>
      <c r="G48" s="152">
        <v>6051</v>
      </c>
      <c r="H48" s="152">
        <v>21715</v>
      </c>
      <c r="I48" s="152">
        <v>27</v>
      </c>
      <c r="J48" s="152">
        <f t="shared" si="10"/>
        <v>606</v>
      </c>
      <c r="K48" s="152">
        <v>295</v>
      </c>
      <c r="L48" s="152">
        <v>185</v>
      </c>
      <c r="M48" s="152">
        <v>126</v>
      </c>
      <c r="N48" s="152">
        <f t="shared" si="11"/>
        <v>545</v>
      </c>
      <c r="O48" s="152">
        <v>343</v>
      </c>
      <c r="P48" s="152">
        <v>134</v>
      </c>
      <c r="Q48" s="152">
        <v>68</v>
      </c>
      <c r="R48" s="152">
        <f t="shared" si="12"/>
        <v>356</v>
      </c>
      <c r="S48" s="152">
        <v>207</v>
      </c>
      <c r="T48" s="152">
        <v>20</v>
      </c>
      <c r="U48" s="152">
        <v>129</v>
      </c>
      <c r="V48" s="879">
        <v>1294</v>
      </c>
      <c r="W48" s="153"/>
    </row>
    <row r="49" spans="1:23" s="154" customFormat="1" ht="15" customHeight="1">
      <c r="A49" s="150" t="s">
        <v>1063</v>
      </c>
      <c r="B49" s="151">
        <f t="shared" si="7"/>
        <v>3321</v>
      </c>
      <c r="C49" s="152">
        <f t="shared" si="8"/>
        <v>2303</v>
      </c>
      <c r="D49" s="152">
        <v>2303</v>
      </c>
      <c r="E49" s="152">
        <v>0</v>
      </c>
      <c r="F49" s="152">
        <f t="shared" si="9"/>
        <v>0</v>
      </c>
      <c r="G49" s="152">
        <v>0</v>
      </c>
      <c r="H49" s="152">
        <v>0</v>
      </c>
      <c r="I49" s="152">
        <v>0</v>
      </c>
      <c r="J49" s="152">
        <f t="shared" si="10"/>
        <v>334</v>
      </c>
      <c r="K49" s="152">
        <v>0</v>
      </c>
      <c r="L49" s="152">
        <v>195</v>
      </c>
      <c r="M49" s="152">
        <v>139</v>
      </c>
      <c r="N49" s="152">
        <f t="shared" si="11"/>
        <v>372</v>
      </c>
      <c r="O49" s="152">
        <v>172</v>
      </c>
      <c r="P49" s="152">
        <v>200</v>
      </c>
      <c r="Q49" s="152">
        <v>0</v>
      </c>
      <c r="R49" s="152">
        <f t="shared" si="12"/>
        <v>312</v>
      </c>
      <c r="S49" s="152">
        <v>162</v>
      </c>
      <c r="T49" s="152">
        <v>14</v>
      </c>
      <c r="U49" s="152">
        <v>136</v>
      </c>
      <c r="V49" s="879">
        <v>0</v>
      </c>
      <c r="W49" s="153"/>
    </row>
    <row r="50" spans="1:23" s="154" customFormat="1" ht="15" customHeight="1">
      <c r="A50" s="150" t="s">
        <v>1064</v>
      </c>
      <c r="B50" s="151">
        <f t="shared" si="7"/>
        <v>24926</v>
      </c>
      <c r="C50" s="152">
        <f t="shared" si="8"/>
        <v>5859</v>
      </c>
      <c r="D50" s="152">
        <v>5859</v>
      </c>
      <c r="E50" s="152">
        <v>0</v>
      </c>
      <c r="F50" s="152">
        <f t="shared" si="9"/>
        <v>15759</v>
      </c>
      <c r="G50" s="152">
        <v>11488</v>
      </c>
      <c r="H50" s="152">
        <v>4271</v>
      </c>
      <c r="I50" s="152">
        <v>0</v>
      </c>
      <c r="J50" s="152">
        <f t="shared" si="10"/>
        <v>785</v>
      </c>
      <c r="K50" s="152">
        <v>4</v>
      </c>
      <c r="L50" s="152">
        <v>420</v>
      </c>
      <c r="M50" s="152">
        <v>361</v>
      </c>
      <c r="N50" s="152">
        <f t="shared" si="11"/>
        <v>801</v>
      </c>
      <c r="O50" s="152">
        <v>402</v>
      </c>
      <c r="P50" s="152">
        <v>364</v>
      </c>
      <c r="Q50" s="152">
        <v>35</v>
      </c>
      <c r="R50" s="152">
        <f t="shared" si="12"/>
        <v>729</v>
      </c>
      <c r="S50" s="152">
        <v>466</v>
      </c>
      <c r="T50" s="152">
        <v>24</v>
      </c>
      <c r="U50" s="152">
        <v>239</v>
      </c>
      <c r="V50" s="879">
        <v>993</v>
      </c>
      <c r="W50" s="153"/>
    </row>
    <row r="51" spans="1:23" s="154" customFormat="1" ht="15" customHeight="1" thickBot="1">
      <c r="A51" s="155" t="s">
        <v>1065</v>
      </c>
      <c r="B51" s="156">
        <f t="shared" si="7"/>
        <v>20841</v>
      </c>
      <c r="C51" s="157">
        <f t="shared" si="8"/>
        <v>3942</v>
      </c>
      <c r="D51" s="157">
        <v>3895</v>
      </c>
      <c r="E51" s="157">
        <v>47</v>
      </c>
      <c r="F51" s="157">
        <f t="shared" si="9"/>
        <v>13565</v>
      </c>
      <c r="G51" s="157">
        <v>8256</v>
      </c>
      <c r="H51" s="157">
        <v>5309</v>
      </c>
      <c r="I51" s="157">
        <v>0</v>
      </c>
      <c r="J51" s="157">
        <f t="shared" si="10"/>
        <v>806</v>
      </c>
      <c r="K51" s="157">
        <v>38</v>
      </c>
      <c r="L51" s="157">
        <v>565</v>
      </c>
      <c r="M51" s="157">
        <v>203</v>
      </c>
      <c r="N51" s="157">
        <f t="shared" si="11"/>
        <v>728</v>
      </c>
      <c r="O51" s="157">
        <v>376</v>
      </c>
      <c r="P51" s="157">
        <v>303</v>
      </c>
      <c r="Q51" s="157">
        <v>49</v>
      </c>
      <c r="R51" s="157">
        <f t="shared" si="12"/>
        <v>521</v>
      </c>
      <c r="S51" s="157">
        <v>345</v>
      </c>
      <c r="T51" s="157">
        <v>22</v>
      </c>
      <c r="U51" s="157">
        <v>154</v>
      </c>
      <c r="V51" s="880">
        <v>1279</v>
      </c>
      <c r="W51" s="153"/>
    </row>
    <row r="52" spans="1:22" s="154" customFormat="1" ht="12">
      <c r="A52" s="154" t="s">
        <v>1066</v>
      </c>
      <c r="B52" s="158"/>
      <c r="C52" s="159"/>
      <c r="D52" s="159"/>
      <c r="E52" s="159"/>
      <c r="F52" s="159"/>
      <c r="G52" s="159"/>
      <c r="H52" s="159"/>
      <c r="I52" s="159"/>
      <c r="J52" s="159"/>
      <c r="K52" s="159"/>
      <c r="L52" s="159"/>
      <c r="M52" s="159"/>
      <c r="N52" s="159"/>
      <c r="O52" s="159"/>
      <c r="P52" s="159"/>
      <c r="Q52" s="159"/>
      <c r="R52" s="159"/>
      <c r="S52" s="159"/>
      <c r="T52" s="159"/>
      <c r="U52" s="159"/>
      <c r="V52" s="159"/>
    </row>
  </sheetData>
  <mergeCells count="22">
    <mergeCell ref="V3:V5"/>
    <mergeCell ref="O4:O5"/>
    <mergeCell ref="R3:R5"/>
    <mergeCell ref="S4:S5"/>
    <mergeCell ref="T4:T5"/>
    <mergeCell ref="U4:U5"/>
    <mergeCell ref="M4:M5"/>
    <mergeCell ref="N3:N5"/>
    <mergeCell ref="P4:P5"/>
    <mergeCell ref="Q4:Q5"/>
    <mergeCell ref="I3:I5"/>
    <mergeCell ref="J3:J5"/>
    <mergeCell ref="K4:K5"/>
    <mergeCell ref="L4:L5"/>
    <mergeCell ref="E4:E5"/>
    <mergeCell ref="F3:F5"/>
    <mergeCell ref="G4:G5"/>
    <mergeCell ref="H4:H5"/>
    <mergeCell ref="A3:A5"/>
    <mergeCell ref="B3:B5"/>
    <mergeCell ref="C3:C5"/>
    <mergeCell ref="D4:D5"/>
  </mergeCells>
  <printOptions/>
  <pageMargins left="0.3937007874015748" right="0.1968503937007874" top="0.5905511811023623" bottom="0.3937007874015748" header="0.2755905511811024" footer="0.1968503937007874"/>
  <pageSetup fitToHeight="1" fitToWidth="1" horizontalDpi="600" verticalDpi="600" orientation="landscape" paperSize="9" scale="74"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第１章　土地・気象（平成18年山形県統計年鑑）</dc:title>
  <dc:subject/>
  <dc:creator>山形県</dc:creator>
  <cp:keywords/>
  <dc:description/>
  <cp:lastModifiedBy>user</cp:lastModifiedBy>
  <cp:lastPrinted>2008-09-09T05:33:39Z</cp:lastPrinted>
  <dcterms:created xsi:type="dcterms:W3CDTF">2008-09-09T04:44:12Z</dcterms:created>
  <dcterms:modified xsi:type="dcterms:W3CDTF">2008-09-22T00:58:28Z</dcterms:modified>
  <cp:category/>
  <cp:version/>
  <cp:contentType/>
  <cp:contentStatus/>
</cp:coreProperties>
</file>