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0.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8"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参考）全目次" sheetId="36" r:id="rId36"/>
  </sheets>
  <definedNames/>
  <calcPr fullCalcOnLoad="1"/>
</workbook>
</file>

<file path=xl/sharedStrings.xml><?xml version="1.0" encoding="utf-8"?>
<sst xmlns="http://schemas.openxmlformats.org/spreadsheetml/2006/main" count="3241" uniqueCount="1715">
  <si>
    <t>また、本書に何年とあるものは暦年間（１月から１２月まで）、何年度とあるものは、会計年度（４月から翌年３月まで）の事実を示す。</t>
  </si>
  <si>
    <t>本書中の符号の「－」は該当事実のないもの、「…」は事実不詳または調査を欠くもの、「０」は単位に満たないものの表示である。</t>
  </si>
  <si>
    <t>本書は、国および他都道府県との比較を考慮し、総理府統計局編集、日本統計協会発行の日本統計年鑑に準じている。</t>
  </si>
  <si>
    <t>３</t>
  </si>
  <si>
    <t>４</t>
  </si>
  <si>
    <t>５</t>
  </si>
  <si>
    <t>６</t>
  </si>
  <si>
    <t>７</t>
  </si>
  <si>
    <t>山形県企画部統計課</t>
  </si>
  <si>
    <t>第１章　土地・気象</t>
  </si>
  <si>
    <t>市町村数・面積および人口密度</t>
  </si>
  <si>
    <t>市町村の廃置分合・境界変更</t>
  </si>
  <si>
    <t>市町村の合併状況</t>
  </si>
  <si>
    <t>民有地の面積</t>
  </si>
  <si>
    <t>気象観測地点一覧</t>
  </si>
  <si>
    <t>最高・最低気温の月平均</t>
  </si>
  <si>
    <t>月降水総量</t>
  </si>
  <si>
    <t>最大降水量</t>
  </si>
  <si>
    <t>最大風速</t>
  </si>
  <si>
    <t>平均雲量</t>
  </si>
  <si>
    <t>地方・月別平均気温</t>
  </si>
  <si>
    <t>第２章　人口</t>
  </si>
  <si>
    <t>山形県の人口推移</t>
  </si>
  <si>
    <t>市町村別人口の推移</t>
  </si>
  <si>
    <t>市町村別世帯数</t>
  </si>
  <si>
    <t>年令各才・男女別人口（推計）</t>
  </si>
  <si>
    <t>市町村・年令別（５才階級）推計人口</t>
  </si>
  <si>
    <t>市町村別人口動態</t>
  </si>
  <si>
    <t>第３章　事業所</t>
  </si>
  <si>
    <t>第４章　農業</t>
  </si>
  <si>
    <t>専業兼業別農家数および新設離農家数</t>
  </si>
  <si>
    <t>農家人口</t>
  </si>
  <si>
    <t>農業機械</t>
  </si>
  <si>
    <t>農業雇用労働</t>
  </si>
  <si>
    <t>養蚕</t>
  </si>
  <si>
    <t>農地開拓</t>
  </si>
  <si>
    <t>県産米売渡状況</t>
  </si>
  <si>
    <t>年次・仕向先別産米搬出実績</t>
  </si>
  <si>
    <t>と畜頭数および食肉生産量</t>
  </si>
  <si>
    <t>生乳生産量</t>
  </si>
  <si>
    <t>稲作被害</t>
  </si>
  <si>
    <t>蚕桑被害</t>
  </si>
  <si>
    <t>第５章　林業</t>
  </si>
  <si>
    <t>林野面積</t>
  </si>
  <si>
    <t>森林伐採面積</t>
  </si>
  <si>
    <t>林産物</t>
  </si>
  <si>
    <t>製材</t>
  </si>
  <si>
    <t>(1)素材生産量</t>
  </si>
  <si>
    <t xml:space="preserve"> (ｲ)主要樹種区分</t>
  </si>
  <si>
    <t xml:space="preserve"> (ﾛ)用途別</t>
  </si>
  <si>
    <t>(3)林野副産物生産量</t>
  </si>
  <si>
    <t>造林面積</t>
  </si>
  <si>
    <t>(1)製材工場数</t>
  </si>
  <si>
    <t>(2)製材用素材樹種別入荷量</t>
  </si>
  <si>
    <t>(3)年次別製材量</t>
  </si>
  <si>
    <t>(4)用途別製材品出荷量</t>
  </si>
  <si>
    <t>第６章　水産業</t>
  </si>
  <si>
    <t>漁業日数別経営体数および最盛期の漁業従事者数</t>
  </si>
  <si>
    <t>海面漁業組合別漁獲高</t>
  </si>
  <si>
    <t>内水面漁業漁獲量</t>
  </si>
  <si>
    <t>内水面養殖場数・養殖面積および収穫量</t>
  </si>
  <si>
    <t>水産加工品生産高</t>
  </si>
  <si>
    <t>鉱区数・面積</t>
  </si>
  <si>
    <t>山形県鉱工業生産指数</t>
  </si>
  <si>
    <t>市町村別事業所・従業者数および製造品出荷額等－全事業所－</t>
  </si>
  <si>
    <t>品目別製造品出荷額</t>
  </si>
  <si>
    <t>品目別加工品加工賃</t>
  </si>
  <si>
    <t>第８章　建設</t>
  </si>
  <si>
    <t>性質別にみた投資的土木事業費</t>
  </si>
  <si>
    <t>(1)種類別</t>
  </si>
  <si>
    <t>(2)巾員別</t>
  </si>
  <si>
    <t>(3)路面別</t>
  </si>
  <si>
    <t>酒田港主要施設</t>
  </si>
  <si>
    <t>(1)外かく施設</t>
  </si>
  <si>
    <t>(2)けい留施設</t>
  </si>
  <si>
    <t>(4)荷役機械</t>
  </si>
  <si>
    <t>市部着工住宅（新設）種類別</t>
  </si>
  <si>
    <t>除却および災害建築物</t>
  </si>
  <si>
    <t>建築主・構造別着工建築物</t>
  </si>
  <si>
    <t>(1)建築主別</t>
  </si>
  <si>
    <t>(2)構造別</t>
  </si>
  <si>
    <t>(1)消防勢力</t>
  </si>
  <si>
    <t>(2)月別火災発生件数・損害見積額</t>
  </si>
  <si>
    <t>(3)建築火災出火原因（発火源）別件数</t>
  </si>
  <si>
    <t>(5)覚知方法別建物火災件数および焼損面積</t>
  </si>
  <si>
    <t>第９章　電気・ガス・水道</t>
  </si>
  <si>
    <t>発電所</t>
  </si>
  <si>
    <t>電灯・電力需要実績</t>
  </si>
  <si>
    <t>産業別電力需要状況</t>
  </si>
  <si>
    <t>電力消費指数</t>
  </si>
  <si>
    <t>家庭用電気器具の普及状況</t>
  </si>
  <si>
    <t>ガス設備</t>
  </si>
  <si>
    <t>ガス生産・消費量</t>
  </si>
  <si>
    <t>水道普及状況</t>
  </si>
  <si>
    <t>第１０章　運輸・通信</t>
  </si>
  <si>
    <t>入港船舶実績</t>
  </si>
  <si>
    <t>おばこ丸（引船）利用状況</t>
  </si>
  <si>
    <t>国鉄線別営業粁並びに駅数</t>
  </si>
  <si>
    <t>自動車運送事業者数</t>
  </si>
  <si>
    <t>自動車運送事業</t>
  </si>
  <si>
    <t>自家用自動車有償貸渡状況</t>
  </si>
  <si>
    <t>自動車台数</t>
  </si>
  <si>
    <t>通信施設</t>
  </si>
  <si>
    <t>国内電報通数</t>
  </si>
  <si>
    <t>公衆電話数</t>
  </si>
  <si>
    <t>電話加入数</t>
  </si>
  <si>
    <t>電話普及率</t>
  </si>
  <si>
    <t>(1)酒田港</t>
  </si>
  <si>
    <t>(2)鼠ヶ関・加茂・由良港</t>
  </si>
  <si>
    <t>(1)旅客自動車</t>
  </si>
  <si>
    <t>(2)貨物自動車</t>
  </si>
  <si>
    <t>(1)年次別</t>
  </si>
  <si>
    <t>(2)市町村別</t>
  </si>
  <si>
    <t>第１１章　商業・貿易</t>
  </si>
  <si>
    <t>品目別輸出出荷実績</t>
  </si>
  <si>
    <t>年次別輸出出荷実績</t>
  </si>
  <si>
    <t>月別輸出出荷実績</t>
  </si>
  <si>
    <t>仕向国輸出出荷実績</t>
  </si>
  <si>
    <t>第１２章　金融</t>
  </si>
  <si>
    <t>金融機関別店舗数</t>
  </si>
  <si>
    <t>相互銀行主要勘定</t>
  </si>
  <si>
    <t>商工組合中央金庫主要勘定</t>
  </si>
  <si>
    <t>中小企業金融公庫貸付状況</t>
  </si>
  <si>
    <t>農業協同組合主要勘定</t>
  </si>
  <si>
    <t>農林中央金庫主要勘定</t>
  </si>
  <si>
    <t>国民金融公庫貸付状況</t>
  </si>
  <si>
    <t>海上出入貨物主要品類別数量</t>
  </si>
  <si>
    <t>昭和４２年　山形県統計年鑑</t>
  </si>
  <si>
    <t>本書は、当課所管の各種統計資料を主とし、これに庁内各部課室および他官公庁、団体、会社等から収集した資料もあわせ掲載した。</t>
  </si>
  <si>
    <t>本書は、その１９部門から成っている。</t>
  </si>
  <si>
    <t>18．教育・文化・宗教　　19．観光　　特輯　100年の統計</t>
  </si>
  <si>
    <t>本書の内容は、現則として昭和４２年の事実について掲載し、その主要なものについては、過去数か年の事実をも掲載した。</t>
  </si>
  <si>
    <t>本書に掲載した資料の出所は、各表下段欄外に注記明示した。</t>
  </si>
  <si>
    <t>昭和４３年１０月</t>
  </si>
  <si>
    <t>日照時間</t>
  </si>
  <si>
    <t>地方・月別降水量と最深積雪</t>
  </si>
  <si>
    <t>昭和42年月別人口移動</t>
  </si>
  <si>
    <t>常住地・従業地別15才以上就業者数</t>
  </si>
  <si>
    <t>市町村別事業所数および従業者数（農林水産業を除く）</t>
  </si>
  <si>
    <t>産業大分類・従業者規模別事業所数および従業者数（農林水産業を除く）</t>
  </si>
  <si>
    <t>都道府県別事業所数および従業者数（農林水産業を除く）</t>
  </si>
  <si>
    <t>経営耕地規模別農家数</t>
  </si>
  <si>
    <t>農家家族員の就業状態別人数－16才以上、男女－</t>
  </si>
  <si>
    <t>学卒世帯員の就業状態別人数</t>
  </si>
  <si>
    <t>経営耕地面積</t>
  </si>
  <si>
    <t>家畜の飼養農家数と飼養頭羽数</t>
  </si>
  <si>
    <t>家畜の過去１カ年間の生産農家数と生産頭数</t>
  </si>
  <si>
    <t>主要青果市場の卸売数量と金額</t>
  </si>
  <si>
    <t>昭和42年産水陸稲実収高</t>
  </si>
  <si>
    <t>(1)機械の種類別個人所有農家数と台数</t>
  </si>
  <si>
    <t>(2)機械の種類別共有農家数と台数</t>
  </si>
  <si>
    <t>(1)水稲</t>
  </si>
  <si>
    <t>(2)陸稲</t>
  </si>
  <si>
    <t>(1)開拓農用地面積</t>
  </si>
  <si>
    <t>(2)入植戸数・人口および施設</t>
  </si>
  <si>
    <t>(3)開墾工事</t>
  </si>
  <si>
    <t>(4)農作物作付面積</t>
  </si>
  <si>
    <t>(5)家畜</t>
  </si>
  <si>
    <t>(6)農用機械</t>
  </si>
  <si>
    <t>(1)野菜</t>
  </si>
  <si>
    <t>(2)果実</t>
  </si>
  <si>
    <t>(2)木炭生産量</t>
  </si>
  <si>
    <t>海面漁業・漁業種類別漁獲量</t>
  </si>
  <si>
    <t>海面漁業・漁種別漁獲量</t>
  </si>
  <si>
    <t>鉱種別生産量・生産額</t>
  </si>
  <si>
    <t>山形県生産者製品在庫指数</t>
  </si>
  <si>
    <t>市町村別事業所・従業者数および製造品出荷額等－従業者１人～19人の事業所－</t>
  </si>
  <si>
    <t>産業中分類別事業所・従業者数・現金給与総額原材料使用額・在庫額・有形固定資産・製造品出荷額等
－県総数－</t>
  </si>
  <si>
    <t>市・産業（中分類）別事業所・従業者数・現金給与総額原材料使用額・在庫額・有形固定資産・製造品出荷額等－従業者20人以上の事業所－</t>
  </si>
  <si>
    <t>産業・規模別事業所・従業者数・現金給与総額・原材料使用額・在庫額・有形固定資産・製造品出荷額等－全事業所－</t>
  </si>
  <si>
    <t>産業小分類別統計表－全事業所＝</t>
  </si>
  <si>
    <t>(3)臨湾鉄道</t>
  </si>
  <si>
    <t>昭和42年用途別着工建築物</t>
  </si>
  <si>
    <t>昭和42年着工住宅工事別</t>
  </si>
  <si>
    <t>昭和42年着工住宅（新設）利用関係別</t>
  </si>
  <si>
    <t>昭和42年着工住宅（新設）種類別</t>
  </si>
  <si>
    <t>東北６県着工建築物、建築主別</t>
  </si>
  <si>
    <t>利用関係種類別着工（新設）住宅の東北六県比較</t>
  </si>
  <si>
    <t>(4)救急業務</t>
  </si>
  <si>
    <t>電力需給実績</t>
  </si>
  <si>
    <t>従量電灯の月平均使用量</t>
  </si>
  <si>
    <t>昭和42年度東北各県別電力使用料</t>
  </si>
  <si>
    <t>山形県と東北７県の月別電力需用</t>
  </si>
  <si>
    <t>国鉄主要貨物発着関係府県別屯数</t>
  </si>
  <si>
    <t>(1)発送　－山形県から他府県へ－</t>
  </si>
  <si>
    <t>(2)到着　－他府県から山形県へ－</t>
  </si>
  <si>
    <t>郵便施設業務</t>
  </si>
  <si>
    <t>開通電話局</t>
  </si>
  <si>
    <t>信用金庫主要勘定(含信組）</t>
  </si>
  <si>
    <t>郵便振替貯金</t>
  </si>
  <si>
    <t>昭和42年度市町村歳入歳出決算見込（普通会計）</t>
  </si>
  <si>
    <t>昭和41年度税務署別国税課税状況</t>
  </si>
  <si>
    <t>昭和41年度業種別・資本金別会社数および利益欠損金額</t>
  </si>
  <si>
    <t>昭和41年度税務署別国税徴収状況</t>
  </si>
  <si>
    <t>(1)所得総額</t>
  </si>
  <si>
    <t>(2)１人当り所得</t>
  </si>
  <si>
    <t>(3)県民純生産</t>
  </si>
  <si>
    <t>(4)県民所得の分配</t>
  </si>
  <si>
    <t>(5)県民所得とその処分</t>
  </si>
  <si>
    <t>国民所得</t>
  </si>
  <si>
    <t>(1)要素費用表示の産業別国民純生産</t>
  </si>
  <si>
    <t>(2)国民所得の分配</t>
  </si>
  <si>
    <t>県内主要都市家計指標（昭和42年）</t>
  </si>
  <si>
    <t>県内都市別勤労者世帯１か月間の収入と支出（42年平均）</t>
  </si>
  <si>
    <t>県内都市別全世帯１か月間の支出（42年平均）</t>
  </si>
  <si>
    <t>(2)一般職国家公務員在職者数(山形県）</t>
  </si>
  <si>
    <t>選挙有権者数および参議院議員・衆議院議員選挙投票状況</t>
  </si>
  <si>
    <t>(4)事故の主な原因</t>
  </si>
  <si>
    <t>薬局・医薬品・製造販売業者数</t>
  </si>
  <si>
    <t>昭和42年度医薬品等生産額</t>
  </si>
  <si>
    <t>昭和42年における職業訓練生の状況</t>
  </si>
  <si>
    <t>(3)給付費支払状況</t>
  </si>
  <si>
    <t>(4)労働類型別被保護世帯の状況</t>
  </si>
  <si>
    <t>昭和42年度実施機関別扶助別および一時扶助費支払状況</t>
  </si>
  <si>
    <t>中・高卒業者の職業別就職者数</t>
  </si>
  <si>
    <t>高卒者の就職先別県外就職者数</t>
  </si>
  <si>
    <t>学校給食</t>
  </si>
  <si>
    <t>(1)学校給食実施状況(小学校)</t>
  </si>
  <si>
    <t>(2)学校給食実施状況(中学校)</t>
  </si>
  <si>
    <t>(3)市部・郡部・へき地別学校給食実施状況(小学校）</t>
  </si>
  <si>
    <t>(1)男子</t>
  </si>
  <si>
    <t>(2)女子</t>
  </si>
  <si>
    <t>児童・生徒の疾病異状被患率</t>
  </si>
  <si>
    <t>(2)都道府県別テレビ・ラジオ普及状況</t>
  </si>
  <si>
    <t>観光地別観光者数</t>
  </si>
  <si>
    <t>観光者数</t>
  </si>
  <si>
    <t>国籍別宿泊外客数</t>
  </si>
  <si>
    <t>公園</t>
  </si>
  <si>
    <t>第１９章　観光</t>
  </si>
  <si>
    <t>(1)宿泊した外客数</t>
  </si>
  <si>
    <t>(2)宿泊しない外客数</t>
  </si>
  <si>
    <t>(3)ホテル又は旅館における外客の消費額</t>
  </si>
  <si>
    <t>特輯</t>
  </si>
  <si>
    <t>100年の統計</t>
  </si>
  <si>
    <t>火災被害</t>
  </si>
  <si>
    <t>(統計年鑑より抜粋）</t>
  </si>
  <si>
    <t>山形市</t>
  </si>
  <si>
    <t>米沢市</t>
  </si>
  <si>
    <t>鶴岡市</t>
  </si>
  <si>
    <t>酒田市</t>
  </si>
  <si>
    <t>新庄市</t>
  </si>
  <si>
    <t>寒河江市</t>
  </si>
  <si>
    <t>上山市</t>
  </si>
  <si>
    <t>村山市</t>
  </si>
  <si>
    <t>長井市</t>
  </si>
  <si>
    <t>天童市</t>
  </si>
  <si>
    <t>東根市</t>
  </si>
  <si>
    <t>尾花沢市</t>
  </si>
  <si>
    <t>朝日村</t>
  </si>
  <si>
    <t>羽黒町</t>
  </si>
  <si>
    <t>藤島町</t>
  </si>
  <si>
    <t>立川町</t>
  </si>
  <si>
    <t>余目町</t>
  </si>
  <si>
    <t>温海町</t>
  </si>
  <si>
    <t>松山町</t>
  </si>
  <si>
    <t>平田町</t>
  </si>
  <si>
    <t>八幡町</t>
  </si>
  <si>
    <t>遊佐町</t>
  </si>
  <si>
    <t>舟形町</t>
  </si>
  <si>
    <t>大蔵村</t>
  </si>
  <si>
    <t>戸沢村</t>
  </si>
  <si>
    <t>鮭川村</t>
  </si>
  <si>
    <t>真室川町</t>
  </si>
  <si>
    <t>金山町</t>
  </si>
  <si>
    <t>最上町</t>
  </si>
  <si>
    <t>大江町</t>
  </si>
  <si>
    <t>朝日町</t>
  </si>
  <si>
    <t>西川町</t>
  </si>
  <si>
    <t>河北町</t>
  </si>
  <si>
    <t>大石田町</t>
  </si>
  <si>
    <t>高畠町</t>
  </si>
  <si>
    <t>川西町</t>
  </si>
  <si>
    <t>飯豊町</t>
  </si>
  <si>
    <t>市 町 村 別</t>
  </si>
  <si>
    <t>国勢調査人口</t>
  </si>
  <si>
    <t>動態（40.10～41.9）</t>
  </si>
  <si>
    <t>総人口（41.10.1推計）</t>
  </si>
  <si>
    <t>30.10.1</t>
  </si>
  <si>
    <t>35.10.1</t>
  </si>
  <si>
    <t>40.10.1</t>
  </si>
  <si>
    <t>自然増加</t>
  </si>
  <si>
    <t>社会増加</t>
  </si>
  <si>
    <t>増減（△）</t>
  </si>
  <si>
    <t>総数</t>
  </si>
  <si>
    <t>男</t>
  </si>
  <si>
    <t>女</t>
  </si>
  <si>
    <t>総　　　　　数</t>
  </si>
  <si>
    <t>市部</t>
  </si>
  <si>
    <t>郡部</t>
  </si>
  <si>
    <t>東田川郡</t>
  </si>
  <si>
    <t>櫛引村</t>
  </si>
  <si>
    <t>三川村</t>
  </si>
  <si>
    <t>西田川郡</t>
  </si>
  <si>
    <t>飽海郡</t>
  </si>
  <si>
    <t>最上郡</t>
  </si>
  <si>
    <t>東村山郡</t>
  </si>
  <si>
    <t>中山町</t>
  </si>
  <si>
    <t>山辺町</t>
  </si>
  <si>
    <t>西村山郡</t>
  </si>
  <si>
    <t>北村山郡</t>
  </si>
  <si>
    <t>東置賜郡</t>
  </si>
  <si>
    <t>赤湯町</t>
  </si>
  <si>
    <t>宮内町</t>
  </si>
  <si>
    <t>和郷村</t>
  </si>
  <si>
    <t>西置賜郡</t>
  </si>
  <si>
    <t>白鷹町</t>
  </si>
  <si>
    <t>小国町</t>
  </si>
  <si>
    <t>資料　国勢調査、県推計</t>
  </si>
  <si>
    <t>１. 市町村別人口の推移</t>
  </si>
  <si>
    <t xml:space="preserve">       （単位　世帯）</t>
  </si>
  <si>
    <t>昭和30年</t>
  </si>
  <si>
    <t>世帯数</t>
  </si>
  <si>
    <t>南陽市</t>
  </si>
  <si>
    <t>櫛引町</t>
  </si>
  <si>
    <t>山辺町</t>
  </si>
  <si>
    <t>資料　国勢調査、　昭和41・42年10月1日は県統計課推計</t>
  </si>
  <si>
    <t>２. 市町村別世帯数</t>
  </si>
  <si>
    <t>30～34</t>
  </si>
  <si>
    <t>35～39</t>
  </si>
  <si>
    <t>40～44</t>
  </si>
  <si>
    <t>45～49</t>
  </si>
  <si>
    <t>50～54</t>
  </si>
  <si>
    <t>55～59</t>
  </si>
  <si>
    <t>60～64</t>
  </si>
  <si>
    <t>65～69</t>
  </si>
  <si>
    <t>70～74</t>
  </si>
  <si>
    <t>75～79</t>
  </si>
  <si>
    <t>80～84</t>
  </si>
  <si>
    <t>85～89</t>
  </si>
  <si>
    <t>南陽市</t>
  </si>
  <si>
    <t>（単位 人）</t>
  </si>
  <si>
    <t>市町村別</t>
  </si>
  <si>
    <t>総　　数</t>
  </si>
  <si>
    <t>0～4</t>
  </si>
  <si>
    <t>5～9</t>
  </si>
  <si>
    <t>10～14</t>
  </si>
  <si>
    <t>15～19</t>
  </si>
  <si>
    <t>20～24</t>
  </si>
  <si>
    <t>25～29</t>
  </si>
  <si>
    <t>90～</t>
  </si>
  <si>
    <t>昭和35年</t>
  </si>
  <si>
    <t>　〃41年</t>
  </si>
  <si>
    <t>　〃42年</t>
  </si>
  <si>
    <t>市部</t>
  </si>
  <si>
    <t>郡部</t>
  </si>
  <si>
    <t>朝日村</t>
  </si>
  <si>
    <t>櫛引町</t>
  </si>
  <si>
    <t>羽黒町</t>
  </si>
  <si>
    <t>三川村</t>
  </si>
  <si>
    <t>藤島町</t>
  </si>
  <si>
    <t>立川町</t>
  </si>
  <si>
    <t>余目町</t>
  </si>
  <si>
    <t>松山町</t>
  </si>
  <si>
    <t>平田町</t>
  </si>
  <si>
    <t>八幡町</t>
  </si>
  <si>
    <t>舟形町</t>
  </si>
  <si>
    <t>大蔵村</t>
  </si>
  <si>
    <t>真室川町</t>
  </si>
  <si>
    <t>金山町</t>
  </si>
  <si>
    <t>最上町</t>
  </si>
  <si>
    <t>中山町</t>
  </si>
  <si>
    <t>山辺町</t>
  </si>
  <si>
    <t>大江町</t>
  </si>
  <si>
    <t>朝日町</t>
  </si>
  <si>
    <t>西川町</t>
  </si>
  <si>
    <t>河北町</t>
  </si>
  <si>
    <t>飯豊町</t>
  </si>
  <si>
    <t>小国町</t>
  </si>
  <si>
    <t>資料　県統計課推計</t>
  </si>
  <si>
    <t>　　　　%</t>
  </si>
  <si>
    <t>上 山 市</t>
  </si>
  <si>
    <t>事業所数</t>
  </si>
  <si>
    <t>従業者数</t>
  </si>
  <si>
    <t>38年実数</t>
  </si>
  <si>
    <t>41　年</t>
  </si>
  <si>
    <t>実 数</t>
  </si>
  <si>
    <t>構成比</t>
  </si>
  <si>
    <t>対38年   増加率</t>
  </si>
  <si>
    <t>実数</t>
  </si>
  <si>
    <t>対38年　　増加率</t>
  </si>
  <si>
    <t>　　　　%</t>
  </si>
  <si>
    <t>山形県</t>
  </si>
  <si>
    <t>東田川郡</t>
  </si>
  <si>
    <t>櫛引町</t>
  </si>
  <si>
    <t>三川町</t>
  </si>
  <si>
    <t>藤島町</t>
  </si>
  <si>
    <t>立川町</t>
  </si>
  <si>
    <t>余目町</t>
  </si>
  <si>
    <t>西田川郡</t>
  </si>
  <si>
    <t>温海町</t>
  </si>
  <si>
    <t>飽海郡</t>
  </si>
  <si>
    <t>松山町</t>
  </si>
  <si>
    <t>平田町</t>
  </si>
  <si>
    <t>八幡町</t>
  </si>
  <si>
    <t>遊佐町</t>
  </si>
  <si>
    <t>舟形町</t>
  </si>
  <si>
    <t>大蔵村</t>
  </si>
  <si>
    <t>戸沢町</t>
  </si>
  <si>
    <t>鮭川村</t>
  </si>
  <si>
    <t>金山町</t>
  </si>
  <si>
    <t>最上町</t>
  </si>
  <si>
    <t>東村山郡</t>
  </si>
  <si>
    <t>西村山郡</t>
  </si>
  <si>
    <t>西川町</t>
  </si>
  <si>
    <t>北村山郡</t>
  </si>
  <si>
    <t>大石田町</t>
  </si>
  <si>
    <t>高畠町</t>
  </si>
  <si>
    <t>宮内町</t>
  </si>
  <si>
    <t>和郷町</t>
  </si>
  <si>
    <t>川西町</t>
  </si>
  <si>
    <t>飯豊町</t>
  </si>
  <si>
    <t>資料　　昭和41年事業所統計調査</t>
  </si>
  <si>
    <t>４．市町村別事業所数および従業者数(農林水産業を除く）</t>
  </si>
  <si>
    <t>庄内地域</t>
  </si>
  <si>
    <t>櫛引町</t>
  </si>
  <si>
    <t>最上地域</t>
  </si>
  <si>
    <t>村山地域</t>
  </si>
  <si>
    <t>中山町</t>
  </si>
  <si>
    <t>山辺町</t>
  </si>
  <si>
    <t>置賜地域</t>
  </si>
  <si>
    <t>白鷹町</t>
  </si>
  <si>
    <t>小国町</t>
  </si>
  <si>
    <t>資料　昭和43年山形県農林水産産業農業基本調査</t>
  </si>
  <si>
    <t>経済地帯
市町村別</t>
  </si>
  <si>
    <t>総農家数</t>
  </si>
  <si>
    <t>経　 　営　 　耕　 　地　 　規　 　模　　 別 （ha）</t>
  </si>
  <si>
    <t>例　外
規　定</t>
  </si>
  <si>
    <t>３．市町村・年令別（5才階級）推計人口</t>
  </si>
  <si>
    <t>(単位 千円)</t>
  </si>
  <si>
    <t>品       目       別</t>
  </si>
  <si>
    <t>昭和42年</t>
  </si>
  <si>
    <t>昭和41年</t>
  </si>
  <si>
    <t>比較増減</t>
  </si>
  <si>
    <t>出　　荷
実績額</t>
  </si>
  <si>
    <t>金額</t>
  </si>
  <si>
    <t>増減(△)率</t>
  </si>
  <si>
    <t>%</t>
  </si>
  <si>
    <t>総                  数</t>
  </si>
  <si>
    <t>繊維同製品</t>
  </si>
  <si>
    <t>生      （玉）      糸</t>
  </si>
  <si>
    <t>絹・人絹・合化繊維物</t>
  </si>
  <si>
    <t>じゅうたん</t>
  </si>
  <si>
    <t>メリヤス製品</t>
  </si>
  <si>
    <t>機械金属製品</t>
  </si>
  <si>
    <t>ミシン頭部・同部品</t>
  </si>
  <si>
    <t>メリヤス編機・同部品</t>
  </si>
  <si>
    <t>マイクロドラム</t>
  </si>
  <si>
    <t>電解コンデンサー</t>
  </si>
  <si>
    <t>精密測定器</t>
  </si>
  <si>
    <t>ネジ</t>
  </si>
  <si>
    <t>トランジスター部品</t>
  </si>
  <si>
    <t>スピーカー</t>
  </si>
  <si>
    <t>アンテナ</t>
  </si>
  <si>
    <t>電子工業部品</t>
  </si>
  <si>
    <t>その他の機械</t>
  </si>
  <si>
    <t>合金板</t>
  </si>
  <si>
    <t>電解金属マンガン鉄</t>
  </si>
  <si>
    <t>電解金属クローム</t>
  </si>
  <si>
    <t>高炭素マンガン鉄</t>
  </si>
  <si>
    <t>中炭素マンガン鉄</t>
  </si>
  <si>
    <t>低炭素マンガン鉄</t>
  </si>
  <si>
    <t>高珪素マンガン鉄</t>
  </si>
  <si>
    <t>シリコンマンガン鉄</t>
  </si>
  <si>
    <t>高炭素フェロクローム</t>
  </si>
  <si>
    <t>ブロッキングクローム</t>
  </si>
  <si>
    <t>低炭素フェロクローム</t>
  </si>
  <si>
    <t>化学製品</t>
  </si>
  <si>
    <t>二酸化マンガン</t>
  </si>
  <si>
    <t>オレイルアルコール</t>
  </si>
  <si>
    <t>抹香アルコール</t>
  </si>
  <si>
    <t>セタノール</t>
  </si>
  <si>
    <t>ガレオンアース</t>
  </si>
  <si>
    <t>ベントナイト</t>
  </si>
  <si>
    <t>酸性白土</t>
  </si>
  <si>
    <t>活性白土</t>
  </si>
  <si>
    <t>テコランダム</t>
  </si>
  <si>
    <t>映写用カーボン</t>
  </si>
  <si>
    <t>石英ガラス</t>
  </si>
  <si>
    <t>塩化ビニール</t>
  </si>
  <si>
    <t>塩化ビニール安定剤</t>
  </si>
  <si>
    <t>ワックス</t>
  </si>
  <si>
    <t>オレイン酸</t>
  </si>
  <si>
    <t>セチルステアルアルコール</t>
  </si>
  <si>
    <t>フエルジルコン</t>
  </si>
  <si>
    <t>ステアリン酸</t>
  </si>
  <si>
    <t>木製品</t>
  </si>
  <si>
    <t>ウィンドーシャッター</t>
  </si>
  <si>
    <t>フローリング</t>
  </si>
  <si>
    <t>ナイフホールダー</t>
  </si>
  <si>
    <t>木製部品</t>
  </si>
  <si>
    <t>コルクセンタートリペット</t>
  </si>
  <si>
    <t>ミルクシックス</t>
  </si>
  <si>
    <t>その他</t>
  </si>
  <si>
    <t>果実缶詰</t>
  </si>
  <si>
    <t>フルーツミツマメ缶詰</t>
  </si>
  <si>
    <t>桜桃シロップ漬缶詰</t>
  </si>
  <si>
    <t>白桃シロップ漬缶詰</t>
  </si>
  <si>
    <t>黄桃シロップ漬缶詰</t>
  </si>
  <si>
    <t>洋梨シロップ漬缶詰</t>
  </si>
  <si>
    <t>ミカンシロップ漬缶詰</t>
  </si>
  <si>
    <t>リンゴソリッドパニア缶詰</t>
  </si>
  <si>
    <t>ミックスドフルーツ缶詰</t>
  </si>
  <si>
    <t>ピーチジュース</t>
  </si>
  <si>
    <t>食料品</t>
  </si>
  <si>
    <t>りんご</t>
  </si>
  <si>
    <t>虹鱒</t>
  </si>
  <si>
    <t>清酒</t>
  </si>
  <si>
    <t>なめこ缶詰</t>
  </si>
  <si>
    <t>野菜みりん漬缶詰</t>
  </si>
  <si>
    <t>冷凍エビ</t>
  </si>
  <si>
    <t>エビ塩水漬缶詰</t>
  </si>
  <si>
    <t>雑貨</t>
  </si>
  <si>
    <t>バドミントンラケット</t>
  </si>
  <si>
    <t>テニスラケット</t>
  </si>
  <si>
    <t>造花</t>
  </si>
  <si>
    <t>こけし人形等</t>
  </si>
  <si>
    <t>笹野彫</t>
  </si>
  <si>
    <t>球根</t>
  </si>
  <si>
    <t>桐紙</t>
  </si>
  <si>
    <t>ガラス注射筒</t>
  </si>
  <si>
    <t>折たたみ椅子</t>
  </si>
  <si>
    <t>ストロースリッパー</t>
  </si>
  <si>
    <t>鉄鋳品</t>
  </si>
  <si>
    <t>葉タバコ</t>
  </si>
  <si>
    <t>クリスマスデコレーション</t>
  </si>
  <si>
    <t>羽根セット</t>
  </si>
  <si>
    <t>マットレス</t>
  </si>
  <si>
    <t>ホームバーセット</t>
  </si>
  <si>
    <t>ゴム引布製品</t>
  </si>
  <si>
    <t>スキーの金具</t>
  </si>
  <si>
    <t>その他</t>
  </si>
  <si>
    <t>資料　県商工課</t>
  </si>
  <si>
    <t>１９． 品目別輸出出荷実績</t>
  </si>
  <si>
    <t>市 郡 別</t>
  </si>
  <si>
    <t>都市</t>
  </si>
  <si>
    <t>金融</t>
  </si>
  <si>
    <t>銀行</t>
  </si>
  <si>
    <t>公庫</t>
  </si>
  <si>
    <t>本店</t>
  </si>
  <si>
    <t>中央金庫</t>
  </si>
  <si>
    <t>-</t>
  </si>
  <si>
    <t>東村山郡</t>
  </si>
  <si>
    <t>西村山郡</t>
  </si>
  <si>
    <t>北村山郡</t>
  </si>
  <si>
    <t>最上郡</t>
  </si>
  <si>
    <t>東置賜郡</t>
  </si>
  <si>
    <t>西置賜郡</t>
  </si>
  <si>
    <t>東田川郡</t>
  </si>
  <si>
    <t>西田川郡</t>
  </si>
  <si>
    <t>飽海郡</t>
  </si>
  <si>
    <t>昭和43年3月31日現在</t>
  </si>
  <si>
    <t>普　通　銀　行</t>
  </si>
  <si>
    <t>中    小    金    融    機   　関</t>
  </si>
  <si>
    <t>農林支産金融機関</t>
  </si>
  <si>
    <t>国民</t>
  </si>
  <si>
    <t>生命
保険
会社</t>
  </si>
  <si>
    <t>地方銀行</t>
  </si>
  <si>
    <t>相互銀行</t>
  </si>
  <si>
    <t>信用金庫</t>
  </si>
  <si>
    <t>信用組合</t>
  </si>
  <si>
    <t>商工組合
中央金庫</t>
  </si>
  <si>
    <t>労働金庫</t>
  </si>
  <si>
    <t>農林
中金
支所</t>
  </si>
  <si>
    <t>県信連</t>
  </si>
  <si>
    <t>農業</t>
  </si>
  <si>
    <t>漁業</t>
  </si>
  <si>
    <t>協同</t>
  </si>
  <si>
    <t>本店</t>
  </si>
  <si>
    <t>支店</t>
  </si>
  <si>
    <t>支店</t>
  </si>
  <si>
    <t>本店</t>
  </si>
  <si>
    <t>組合</t>
  </si>
  <si>
    <t>支社</t>
  </si>
  <si>
    <t>総数</t>
  </si>
  <si>
    <t>注　支店には県外からの進出店舗（都市銀行2、地方銀行2、相互銀行3）を含み、(  )内書は出張所及び代理店である。</t>
  </si>
  <si>
    <t>資料　東北財務局山形財務部</t>
  </si>
  <si>
    <t>２０．金融機関別店舗数</t>
  </si>
  <si>
    <t>(単位 100万円)</t>
  </si>
  <si>
    <t>業種別</t>
  </si>
  <si>
    <t>昭和40年
3月末
残   高</t>
  </si>
  <si>
    <t>昭和41年
3月末
残   高</t>
  </si>
  <si>
    <t>昭和42年
3月末
残   高</t>
  </si>
  <si>
    <t>昭和43年
3月末
残   高</t>
  </si>
  <si>
    <t>業種別</t>
  </si>
  <si>
    <t>総数</t>
  </si>
  <si>
    <t>漁業・水産養殖業</t>
  </si>
  <si>
    <t>鉱業</t>
  </si>
  <si>
    <t>製造業</t>
  </si>
  <si>
    <r>
      <t xml:space="preserve">うち </t>
    </r>
    <r>
      <rPr>
        <sz val="10"/>
        <rFont val="ＭＳ 明朝"/>
        <family val="1"/>
      </rPr>
      <t>金          属</t>
    </r>
  </si>
  <si>
    <t>石炭</t>
  </si>
  <si>
    <t>繊維品</t>
  </si>
  <si>
    <t>木材・木製品</t>
  </si>
  <si>
    <t>建設業</t>
  </si>
  <si>
    <t>パルプ・紙・紙工品</t>
  </si>
  <si>
    <t>卸売・小売</t>
  </si>
  <si>
    <t>出版・印刷・同関連産業</t>
  </si>
  <si>
    <t>卸売</t>
  </si>
  <si>
    <t>化学工業</t>
  </si>
  <si>
    <t>小売</t>
  </si>
  <si>
    <t>石油精製業</t>
  </si>
  <si>
    <t>ゴム製品製造業</t>
  </si>
  <si>
    <t>金融・保険業</t>
  </si>
  <si>
    <t>窯業・土石製品製造業</t>
  </si>
  <si>
    <t>鉄鋼業</t>
  </si>
  <si>
    <t>不動産業</t>
  </si>
  <si>
    <t>非鉄金属製造業</t>
  </si>
  <si>
    <t>金属製品製造業</t>
  </si>
  <si>
    <t>運輸・通信業</t>
  </si>
  <si>
    <t>機械製造業</t>
  </si>
  <si>
    <t>電気・ガス・水道業</t>
  </si>
  <si>
    <t>電気機械器具製造業</t>
  </si>
  <si>
    <t>電気業</t>
  </si>
  <si>
    <t>輸送用機械器具製造業</t>
  </si>
  <si>
    <t>ガス業</t>
  </si>
  <si>
    <t>精密機械器具製造業</t>
  </si>
  <si>
    <t>サービス業</t>
  </si>
  <si>
    <t>その他製造業</t>
  </si>
  <si>
    <r>
      <t>うち</t>
    </r>
    <r>
      <rPr>
        <sz val="10"/>
        <rFont val="ＭＳ 明朝"/>
        <family val="1"/>
      </rPr>
      <t>旅館業・貸間業</t>
    </r>
  </si>
  <si>
    <t>興業・娯楽業</t>
  </si>
  <si>
    <t>農業</t>
  </si>
  <si>
    <t>地方公共団体</t>
  </si>
  <si>
    <t>都道府県</t>
  </si>
  <si>
    <t>林業</t>
  </si>
  <si>
    <t>市町村</t>
  </si>
  <si>
    <t>資料  日銀仙台支店</t>
  </si>
  <si>
    <t>２１．業種別銀行融資状況</t>
  </si>
  <si>
    <t>昭和40年3月末
残高</t>
  </si>
  <si>
    <t>昭和41年3月末
残高</t>
  </si>
  <si>
    <t>昭和42年3月末
残高</t>
  </si>
  <si>
    <t>昭和43年3月末
残高</t>
  </si>
  <si>
    <t>業　   種　   別</t>
  </si>
  <si>
    <t>昭和39年3月末
残高</t>
  </si>
  <si>
    <t>木材木製品</t>
  </si>
  <si>
    <t>皮革同製品</t>
  </si>
  <si>
    <t>窯業土石製品</t>
  </si>
  <si>
    <t>機械</t>
  </si>
  <si>
    <t>電気機械器具</t>
  </si>
  <si>
    <t>漁業水産養殖業</t>
  </si>
  <si>
    <t>卸・小売業</t>
  </si>
  <si>
    <t>卸売業</t>
  </si>
  <si>
    <t>小売業</t>
  </si>
  <si>
    <t>(飲食店)</t>
  </si>
  <si>
    <t>金融保険業</t>
  </si>
  <si>
    <t>運輸通信業</t>
  </si>
  <si>
    <t>旅館貸間業</t>
  </si>
  <si>
    <t>興業娯楽業</t>
  </si>
  <si>
    <t>自動車・機械その他の修理</t>
  </si>
  <si>
    <t>合　　　　計</t>
  </si>
  <si>
    <t>注  製造業、サービス業の計はその他の分類があるので一致しない。</t>
  </si>
  <si>
    <t>資料　日本銀行山形事務所</t>
  </si>
  <si>
    <t>２２．業種別相互銀行融資状況</t>
  </si>
  <si>
    <t>種別</t>
  </si>
  <si>
    <t>昭和40年度</t>
  </si>
  <si>
    <t>構 成 比</t>
  </si>
  <si>
    <t>円</t>
  </si>
  <si>
    <t>県税</t>
  </si>
  <si>
    <t>地方譲与税</t>
  </si>
  <si>
    <t>地方交付税</t>
  </si>
  <si>
    <t>臨時地方特例交付金</t>
  </si>
  <si>
    <t>国庫支出金</t>
  </si>
  <si>
    <t>財産収入</t>
  </si>
  <si>
    <t>寄付金</t>
  </si>
  <si>
    <t>繰入金</t>
  </si>
  <si>
    <t>繰越金</t>
  </si>
  <si>
    <t>諸収入</t>
  </si>
  <si>
    <t>県債</t>
  </si>
  <si>
    <t>議会費</t>
  </si>
  <si>
    <t>総務費</t>
  </si>
  <si>
    <t>民生費</t>
  </si>
  <si>
    <t>衛生費</t>
  </si>
  <si>
    <t>労働費</t>
  </si>
  <si>
    <t>農林水産業費</t>
  </si>
  <si>
    <t>商工費</t>
  </si>
  <si>
    <t>土木費</t>
  </si>
  <si>
    <t>警察費</t>
  </si>
  <si>
    <t>教育費</t>
  </si>
  <si>
    <t>災害復旧費</t>
  </si>
  <si>
    <t>公債費</t>
  </si>
  <si>
    <t>諸支出金</t>
  </si>
  <si>
    <t>予備費</t>
  </si>
  <si>
    <t>翌年度へ繰越</t>
  </si>
  <si>
    <t>資料：県経理課</t>
  </si>
  <si>
    <t>決   算   額</t>
  </si>
  <si>
    <t>決   算   額</t>
  </si>
  <si>
    <t>歳　　入　　</t>
  </si>
  <si>
    <t>分担金および負担金</t>
  </si>
  <si>
    <t>使用料および手数料</t>
  </si>
  <si>
    <t>歳　　出　　</t>
  </si>
  <si>
    <t>２３．年次別山形県一般会計歳入歳出決算</t>
  </si>
  <si>
    <t>歳                                                                                                                                           入</t>
  </si>
  <si>
    <t>2.</t>
  </si>
  <si>
    <t>3.</t>
  </si>
  <si>
    <t>4.</t>
  </si>
  <si>
    <t>5.</t>
  </si>
  <si>
    <t>6.</t>
  </si>
  <si>
    <t>7.</t>
  </si>
  <si>
    <t>8.</t>
  </si>
  <si>
    <t>9.</t>
  </si>
  <si>
    <t>10.</t>
  </si>
  <si>
    <t>11.</t>
  </si>
  <si>
    <t>12.</t>
  </si>
  <si>
    <t>13.</t>
  </si>
  <si>
    <t>14.</t>
  </si>
  <si>
    <t>歳入総額</t>
  </si>
  <si>
    <t>歳出総額</t>
  </si>
  <si>
    <t>形式収支</t>
  </si>
  <si>
    <t xml:space="preserve">衛生費 </t>
  </si>
  <si>
    <t>消防費</t>
  </si>
  <si>
    <t>（Ａ）</t>
  </si>
  <si>
    <t>（Ｂ）</t>
  </si>
  <si>
    <t>(単位 千円)</t>
  </si>
  <si>
    <t>歳出</t>
  </si>
  <si>
    <t>翌年度へ繰り越すべき事項</t>
  </si>
  <si>
    <t>1.</t>
  </si>
  <si>
    <t xml:space="preserve">実質収支 </t>
  </si>
  <si>
    <t>特別とん譲与税</t>
  </si>
  <si>
    <t>娯 楽 施 設</t>
  </si>
  <si>
    <t>分担金</t>
  </si>
  <si>
    <t xml:space="preserve"> 使用料・手</t>
  </si>
  <si>
    <t>農林水産業費</t>
  </si>
  <si>
    <t>災害復旧費</t>
  </si>
  <si>
    <t>（Ａ）-（Ｂ） （Ｃ）</t>
  </si>
  <si>
    <t>（Ｃ）-（Ｄ）（Ｅ）</t>
  </si>
  <si>
    <t>市町村税</t>
  </si>
  <si>
    <t>国有提供施設等</t>
  </si>
  <si>
    <t>利用税交付金</t>
  </si>
  <si>
    <t>地方交付税</t>
  </si>
  <si>
    <t>特例交付金</t>
  </si>
  <si>
    <t>　負担金・</t>
  </si>
  <si>
    <t>県支出金</t>
  </si>
  <si>
    <t>地方債</t>
  </si>
  <si>
    <t>数料</t>
  </si>
  <si>
    <t>財産収入</t>
  </si>
  <si>
    <t>繰入金</t>
  </si>
  <si>
    <t>繰越金</t>
  </si>
  <si>
    <t>(Ｄ)</t>
  </si>
  <si>
    <t>助成交付金</t>
  </si>
  <si>
    <t>寄付金</t>
  </si>
  <si>
    <t>上山市</t>
  </si>
  <si>
    <t>市計</t>
  </si>
  <si>
    <t>山辺町</t>
  </si>
  <si>
    <t>朝日町</t>
  </si>
  <si>
    <t>大石田町</t>
  </si>
  <si>
    <t>羽黒町</t>
  </si>
  <si>
    <t>戸沢村</t>
  </si>
  <si>
    <t>金山町</t>
  </si>
  <si>
    <t>鮭川村</t>
  </si>
  <si>
    <t>町村計</t>
  </si>
  <si>
    <t>県計</t>
  </si>
  <si>
    <t>資料：県地方課</t>
  </si>
  <si>
    <t>２４．昭和42年度市町村歳入歳出決算見込　　　(普通会計)</t>
  </si>
  <si>
    <t>月・署別</t>
  </si>
  <si>
    <t>殺人</t>
  </si>
  <si>
    <t>強盗</t>
  </si>
  <si>
    <t>放火</t>
  </si>
  <si>
    <t>強姦</t>
  </si>
  <si>
    <t>暴行</t>
  </si>
  <si>
    <t>傷害</t>
  </si>
  <si>
    <t>脅迫・恐喝</t>
  </si>
  <si>
    <t>窃盗</t>
  </si>
  <si>
    <t>賍物</t>
  </si>
  <si>
    <t>詐欺</t>
  </si>
  <si>
    <t>横領</t>
  </si>
  <si>
    <t>偽造</t>
  </si>
  <si>
    <r>
      <t>瀆</t>
    </r>
    <r>
      <rPr>
        <sz val="10"/>
        <rFont val="ＭＳ 明朝"/>
        <family val="1"/>
      </rPr>
      <t>職</t>
    </r>
  </si>
  <si>
    <t>背任</t>
  </si>
  <si>
    <t>賭博</t>
  </si>
  <si>
    <t>わいせつ行為わいせつ物</t>
  </si>
  <si>
    <t>発生</t>
  </si>
  <si>
    <t>検挙</t>
  </si>
  <si>
    <t>昭 和41　</t>
  </si>
  <si>
    <t>年</t>
  </si>
  <si>
    <t xml:space="preserve"> 〃　42　</t>
  </si>
  <si>
    <t>月別</t>
  </si>
  <si>
    <t>月</t>
  </si>
  <si>
    <t>警察署別</t>
  </si>
  <si>
    <t>山形</t>
  </si>
  <si>
    <t>鶴岡</t>
  </si>
  <si>
    <t>酒田</t>
  </si>
  <si>
    <t>米沢</t>
  </si>
  <si>
    <t>新庄</t>
  </si>
  <si>
    <t>村山</t>
  </si>
  <si>
    <t>南陽</t>
  </si>
  <si>
    <t>長井</t>
  </si>
  <si>
    <t>寒河江</t>
  </si>
  <si>
    <t>天童</t>
  </si>
  <si>
    <t>上山</t>
  </si>
  <si>
    <t>尾花沢</t>
  </si>
  <si>
    <t>余目</t>
  </si>
  <si>
    <t>大江</t>
  </si>
  <si>
    <t>遊佐</t>
  </si>
  <si>
    <t>温海</t>
  </si>
  <si>
    <t>小国</t>
  </si>
  <si>
    <t>資料：県警察本部</t>
  </si>
  <si>
    <t>２５.罪種別犯罪発生・検挙件数</t>
  </si>
  <si>
    <t>（2）警察署別発生状況</t>
  </si>
  <si>
    <t>署別</t>
  </si>
  <si>
    <t>昭和41年</t>
  </si>
  <si>
    <t>昭和42年</t>
  </si>
  <si>
    <t>発生　　　　　　件数</t>
  </si>
  <si>
    <t>資料 県警察本部</t>
  </si>
  <si>
    <t>２６．交通事故</t>
  </si>
  <si>
    <t>総　　　　　数</t>
  </si>
  <si>
    <t>開　設　者</t>
  </si>
  <si>
    <t>勤　務　者</t>
  </si>
  <si>
    <t>総　数</t>
  </si>
  <si>
    <t>病　院</t>
  </si>
  <si>
    <t>（2）業務の種類および従事場所</t>
  </si>
  <si>
    <t>区     分</t>
  </si>
  <si>
    <t>医 療 施 設 の従事者</t>
  </si>
  <si>
    <t>医療施設以外の　　　　　従事者</t>
  </si>
  <si>
    <t>診療所</t>
  </si>
  <si>
    <t>医療施設
以外及び
その他</t>
  </si>
  <si>
    <t>臨床以外の医学校教育又は研究</t>
  </si>
  <si>
    <t>衛生行政又は保険衛生業務</t>
  </si>
  <si>
    <t>医　　師</t>
  </si>
  <si>
    <t>　〃42年</t>
  </si>
  <si>
    <t>歯科医師</t>
  </si>
  <si>
    <t>資料　県医務課</t>
  </si>
  <si>
    <t>２７．医師・歯科医師</t>
  </si>
  <si>
    <t>（2）業務の種類</t>
  </si>
  <si>
    <t>区　　　　分</t>
  </si>
  <si>
    <t>薬局の</t>
  </si>
  <si>
    <t>病院又は診療所の勤務者</t>
  </si>
  <si>
    <t>大学において教育又は研究に従事するもの</t>
  </si>
  <si>
    <t>衛生行政又は保健衛生業務の従事者</t>
  </si>
  <si>
    <t>医薬品営業（製造輸入販売）従事者</t>
  </si>
  <si>
    <t>毒物劇物営業（製造輸入販売)従業者</t>
  </si>
  <si>
    <t>他の化学工業従事者</t>
  </si>
  <si>
    <t>開設者</t>
  </si>
  <si>
    <t>勤務者</t>
  </si>
  <si>
    <t>許取得者で無試験の者</t>
  </si>
  <si>
    <t>格のもの</t>
  </si>
  <si>
    <t>資料　県薬務課</t>
  </si>
  <si>
    <t>２８．薬剤師</t>
  </si>
  <si>
    <t>保　　健　　所　　別</t>
  </si>
  <si>
    <t>国立</t>
  </si>
  <si>
    <t>県立</t>
  </si>
  <si>
    <t>市町村立</t>
  </si>
  <si>
    <t>法人立</t>
  </si>
  <si>
    <t>個人立</t>
  </si>
  <si>
    <t>施設</t>
  </si>
  <si>
    <t>病床数</t>
  </si>
  <si>
    <t>上山市</t>
  </si>
  <si>
    <t>東村山郡</t>
  </si>
  <si>
    <t>西村山郡</t>
  </si>
  <si>
    <t>病院</t>
  </si>
  <si>
    <t>村山</t>
  </si>
  <si>
    <t>藤島</t>
  </si>
  <si>
    <t>東田川郡</t>
  </si>
  <si>
    <t>鶴岡市</t>
  </si>
  <si>
    <t>西田川郡</t>
  </si>
  <si>
    <t>西置賜郡</t>
  </si>
  <si>
    <t>診療所</t>
  </si>
  <si>
    <t>保健所別</t>
  </si>
  <si>
    <t>病院数</t>
  </si>
  <si>
    <t>診療所数</t>
  </si>
  <si>
    <t>歯　　科　　診療所数</t>
  </si>
  <si>
    <t>精神病院</t>
  </si>
  <si>
    <t>結核療養所</t>
  </si>
  <si>
    <t>一　　　般　　　病　　　院</t>
  </si>
  <si>
    <t>病床数</t>
  </si>
  <si>
    <t>病　　　　　床　　　　　数</t>
  </si>
  <si>
    <t>結　核</t>
  </si>
  <si>
    <t>伝　染</t>
  </si>
  <si>
    <t>一　般</t>
  </si>
  <si>
    <t>精　神</t>
  </si>
  <si>
    <t>２９．医療関係施設</t>
  </si>
  <si>
    <t>　　　　　39　　　　年</t>
  </si>
  <si>
    <t>　　　　　40　　　　年</t>
  </si>
  <si>
    <t>　　　　　41　　　　年</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</si>
  <si>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</si>
  <si>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</si>
  <si>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</si>
  <si>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</si>
  <si>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</si>
  <si>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</si>
  <si>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</si>
  <si>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</si>
  <si>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</si>
  <si>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建設業</t>
  </si>
  <si>
    <t>製造業</t>
  </si>
  <si>
    <t>　　　　　日雇労働者等の1人平均現金給与額</t>
  </si>
  <si>
    <t>（単位　円）</t>
  </si>
  <si>
    <t>産　　業　　別</t>
  </si>
  <si>
    <t>現　金　給　与　総　額</t>
  </si>
  <si>
    <t>きまって支給する給与</t>
  </si>
  <si>
    <t>特別に支払われた給与</t>
  </si>
  <si>
    <t>臨時および日雇労働者の1人1日平均現金給与額</t>
  </si>
  <si>
    <t>総　数</t>
  </si>
  <si>
    <t>男子</t>
  </si>
  <si>
    <t>女子</t>
  </si>
  <si>
    <t>昭和38年</t>
  </si>
  <si>
    <t>〃</t>
  </si>
  <si>
    <t xml:space="preserve">      　</t>
  </si>
  <si>
    <t>42年平均</t>
  </si>
  <si>
    <t xml:space="preserve">             10　　月</t>
  </si>
  <si>
    <t xml:space="preserve">             11　　月</t>
  </si>
  <si>
    <t xml:space="preserve">             12　　月</t>
  </si>
  <si>
    <t>全常用労働者</t>
  </si>
  <si>
    <t>Ｄ</t>
  </si>
  <si>
    <t>Ｅ</t>
  </si>
  <si>
    <t>Ｆ</t>
  </si>
  <si>
    <t>食料品製造業</t>
  </si>
  <si>
    <t>繊維工業</t>
  </si>
  <si>
    <t>木材・木製品製造業</t>
  </si>
  <si>
    <t>窯業土石製品製造業</t>
  </si>
  <si>
    <t>機械製造業</t>
  </si>
  <si>
    <t>電気機械器具製造業</t>
  </si>
  <si>
    <t>その他</t>
  </si>
  <si>
    <t>Ｇ</t>
  </si>
  <si>
    <t>卸小売業</t>
  </si>
  <si>
    <t>Ｈ</t>
  </si>
  <si>
    <t>金融保険業</t>
  </si>
  <si>
    <t>Ｊ</t>
  </si>
  <si>
    <t>運輸通信業</t>
  </si>
  <si>
    <t>Ｋ</t>
  </si>
  <si>
    <t>電気・ガス・水道業</t>
  </si>
  <si>
    <t>生産労働者</t>
  </si>
  <si>
    <t>Ｄ</t>
  </si>
  <si>
    <t>Ｆ</t>
  </si>
  <si>
    <t>管理事務技術労働者</t>
  </si>
  <si>
    <t>Ｄ</t>
  </si>
  <si>
    <t>注　1.全常用労働者,生産労働者,管理事務,技術労働者の欄は,昭和42年（1～12月）平均である。</t>
  </si>
  <si>
    <t>　　2.中分類18.20.22.30.31.34.35以外の製造業については,その他の製造業として一括集計してある。</t>
  </si>
  <si>
    <t>　　3.総数の中にはサービス業は含まないが不動産業については総数に含めている。</t>
  </si>
  <si>
    <t>　　4.卸小売業、金融保険業、運輸通信業、電気ガス水道業の結果については,労働者の種類別に調査を実施</t>
  </si>
  <si>
    <t>　　  していないので種類別計数は得られない。</t>
  </si>
  <si>
    <t>資料　毎月勤労統計調査</t>
  </si>
  <si>
    <t>３０．産業別常用労働者の1人平均月間現金給与額</t>
  </si>
  <si>
    <t>昭和43年3月31日現在</t>
  </si>
  <si>
    <t>救護施設</t>
  </si>
  <si>
    <t>保護施設</t>
  </si>
  <si>
    <t>宿所提供施設</t>
  </si>
  <si>
    <t>老人福祉施設</t>
  </si>
  <si>
    <t>区　　分</t>
  </si>
  <si>
    <t>授産施設</t>
  </si>
  <si>
    <t>家庭授産施設</t>
  </si>
  <si>
    <t>養護老人ホーム</t>
  </si>
  <si>
    <t>老人福祉センター</t>
  </si>
  <si>
    <t>定員</t>
  </si>
  <si>
    <t>現員</t>
  </si>
  <si>
    <t>東西村山</t>
  </si>
  <si>
    <t>身体障害更生
援  護  施 設</t>
  </si>
  <si>
    <t>婦人保護施設</t>
  </si>
  <si>
    <t>その他の社会福祉施設</t>
  </si>
  <si>
    <t>公　益</t>
  </si>
  <si>
    <t>宿舎提供施設</t>
  </si>
  <si>
    <t>無料・低額診療施設</t>
  </si>
  <si>
    <t>質　屋</t>
  </si>
  <si>
    <t>注　その他の社会福祉施設は昭和42年12月31日現在である。　　資料　県社会課</t>
  </si>
  <si>
    <t>３１.社会福祉施設</t>
  </si>
  <si>
    <t>学　　校　　数</t>
  </si>
  <si>
    <t>学級数</t>
  </si>
  <si>
    <t>児　　　　　　　童　　　　　　　数</t>
  </si>
  <si>
    <t>総　　　　　数</t>
  </si>
  <si>
    <t>第1学年</t>
  </si>
  <si>
    <t>第2学年</t>
  </si>
  <si>
    <t>第3学年</t>
  </si>
  <si>
    <t>第4学年</t>
  </si>
  <si>
    <t>第5学年</t>
  </si>
  <si>
    <t>第6学年</t>
  </si>
  <si>
    <t>本校</t>
  </si>
  <si>
    <t>分校</t>
  </si>
  <si>
    <t>男</t>
  </si>
  <si>
    <t>女</t>
  </si>
  <si>
    <t>平成5年度</t>
  </si>
  <si>
    <t>東置賜郡</t>
  </si>
  <si>
    <t>西置賜郡</t>
  </si>
  <si>
    <t>　</t>
  </si>
  <si>
    <t>教員数</t>
  </si>
  <si>
    <t>　</t>
  </si>
  <si>
    <t>　〃42年</t>
  </si>
  <si>
    <t>市部計</t>
  </si>
  <si>
    <t>郡部計</t>
  </si>
  <si>
    <t>場畠町</t>
  </si>
  <si>
    <t>朝日村</t>
  </si>
  <si>
    <t>櫛引町</t>
  </si>
  <si>
    <t>三川町</t>
  </si>
  <si>
    <t>-</t>
  </si>
  <si>
    <t xml:space="preserve">注　国立校を含む。              </t>
  </si>
  <si>
    <t>資料　昭和42年度学校基本調査</t>
  </si>
  <si>
    <t>３２．市町村別小学校</t>
  </si>
  <si>
    <t>学校数</t>
  </si>
  <si>
    <t>学級数</t>
  </si>
  <si>
    <t>教員数</t>
  </si>
  <si>
    <t>本校</t>
  </si>
  <si>
    <t>分校</t>
  </si>
  <si>
    <t>生徒数　　　　　</t>
  </si>
  <si>
    <t>総　　　数</t>
  </si>
  <si>
    <t>昭和41　年</t>
  </si>
  <si>
    <t>　〃42　年</t>
  </si>
  <si>
    <t>市郡計</t>
  </si>
  <si>
    <t>櫛引町</t>
  </si>
  <si>
    <t>注　国立校を含む。　　</t>
  </si>
  <si>
    <t>３３．市町村別中学校</t>
  </si>
  <si>
    <t>41年度</t>
  </si>
  <si>
    <t>42年度</t>
  </si>
  <si>
    <t>県　　内　　</t>
  </si>
  <si>
    <t>県　　外　　</t>
  </si>
  <si>
    <t>40年度</t>
  </si>
  <si>
    <t>山岳観光地</t>
  </si>
  <si>
    <t>温泉</t>
  </si>
  <si>
    <t>〃</t>
  </si>
  <si>
    <t>スキー場</t>
  </si>
  <si>
    <t>海水浴場</t>
  </si>
  <si>
    <t>名所旧跡</t>
  </si>
  <si>
    <t>道路沿線</t>
  </si>
  <si>
    <t>〃</t>
  </si>
  <si>
    <t>その他</t>
  </si>
  <si>
    <t>３４．観光者数</t>
  </si>
  <si>
    <t>0.1
～0.3</t>
  </si>
  <si>
    <t>0.3
～0.5</t>
  </si>
  <si>
    <t>0.5
～0.7</t>
  </si>
  <si>
    <t>0.7
～1.0</t>
  </si>
  <si>
    <t>1.0
～1.5</t>
  </si>
  <si>
    <t>1.5
～2.0</t>
  </si>
  <si>
    <t>2.0
～2.5</t>
  </si>
  <si>
    <t>2.5
～3.0</t>
  </si>
  <si>
    <t>3.0　　　以上</t>
  </si>
  <si>
    <t>戸</t>
  </si>
  <si>
    <t>昭和41.2.1</t>
  </si>
  <si>
    <t xml:space="preserve"> 〃 42.2.1</t>
  </si>
  <si>
    <t xml:space="preserve"> 〃 43.2.1</t>
  </si>
  <si>
    <t>都市近郊</t>
  </si>
  <si>
    <t>平地農村</t>
  </si>
  <si>
    <t>農山村</t>
  </si>
  <si>
    <t>山村</t>
  </si>
  <si>
    <t>山形市</t>
  </si>
  <si>
    <t>米沢市</t>
  </si>
  <si>
    <t>注　農家とは、経営耕地面積が10アール以上の世帯数および10アール未満であっても過去1か年間の農業生産物の総販売</t>
  </si>
  <si>
    <t>　　額が3万円以上のものである。　　　　　　　　　　　</t>
  </si>
  <si>
    <t>５．経営耕地規模別農家数</t>
  </si>
  <si>
    <t>注１．</t>
  </si>
  <si>
    <t>専業農家</t>
  </si>
  <si>
    <t>兼業農家</t>
  </si>
  <si>
    <t>新設農家</t>
  </si>
  <si>
    <t>離農家</t>
  </si>
  <si>
    <t>第1種
兼　業</t>
  </si>
  <si>
    <t>第2種
兼　業</t>
  </si>
  <si>
    <t>庄内地域</t>
  </si>
  <si>
    <t>農山村</t>
  </si>
  <si>
    <t>鶴岡市</t>
  </si>
  <si>
    <t>酒田市</t>
  </si>
  <si>
    <t>羽黒町</t>
  </si>
  <si>
    <t>三川村</t>
  </si>
  <si>
    <t>藤島町</t>
  </si>
  <si>
    <t>温海町</t>
  </si>
  <si>
    <t>八幡町</t>
  </si>
  <si>
    <t>遊佐町</t>
  </si>
  <si>
    <t>最上地域</t>
  </si>
  <si>
    <t>農村村</t>
  </si>
  <si>
    <t>山村</t>
  </si>
  <si>
    <t>新庄市</t>
  </si>
  <si>
    <t>舟形町</t>
  </si>
  <si>
    <t>大蔵村</t>
  </si>
  <si>
    <t>戸沢村</t>
  </si>
  <si>
    <t>鮭川村</t>
  </si>
  <si>
    <t>金山町</t>
  </si>
  <si>
    <t>最上町</t>
  </si>
  <si>
    <t>村山地域</t>
  </si>
  <si>
    <t>寒河江市</t>
  </si>
  <si>
    <t>上山市</t>
  </si>
  <si>
    <t>村山市</t>
  </si>
  <si>
    <t>天童市</t>
  </si>
  <si>
    <t>東根市</t>
  </si>
  <si>
    <t>尾花沢市</t>
  </si>
  <si>
    <t>中山町</t>
  </si>
  <si>
    <t>山辺町</t>
  </si>
  <si>
    <t>朝日町</t>
  </si>
  <si>
    <t>大石田町</t>
  </si>
  <si>
    <t>置賜地域</t>
  </si>
  <si>
    <t>米沢市</t>
  </si>
  <si>
    <t>長井市</t>
  </si>
  <si>
    <t>南陽市</t>
  </si>
  <si>
    <t>小国町</t>
  </si>
  <si>
    <t>専業農家‥‥‥兼業従業者のいない家、兼業農家‥‥‥兼業従事者のいる家で第1種兼業農家とは農業が主で兼業が従
第2種兼業農家とは兼業が主で農業が従のもの。　　２．　新設農家‥‥‥過去１か年間に分家などで新たに農家となったもの。３．離農家‥過去1か年間に農業をやめたもの。　資料　昭和43年山形県農林水産業農業基本調査　</t>
  </si>
  <si>
    <t>６．専業兼業別農家数および新設・離農家数</t>
  </si>
  <si>
    <t>農家数</t>
  </si>
  <si>
    <t>面積</t>
  </si>
  <si>
    <t>経済地帯
市町村別</t>
  </si>
  <si>
    <t>田　</t>
  </si>
  <si>
    <t>樹　　園　　地</t>
  </si>
  <si>
    <t>畑</t>
  </si>
  <si>
    <t>過去1年間全く作付しなかった面積</t>
  </si>
  <si>
    <t>総数</t>
  </si>
  <si>
    <t>果樹園</t>
  </si>
  <si>
    <t>桑園</t>
  </si>
  <si>
    <t>その他の樹園地</t>
  </si>
  <si>
    <t>総　　数</t>
  </si>
  <si>
    <t>普　通　畑</t>
  </si>
  <si>
    <t>牧草畑</t>
  </si>
  <si>
    <t>その他の畑</t>
  </si>
  <si>
    <t>田</t>
  </si>
  <si>
    <t>農家数</t>
  </si>
  <si>
    <t>面     積</t>
  </si>
  <si>
    <t>面　積</t>
  </si>
  <si>
    <t>面積</t>
  </si>
  <si>
    <t>面積</t>
  </si>
  <si>
    <t>a</t>
  </si>
  <si>
    <t>昭和42.2.1</t>
  </si>
  <si>
    <t>　〃43.2.1</t>
  </si>
  <si>
    <t>注　経営耕地面積…所有権の有無、台帳面積にかかわらず農家が実際に経営している田、畑、樹園地を合計した面積</t>
  </si>
  <si>
    <t>資料　昭和43年農林水産業農業基本調査</t>
  </si>
  <si>
    <t>７．経営耕地面積</t>
  </si>
  <si>
    <t>市町村別</t>
  </si>
  <si>
    <t>水          稲</t>
  </si>
  <si>
    <t>陸          稲</t>
  </si>
  <si>
    <t>作付面積</t>
  </si>
  <si>
    <t>　〃 40 年</t>
  </si>
  <si>
    <t>　〃 41 年</t>
  </si>
  <si>
    <t>10アール
当り収量</t>
  </si>
  <si>
    <t>収　穫　量</t>
  </si>
  <si>
    <t>作況指数</t>
  </si>
  <si>
    <t>収　穫　量</t>
  </si>
  <si>
    <t>ha</t>
  </si>
  <si>
    <t>kg</t>
  </si>
  <si>
    <t>t</t>
  </si>
  <si>
    <t>%</t>
  </si>
  <si>
    <t>昭和 38 年</t>
  </si>
  <si>
    <t>　〃 39 年</t>
  </si>
  <si>
    <t>　〃 42 年</t>
  </si>
  <si>
    <t>酒田市</t>
  </si>
  <si>
    <t>最北地域</t>
  </si>
  <si>
    <t>新庄市</t>
  </si>
  <si>
    <t>舟形町</t>
  </si>
  <si>
    <t>大石田町</t>
  </si>
  <si>
    <t>上山市</t>
  </si>
  <si>
    <t>東根市</t>
  </si>
  <si>
    <t>資料　農林省山形統計調査事務所　</t>
  </si>
  <si>
    <t>８. 昭和42年産水陸稲実収高</t>
  </si>
  <si>
    <t>総数</t>
  </si>
  <si>
    <t>昭和40年1月1日現在</t>
  </si>
  <si>
    <t>林野面積</t>
  </si>
  <si>
    <t>経営形態面積</t>
  </si>
  <si>
    <t>森林</t>
  </si>
  <si>
    <t>森林でな　　い原野</t>
  </si>
  <si>
    <t>国営</t>
  </si>
  <si>
    <t>公営</t>
  </si>
  <si>
    <t>私営</t>
  </si>
  <si>
    <t>樹林地</t>
  </si>
  <si>
    <t>竹林</t>
  </si>
  <si>
    <t>特殊　　　　樹林</t>
  </si>
  <si>
    <t>人工林の　　　伐採跡地</t>
  </si>
  <si>
    <t>未立木地</t>
  </si>
  <si>
    <t>針葉樹</t>
  </si>
  <si>
    <t>広葉樹</t>
  </si>
  <si>
    <t>採草・放牧　に利用</t>
  </si>
  <si>
    <t>その他</t>
  </si>
  <si>
    <t>人工林</t>
  </si>
  <si>
    <t>天然林</t>
  </si>
  <si>
    <t>ha</t>
  </si>
  <si>
    <t>朝日村</t>
  </si>
  <si>
    <t>三川町</t>
  </si>
  <si>
    <t>立川町</t>
  </si>
  <si>
    <t>余目町</t>
  </si>
  <si>
    <t>八幡町</t>
  </si>
  <si>
    <t>最北地域</t>
  </si>
  <si>
    <t>中山町</t>
  </si>
  <si>
    <t>西川町</t>
  </si>
  <si>
    <t>河北町</t>
  </si>
  <si>
    <t>赤湯町</t>
  </si>
  <si>
    <t>和郷町</t>
  </si>
  <si>
    <t>小国町</t>
  </si>
  <si>
    <t>資料：農林省山形統計調査事務所</t>
  </si>
  <si>
    <t>９．林野面積</t>
  </si>
  <si>
    <t>小型定置網</t>
  </si>
  <si>
    <t>昭和41年　（単位　人）</t>
  </si>
  <si>
    <t>区　　　分</t>
  </si>
  <si>
    <t>総　数</t>
  </si>
  <si>
    <t>29日以下</t>
  </si>
  <si>
    <t>30～89日</t>
  </si>
  <si>
    <t>90～149日</t>
  </si>
  <si>
    <t>150～199日</t>
  </si>
  <si>
    <t>200～249日</t>
  </si>
  <si>
    <t>250日
以 上</t>
  </si>
  <si>
    <t>最盛期の
従事者数</t>
  </si>
  <si>
    <t>漁船非使用</t>
  </si>
  <si>
    <t>無動力船のみ</t>
  </si>
  <si>
    <t>動力1丁未満</t>
  </si>
  <si>
    <t>　〃　　 　1 ～  3丁</t>
  </si>
  <si>
    <t xml:space="preserve">  〃  　　 3 ～  5丁</t>
  </si>
  <si>
    <t>　〃　   　5 ～ 10丁</t>
  </si>
  <si>
    <t xml:space="preserve">  〃　　  10 ～ 30丁</t>
  </si>
  <si>
    <t>〃　 　 30 ～100丁</t>
  </si>
  <si>
    <t>〃　　 100 ～200丁</t>
  </si>
  <si>
    <t>〃　　 200 ～500丁</t>
  </si>
  <si>
    <t>大型定置網</t>
  </si>
  <si>
    <t>地びき網</t>
  </si>
  <si>
    <t xml:space="preserve">  資料  農林省山形統計調査事務所 </t>
  </si>
  <si>
    <t>１０．出漁日数別経営体数および最盛期の漁業従事者数</t>
  </si>
  <si>
    <t>（単位　トン）</t>
  </si>
  <si>
    <t>魚種別</t>
  </si>
  <si>
    <t>昭和39年</t>
  </si>
  <si>
    <t>昭和40年</t>
  </si>
  <si>
    <t>昭和41年</t>
  </si>
  <si>
    <t>昭和42年</t>
  </si>
  <si>
    <t>1月</t>
  </si>
  <si>
    <t>2月</t>
  </si>
  <si>
    <t>3月</t>
  </si>
  <si>
    <t>4月</t>
  </si>
  <si>
    <t>5月</t>
  </si>
  <si>
    <t>6月</t>
  </si>
  <si>
    <t>7月</t>
  </si>
  <si>
    <t>8月</t>
  </si>
  <si>
    <t>9月</t>
  </si>
  <si>
    <t>10月</t>
  </si>
  <si>
    <t>11月</t>
  </si>
  <si>
    <t>12月</t>
  </si>
  <si>
    <t>総　　　　　　　　　数</t>
  </si>
  <si>
    <t>魚類</t>
  </si>
  <si>
    <t>さ け ・ ま す</t>
  </si>
  <si>
    <t>たい類</t>
  </si>
  <si>
    <t>かれい・ひらめ</t>
  </si>
  <si>
    <t>たら</t>
  </si>
  <si>
    <t>さめ</t>
  </si>
  <si>
    <t>はたはた</t>
  </si>
  <si>
    <t>すけとう</t>
  </si>
  <si>
    <t>ぶり</t>
  </si>
  <si>
    <t>めばる類</t>
  </si>
  <si>
    <t>計</t>
  </si>
  <si>
    <t>貝類</t>
  </si>
  <si>
    <t>あわび</t>
  </si>
  <si>
    <t>さざえ</t>
  </si>
  <si>
    <t>そ水の産他動の物</t>
  </si>
  <si>
    <t>いか</t>
  </si>
  <si>
    <t>えび・かに</t>
  </si>
  <si>
    <t>藻　　類</t>
  </si>
  <si>
    <t>わかめ</t>
  </si>
  <si>
    <t>いわのり</t>
  </si>
  <si>
    <t>　　資料　県水産課</t>
  </si>
  <si>
    <t>１１．海面漁業・漁種別漁獲量</t>
  </si>
  <si>
    <t>　〃39年</t>
  </si>
  <si>
    <t>　〃40年</t>
  </si>
  <si>
    <t>－全事業所－</t>
  </si>
  <si>
    <t>市町村別</t>
  </si>
  <si>
    <t>事　　業　　所　　数</t>
  </si>
  <si>
    <t>従　業　者　数</t>
  </si>
  <si>
    <t>原 材 料
使用額等</t>
  </si>
  <si>
    <t>製 造 品
出荷額等</t>
  </si>
  <si>
    <t>3人以下</t>
  </si>
  <si>
    <t>4人～9人</t>
  </si>
  <si>
    <t>10人以上</t>
  </si>
  <si>
    <t>人</t>
  </si>
  <si>
    <t>万円</t>
  </si>
  <si>
    <t>昭和37年</t>
  </si>
  <si>
    <t>　〃38年</t>
  </si>
  <si>
    <t xml:space="preserve"> 〃 41年</t>
  </si>
  <si>
    <t>村山市</t>
  </si>
  <si>
    <t>朝日町</t>
  </si>
  <si>
    <t>大石田町</t>
  </si>
  <si>
    <t>宮内町</t>
  </si>
  <si>
    <t>和郷村</t>
  </si>
  <si>
    <t>白鷹町</t>
  </si>
  <si>
    <t>三川村</t>
  </si>
  <si>
    <t>温海町</t>
  </si>
  <si>
    <t>資料　工業統計調査</t>
  </si>
  <si>
    <t>１２．市町村別事業所・従業者数および製造品出荷額等</t>
  </si>
  <si>
    <t>産業中分類別</t>
  </si>
  <si>
    <t>事業所数</t>
  </si>
  <si>
    <t>経営組織別</t>
  </si>
  <si>
    <t>従業者数</t>
  </si>
  <si>
    <t>現金給与額</t>
  </si>
  <si>
    <t>原材料使用額等</t>
  </si>
  <si>
    <t xml:space="preserve">内国
消費税額      </t>
  </si>
  <si>
    <t>在庫額</t>
  </si>
  <si>
    <t>有形固形資産</t>
  </si>
  <si>
    <t>建設仮勘定</t>
  </si>
  <si>
    <t>製造品出荷額等</t>
  </si>
  <si>
    <t>株式</t>
  </si>
  <si>
    <t>有限</t>
  </si>
  <si>
    <t>合資</t>
  </si>
  <si>
    <t>合名</t>
  </si>
  <si>
    <t>組合</t>
  </si>
  <si>
    <t>その他</t>
  </si>
  <si>
    <t>個人</t>
  </si>
  <si>
    <t>常用労働者</t>
  </si>
  <si>
    <t>個人業主・家族従業者数</t>
  </si>
  <si>
    <t>合計</t>
  </si>
  <si>
    <t>職　員</t>
  </si>
  <si>
    <t>労　務　者</t>
  </si>
  <si>
    <t>合計</t>
  </si>
  <si>
    <t>原材料</t>
  </si>
  <si>
    <t>燃料</t>
  </si>
  <si>
    <t>電力</t>
  </si>
  <si>
    <t>年初</t>
  </si>
  <si>
    <t>年末</t>
  </si>
  <si>
    <t>年初現在高</t>
  </si>
  <si>
    <t>取得額（新規のもの）</t>
  </si>
  <si>
    <t>取得額（中古のもの）</t>
  </si>
  <si>
    <t>除却額</t>
  </si>
  <si>
    <t>減価償却費</t>
  </si>
  <si>
    <t>増</t>
  </si>
  <si>
    <t>減</t>
  </si>
  <si>
    <t>会社</t>
  </si>
  <si>
    <t>使用額</t>
  </si>
  <si>
    <t>生産額</t>
  </si>
  <si>
    <t>製造品</t>
  </si>
  <si>
    <t>原材料・燃料</t>
  </si>
  <si>
    <t>半製品
仕掛品</t>
  </si>
  <si>
    <t>建物
構築物</t>
  </si>
  <si>
    <t>機械装置</t>
  </si>
  <si>
    <t>車輛運
搬具等</t>
  </si>
  <si>
    <t>小計</t>
  </si>
  <si>
    <t>土地</t>
  </si>
  <si>
    <t>合計</t>
  </si>
  <si>
    <t>建物構築物</t>
  </si>
  <si>
    <t>車輛運搬具等</t>
  </si>
  <si>
    <t>食料品製造業</t>
  </si>
  <si>
    <t>木材・木製品製造業</t>
  </si>
  <si>
    <t>パルプ・紙・紙加工品製造業</t>
  </si>
  <si>
    <t>化学工業</t>
  </si>
  <si>
    <t>ゴム製品製造業</t>
  </si>
  <si>
    <t>皮革・同製品製造業</t>
  </si>
  <si>
    <t>x</t>
  </si>
  <si>
    <t>鉄鋼業</t>
  </si>
  <si>
    <t>非鉄金属製造業</t>
  </si>
  <si>
    <t>金属製品製造業</t>
  </si>
  <si>
    <t>電気機械器具製造業</t>
  </si>
  <si>
    <t>輸送用機械器具製造業</t>
  </si>
  <si>
    <t>その他の製造業</t>
  </si>
  <si>
    <t>注　　昭和37年は従業者4人以上、38、39年は10人以上、40、41年は20人以上である。　　中分類29は39に合算した。</t>
  </si>
  <si>
    <t>年間の各
月末常用
労働者数
合　　計</t>
  </si>
  <si>
    <t>その他
の給与</t>
  </si>
  <si>
    <t>委託</t>
  </si>
  <si>
    <t>製造品
出荷額</t>
  </si>
  <si>
    <t>加工賃
収入額</t>
  </si>
  <si>
    <t>修理料
収入額</t>
  </si>
  <si>
    <t>女</t>
  </si>
  <si>
    <t>　〃41年</t>
  </si>
  <si>
    <t>18</t>
  </si>
  <si>
    <t>繊維工業</t>
  </si>
  <si>
    <t>衣服・その他の繊維製造業</t>
  </si>
  <si>
    <t>家具・装備品製造業</t>
  </si>
  <si>
    <t>出版・印刷・同関連産業</t>
  </si>
  <si>
    <t>石油製品・石炭製品製造業</t>
  </si>
  <si>
    <t>x</t>
  </si>
  <si>
    <t>窯業・土石製品製造業</t>
  </si>
  <si>
    <t>機械製造業</t>
  </si>
  <si>
    <t>精密機械製造業</t>
  </si>
  <si>
    <t>１３． 産業中分類別事業所・従業者数・現金給与総額　原材料使用額・在庫額・有形固形資産・製造品出荷額等</t>
  </si>
  <si>
    <t>　　　(1) 種類別</t>
  </si>
  <si>
    <t>昭和43年3月31日現在</t>
  </si>
  <si>
    <t>路線別</t>
  </si>
  <si>
    <t>総延長</t>
  </si>
  <si>
    <t>重用延長</t>
  </si>
  <si>
    <t>実延長</t>
  </si>
  <si>
    <t>実 延 長 の 内 訳</t>
  </si>
  <si>
    <t>改良済
延　長</t>
  </si>
  <si>
    <t>未改良
延　長</t>
  </si>
  <si>
    <t>橋　　梁</t>
  </si>
  <si>
    <t>トンネル</t>
  </si>
  <si>
    <t>個数</t>
  </si>
  <si>
    <t>延長</t>
  </si>
  <si>
    <t>km</t>
  </si>
  <si>
    <t>1級国道（元）</t>
  </si>
  <si>
    <t>2級国道（元）</t>
  </si>
  <si>
    <t>主要地方道</t>
  </si>
  <si>
    <t>その他の県道</t>
  </si>
  <si>
    <t>市町村道</t>
  </si>
  <si>
    <t>　　注　(1)～(3)国の指定区域外の数字である。　　資料　(1)～(3)県道路課</t>
  </si>
  <si>
    <t>１４．道路延長</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</si>
  <si>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</si>
  <si>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</si>
  <si>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</si>
  <si>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</si>
  <si>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</si>
  <si>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</si>
  <si>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</si>
  <si>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</si>
  <si>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</si>
  <si>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</si>
  <si>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</si>
  <si>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</si>
  <si>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（２）月別火災発生件数・損害見積額</t>
  </si>
  <si>
    <t>月　　別</t>
  </si>
  <si>
    <t>出　　火　　件　　数</t>
  </si>
  <si>
    <t>焼　損　棟　数</t>
  </si>
  <si>
    <t>焼損面積</t>
  </si>
  <si>
    <t>車輛
船舶
台数</t>
  </si>
  <si>
    <t>死傷者</t>
  </si>
  <si>
    <t>建物</t>
  </si>
  <si>
    <t>山林
原野</t>
  </si>
  <si>
    <t>船舶</t>
  </si>
  <si>
    <t>車輛</t>
  </si>
  <si>
    <t>全焼</t>
  </si>
  <si>
    <t>半焼</t>
  </si>
  <si>
    <t>部分焼</t>
  </si>
  <si>
    <t>建　物</t>
  </si>
  <si>
    <t>山林原野</t>
  </si>
  <si>
    <t>死者</t>
  </si>
  <si>
    <t>傷者</t>
  </si>
  <si>
    <t>㎡</t>
  </si>
  <si>
    <t>a</t>
  </si>
  <si>
    <t>昭和39年度</t>
  </si>
  <si>
    <t xml:space="preserve"> 〃 40年度</t>
  </si>
  <si>
    <t xml:space="preserve"> 〃 41年度</t>
  </si>
  <si>
    <t xml:space="preserve"> 〃 42年度</t>
  </si>
  <si>
    <t>罹災世帯数</t>
  </si>
  <si>
    <t>罹災
人員</t>
  </si>
  <si>
    <t>損    害    見    積    額    （千円）</t>
  </si>
  <si>
    <t>合　計</t>
  </si>
  <si>
    <t>建  物  火  災</t>
  </si>
  <si>
    <t>山林
原野
火災</t>
  </si>
  <si>
    <t>船舶
火災</t>
  </si>
  <si>
    <t>車輛
火災</t>
  </si>
  <si>
    <t>小計</t>
  </si>
  <si>
    <t>内容物及
びその他</t>
  </si>
  <si>
    <t>１５．火災被害</t>
  </si>
  <si>
    <t>（単位　ＭＷｈ）</t>
  </si>
  <si>
    <t>項目</t>
  </si>
  <si>
    <t>42年度</t>
  </si>
  <si>
    <t>41年度</t>
  </si>
  <si>
    <t>40年度</t>
  </si>
  <si>
    <t>項　　　　　　　　目</t>
  </si>
  <si>
    <t>電　　　　　　力</t>
  </si>
  <si>
    <t>業務用電力</t>
  </si>
  <si>
    <t>従量電灯</t>
  </si>
  <si>
    <t>小　口</t>
  </si>
  <si>
    <t>50KW未満</t>
  </si>
  <si>
    <t>電</t>
  </si>
  <si>
    <t>大口電灯</t>
  </si>
  <si>
    <t>50kW以上</t>
  </si>
  <si>
    <t>臨時電灯</t>
  </si>
  <si>
    <t>大口</t>
  </si>
  <si>
    <t>3000KW未満</t>
  </si>
  <si>
    <t>3000KW以上</t>
  </si>
  <si>
    <t>灯</t>
  </si>
  <si>
    <t>定額</t>
  </si>
  <si>
    <t>特約電力</t>
  </si>
  <si>
    <t>電灯計</t>
  </si>
  <si>
    <t>臨時電力</t>
  </si>
  <si>
    <t>温水用</t>
  </si>
  <si>
    <t>農事用電力</t>
  </si>
  <si>
    <t>建設工事用</t>
  </si>
  <si>
    <t>事業用</t>
  </si>
  <si>
    <t>電力計</t>
  </si>
  <si>
    <t>電力、電灯計</t>
  </si>
  <si>
    <t>資料　東北電力株式会社山形支店</t>
  </si>
  <si>
    <t>１６．電灯・電力需要実績</t>
  </si>
  <si>
    <t>昭和43年3月31日現在</t>
  </si>
  <si>
    <t xml:space="preserve">市 町 村 別 </t>
  </si>
  <si>
    <t>行政区域内      居住人口</t>
  </si>
  <si>
    <t>給水区域       内 人 口</t>
  </si>
  <si>
    <t xml:space="preserve">B/A     </t>
  </si>
  <si>
    <t>計    画       給水人口</t>
  </si>
  <si>
    <t xml:space="preserve">C/A     </t>
  </si>
  <si>
    <t>現    在       給水人口</t>
  </si>
  <si>
    <t>普及率</t>
  </si>
  <si>
    <t>上水道</t>
  </si>
  <si>
    <t>簡易水道</t>
  </si>
  <si>
    <t>専用水道</t>
  </si>
  <si>
    <t>（A）</t>
  </si>
  <si>
    <t>（B）</t>
  </si>
  <si>
    <t>（C）</t>
  </si>
  <si>
    <t>（D）</t>
  </si>
  <si>
    <t>D/A</t>
  </si>
  <si>
    <t>施設数</t>
  </si>
  <si>
    <t>現在給水人口</t>
  </si>
  <si>
    <t>人</t>
  </si>
  <si>
    <t>％</t>
  </si>
  <si>
    <t>昭和41年度</t>
  </si>
  <si>
    <t>昭和42年度</t>
  </si>
  <si>
    <t>山形保健所</t>
  </si>
  <si>
    <t>寒河江保健所</t>
  </si>
  <si>
    <t>寒河江市</t>
  </si>
  <si>
    <t>大江町</t>
  </si>
  <si>
    <t>村山保健所</t>
  </si>
  <si>
    <t>新庄保健所</t>
  </si>
  <si>
    <t>酒田保健所</t>
  </si>
  <si>
    <t>酒田市</t>
  </si>
  <si>
    <t>遊佐町</t>
  </si>
  <si>
    <t>八幡町</t>
  </si>
  <si>
    <t>平田町</t>
  </si>
  <si>
    <t>藤島保健所</t>
  </si>
  <si>
    <t>余目町</t>
  </si>
  <si>
    <t>鶴岡保健所</t>
  </si>
  <si>
    <t>赤湯保健所</t>
  </si>
  <si>
    <t>長井保健所</t>
  </si>
  <si>
    <t>米沢保健所</t>
  </si>
  <si>
    <t>注　（　）内は一部事務組合水道 　資料　県環境衛生課</t>
  </si>
  <si>
    <t>１７．水道普及状況</t>
  </si>
  <si>
    <t>　　　　　　　　貨　　　　　　　　　　　物　　　　　　　　　　　用</t>
  </si>
  <si>
    <t>小型二輪車</t>
  </si>
  <si>
    <t>普通車</t>
  </si>
  <si>
    <t>〃 37年</t>
  </si>
  <si>
    <t>〃 38年</t>
  </si>
  <si>
    <t>〃 39年</t>
  </si>
  <si>
    <t>〃 40年</t>
  </si>
  <si>
    <t>〃 41年</t>
  </si>
  <si>
    <t>〃 42年</t>
  </si>
  <si>
    <t>〃 43年</t>
  </si>
  <si>
    <t>(1)年次別</t>
  </si>
  <si>
    <t>年度別</t>
  </si>
  <si>
    <t>乗　　合　　用</t>
  </si>
  <si>
    <t>乗　　　　　　　　　　　　用</t>
  </si>
  <si>
    <t>特　　殊　　用　　途　　車</t>
  </si>
  <si>
    <t>大型　　特殊　車</t>
  </si>
  <si>
    <t>軽　自　　動　車</t>
  </si>
  <si>
    <t>小型四輪車</t>
  </si>
  <si>
    <t>小型三輪車</t>
  </si>
  <si>
    <t>けん引　　被けん引車</t>
  </si>
  <si>
    <t>普通車</t>
  </si>
  <si>
    <t>普　　通　　車</t>
  </si>
  <si>
    <t>小型四輪車</t>
  </si>
  <si>
    <t>小型三輪車</t>
  </si>
  <si>
    <t>小型車</t>
  </si>
  <si>
    <t>自家用</t>
  </si>
  <si>
    <t>営業用</t>
  </si>
  <si>
    <t>小　計</t>
  </si>
  <si>
    <t>計</t>
  </si>
  <si>
    <t>昭和25年</t>
  </si>
  <si>
    <t>〃 26年</t>
  </si>
  <si>
    <t>〃 27年</t>
  </si>
  <si>
    <t>〃 28年</t>
  </si>
  <si>
    <t>〃 29年</t>
  </si>
  <si>
    <t>〃 30年</t>
  </si>
  <si>
    <t>〃 31年</t>
  </si>
  <si>
    <t>〃 32年</t>
  </si>
  <si>
    <t>〃 33年</t>
  </si>
  <si>
    <t>〃 34年</t>
  </si>
  <si>
    <t>〃 35年</t>
  </si>
  <si>
    <t>〃 36年</t>
  </si>
  <si>
    <t>注　1.(　）は米軍人私有自動車の別書</t>
  </si>
  <si>
    <t>　　2.小型二輪車及び軽自動車は検査証又は届出済証を交付しているものを計上した。以下同様とする。</t>
  </si>
  <si>
    <t>　　3.昭和39年度以降の軽自動車は農耕用をふくまない。　　4.各年3月現在</t>
  </si>
  <si>
    <t>資料　日本自動車販売協会連合会山形県支部統計調査部</t>
  </si>
  <si>
    <t>１８．自動車台数</t>
  </si>
  <si>
    <t>度量衡換算表</t>
  </si>
  <si>
    <t>主な果樹収穫高（おうとう・ぶどう・もも・洋なし）、家畜頭数（馬・豚・役肉牛・乳用牛）</t>
  </si>
  <si>
    <t>牛乳生産量、養蚕戸数、桑園面積、収繭高、発信電報通信数、電話加入数、</t>
  </si>
  <si>
    <t>県一般会計決算額(歳入・歳出）、医師数、伝染病患者数、小学校就学率、衆議院議員選挙、兵員</t>
  </si>
  <si>
    <t>農家戸数、専業農家数、兼業農家数、米、(作付面積、収穫高、反（10a)当り収量、１石当り価格）</t>
  </si>
  <si>
    <t>山形県のあゆみ、人口(総数・男･女･出生･死亡)、世帯数、製造工業従事者数(総数、男・女）</t>
  </si>
  <si>
    <t>１</t>
  </si>
  <si>
    <t>２</t>
  </si>
  <si>
    <t>４</t>
  </si>
  <si>
    <t>５</t>
  </si>
  <si>
    <t>６</t>
  </si>
  <si>
    <t>７</t>
  </si>
  <si>
    <t>昭和４３年１０月</t>
  </si>
  <si>
    <t>金融機関別一般預金残高</t>
  </si>
  <si>
    <t>業種別銀行融資状況</t>
  </si>
  <si>
    <t>業種別相互銀行融資状況</t>
  </si>
  <si>
    <t>労働金庫主要勘定</t>
  </si>
  <si>
    <t>第１３章　財政</t>
  </si>
  <si>
    <t>年次別山形県一般会計歳入歳出決算</t>
  </si>
  <si>
    <t>年次別山形県特別会計歳入歳出決算</t>
  </si>
  <si>
    <t>年次別県税・市町村税収入</t>
  </si>
  <si>
    <t>租税負担額</t>
  </si>
  <si>
    <t>第１４章　県民所得・物価・家計</t>
  </si>
  <si>
    <t>県民所得</t>
  </si>
  <si>
    <t>山形消費者物価指数</t>
  </si>
  <si>
    <t>主要品目都市別平均価格</t>
  </si>
  <si>
    <t>第１５章　公務員・選挙・司法・公安</t>
  </si>
  <si>
    <t>公務員</t>
  </si>
  <si>
    <t>警察</t>
  </si>
  <si>
    <t>登記</t>
  </si>
  <si>
    <t>手形・小切手事件</t>
  </si>
  <si>
    <t>強制執行事件</t>
  </si>
  <si>
    <t>民事調停事件</t>
  </si>
  <si>
    <t>少年保護事件</t>
  </si>
  <si>
    <t>成人</t>
  </si>
  <si>
    <t>罪種別犯罪発生・検挙件数</t>
  </si>
  <si>
    <t>罪種および年令別検挙件数</t>
  </si>
  <si>
    <t>特別法令違反検挙件数・検挙人員</t>
  </si>
  <si>
    <t>(1)月別発生状況</t>
  </si>
  <si>
    <t>(2)警察署別発生状況</t>
  </si>
  <si>
    <t>(1)県職員数</t>
  </si>
  <si>
    <t xml:space="preserve"> (ｲ)等級別</t>
  </si>
  <si>
    <t xml:space="preserve"> (ﾛ)年令・学歴別</t>
  </si>
  <si>
    <t xml:space="preserve"> (ｲ)給与法適用者</t>
  </si>
  <si>
    <t xml:space="preserve"> (ﾛ)給与特例法適用者</t>
  </si>
  <si>
    <t>(3)市町村職員</t>
  </si>
  <si>
    <t>(1)山形地方裁判所</t>
  </si>
  <si>
    <t>(2)山形家庭裁判所</t>
  </si>
  <si>
    <t>(3)山形地方検察庁</t>
  </si>
  <si>
    <t>(4)山形刑務所</t>
  </si>
  <si>
    <t>(5)山形地方法務局</t>
  </si>
  <si>
    <t>(1)警察職員</t>
  </si>
  <si>
    <t>(2)警察区域</t>
  </si>
  <si>
    <t>(1)手形・小切手訴訟</t>
  </si>
  <si>
    <t>(2)通常訴訟</t>
  </si>
  <si>
    <t>(1)山形地方管内簡易裁判所</t>
  </si>
  <si>
    <t>(2)山形地方裁判所・同支部</t>
  </si>
  <si>
    <t>(3)刑事事件中のその他の事件</t>
  </si>
  <si>
    <t>(1)受理・既済・未済件数</t>
  </si>
  <si>
    <t>(2)家事審判事件</t>
  </si>
  <si>
    <t>(3)家事調停事件</t>
  </si>
  <si>
    <t>(2)行為別新受</t>
  </si>
  <si>
    <t>(3)損害を与えたもの・受けたもの</t>
  </si>
  <si>
    <t>(5)年令別死傷者数</t>
  </si>
  <si>
    <t>(6)子供の交通事故月別発生状況</t>
  </si>
  <si>
    <t>第１６章　衛生</t>
  </si>
  <si>
    <t>医師・歯科医師</t>
  </si>
  <si>
    <t>医療関係施設</t>
  </si>
  <si>
    <t>保健婦・看護婦・助産婦等</t>
  </si>
  <si>
    <t>麻薬取扱者・麻薬中毒者数</t>
  </si>
  <si>
    <t>主要死因別死亡数</t>
  </si>
  <si>
    <t>主要死因別乳児死亡数</t>
  </si>
  <si>
    <t>病院患者の状況</t>
  </si>
  <si>
    <t>伝染病患者数</t>
  </si>
  <si>
    <t>伝染病・食中毒罹患者数および死亡率</t>
  </si>
  <si>
    <t>(1)免許取得の資格別</t>
  </si>
  <si>
    <t>(2)業務の種類および従事場所</t>
  </si>
  <si>
    <t>(3)診察担当医師数</t>
  </si>
  <si>
    <t>(2)業務の種類</t>
  </si>
  <si>
    <t>第１７章　労働・社会保障</t>
  </si>
  <si>
    <t>職業紹介状況</t>
  </si>
  <si>
    <t>雇用および賃金指数</t>
  </si>
  <si>
    <t>産業別常用労働者の１人平均月間現金給与額・日雇労働者等の１人平均現金給与額</t>
  </si>
  <si>
    <t>産業別年令・勤続年数・労働時間数・きまって支給する現金給与額の平均ならびに労働者数</t>
  </si>
  <si>
    <t>年令別勤続年数・労働時間数・きまって支給する現金給与額の平均ならびに労働者数</t>
  </si>
  <si>
    <t>給与階層・年令別労働者数</t>
  </si>
  <si>
    <t>日雇失業保険</t>
  </si>
  <si>
    <t>日雇労働者健康保険</t>
  </si>
  <si>
    <t>国民年金</t>
  </si>
  <si>
    <t>労働者災害補償保険</t>
  </si>
  <si>
    <t>(1)業種別死傷災害発生状況</t>
  </si>
  <si>
    <t>(2)業種別死傷者数</t>
  </si>
  <si>
    <t>社会福祉施設</t>
  </si>
  <si>
    <t>生活保護</t>
  </si>
  <si>
    <t>東北各県別保護状況</t>
  </si>
  <si>
    <t>生活保護費支出状況</t>
  </si>
  <si>
    <t>身体障害者医療・補装具給付状況</t>
  </si>
  <si>
    <t>身体障害者数</t>
  </si>
  <si>
    <t>共同募金</t>
  </si>
  <si>
    <t>第１８章　教育・文化・宗教</t>
  </si>
  <si>
    <t>学校数（総括）</t>
  </si>
  <si>
    <t>市町村別小学校</t>
  </si>
  <si>
    <t>市町村別中学校</t>
  </si>
  <si>
    <t>盲・ろう学校および養護学校</t>
  </si>
  <si>
    <t>各種学校</t>
  </si>
  <si>
    <t>大学・高等専門学校</t>
  </si>
  <si>
    <t>中学校卒業者の進学・就職状況</t>
  </si>
  <si>
    <t>高等学校卒業者の進学・就職状況</t>
  </si>
  <si>
    <t>高卒者の大学・短大への入学志願者数と入学者数</t>
  </si>
  <si>
    <t>中学校卒業者の産業別就職者数</t>
  </si>
  <si>
    <t>高等学校卒業者の課程・産業別就職者数</t>
  </si>
  <si>
    <t>学校教育費</t>
  </si>
  <si>
    <t>年令別就学免除者数</t>
  </si>
  <si>
    <t>年令別就学猶予者数</t>
  </si>
  <si>
    <t>幼児・児童および生徒の体位平均</t>
  </si>
  <si>
    <t>児童生徒のツベルクリン反応と結核性被患率</t>
  </si>
  <si>
    <t>宗教法人宗派別数</t>
  </si>
  <si>
    <t>博物館</t>
  </si>
  <si>
    <t>テレビラジオ受診契約数・普及率状況</t>
  </si>
  <si>
    <t>付録</t>
  </si>
  <si>
    <t>(1)一般求職・求人および就職</t>
  </si>
  <si>
    <t>(2)日雇求職求人・就労</t>
  </si>
  <si>
    <t>(1)産業・規模別労働組合・組合員数</t>
  </si>
  <si>
    <t>(2)適用法規・規模別労働組合・組合員数</t>
  </si>
  <si>
    <t>(3)産業・適用法規模別労働組合・組合員数</t>
  </si>
  <si>
    <t>(4)理由・規模別労働組合設立・解散状況</t>
  </si>
  <si>
    <t>(1)年次・要求別発生件数・参加人員</t>
  </si>
  <si>
    <t>(2)産業別件数・参加人員</t>
  </si>
  <si>
    <t>(1)被保険者手帳・受給資格者票交付数</t>
  </si>
  <si>
    <t>(2)保険給付・医療給付状況</t>
  </si>
  <si>
    <t>(1)被保険者・免除者数および福祉年金受給者数</t>
  </si>
  <si>
    <t>(2)市町村別拠出年金および一時金支給状況</t>
  </si>
  <si>
    <t>(1)労災保険適用事業場成立状況</t>
  </si>
  <si>
    <t>(2)業種別収支状況</t>
  </si>
  <si>
    <t>(3)業種・原因別死傷者数</t>
  </si>
  <si>
    <t>(1)年次別保護状況</t>
  </si>
  <si>
    <t>(2)実施機関別被保護世帯の状況</t>
  </si>
  <si>
    <t>(3)実施機関別被保護人員の推移</t>
  </si>
  <si>
    <t>(1)学校・教員および生徒数</t>
  </si>
  <si>
    <t>(2)学科別本科生徒数</t>
  </si>
  <si>
    <t>(1)学校数・教員数および生徒数</t>
  </si>
  <si>
    <t>(2)課程別生徒数</t>
  </si>
  <si>
    <t>(1)公立学校経費</t>
  </si>
  <si>
    <t>(2)公立学校の財源</t>
  </si>
  <si>
    <t>(3)私立学校の経費</t>
  </si>
  <si>
    <t>(4)私立学校の財源</t>
  </si>
  <si>
    <t>(1)市町村別</t>
  </si>
  <si>
    <t>第７章　鉱工業</t>
  </si>
  <si>
    <t>凡例</t>
  </si>
  <si>
    <t>目次</t>
  </si>
  <si>
    <t>県の位置</t>
  </si>
  <si>
    <t>薬剤師</t>
  </si>
  <si>
    <t>健康保険</t>
  </si>
  <si>
    <t>厚生年金保険</t>
  </si>
  <si>
    <t>船員保険</t>
  </si>
  <si>
    <t>国民健康保険</t>
  </si>
  <si>
    <t>失業保険</t>
  </si>
  <si>
    <t>労働争議</t>
  </si>
  <si>
    <t>交通事故</t>
  </si>
  <si>
    <t>１</t>
  </si>
  <si>
    <t>２</t>
  </si>
  <si>
    <t>平均湿度</t>
  </si>
  <si>
    <t>降水日数</t>
  </si>
  <si>
    <t>平均風速</t>
  </si>
  <si>
    <t>暴風日数</t>
  </si>
  <si>
    <t>労働組合</t>
  </si>
  <si>
    <t>道路延長</t>
  </si>
  <si>
    <t>橋梁</t>
  </si>
  <si>
    <t>港湾</t>
  </si>
  <si>
    <t>銀行主要勘定</t>
  </si>
  <si>
    <t>信用農業協同組合連合会主要勘定</t>
  </si>
  <si>
    <t>簡易生命保険</t>
  </si>
  <si>
    <t>金融機関別貯蓄状況</t>
  </si>
  <si>
    <t>地方債</t>
  </si>
  <si>
    <t>司法関係職員</t>
  </si>
  <si>
    <t>民事事件</t>
  </si>
  <si>
    <t>刑事事件</t>
  </si>
  <si>
    <t>家庭事件</t>
  </si>
  <si>
    <t>罪名別受刑者数</t>
  </si>
  <si>
    <t>高等学校</t>
  </si>
  <si>
    <t>図書館</t>
  </si>
  <si>
    <t>労働者災害</t>
  </si>
  <si>
    <t>本書は、県内の各般にわたる統計資料を集録し、県勢の実態を明らかにするため編集したものである。</t>
  </si>
  <si>
    <t>１．土地・気象　　２．人口　　３．事業所　　４．農業　　５．林業</t>
  </si>
  <si>
    <t>６．水産業　　７．鉱・工業　　８．建設　　９．電気・ガス・水道　　10．運輸・通信</t>
  </si>
  <si>
    <t>11．商業・貿易　　12．金融　　13．財政　　14．県民所得・物価・家計</t>
  </si>
  <si>
    <t>15．公務員・選挙・司法・公安　　16．衛生　　17．労働・社会保障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</si>
</sst>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
    <numFmt numFmtId="182" formatCode="#,##0_);\(#,##0\)"/>
    <numFmt numFmtId="183" formatCode="#,##0.0;&quot;△ &quot;#,##0.0"/>
    <numFmt numFmtId="184" formatCode="#,##0.00;&quot;△ &quot;#,##0.00"/>
    <numFmt numFmtId="185" formatCode="#,##0.000;&quot;△ &quot;#,##0.000"/>
    <numFmt numFmtId="186" formatCode="#,##0.0000;&quot;△ &quot;#,##0.0000"/>
    <numFmt numFmtId="187" formatCode="#,##0.00000;&quot;△ &quot;#,##0.00000"/>
    <numFmt numFmtId="188" formatCode="#,##0.000000;&quot;△ &quot;#,##0.000000"/>
    <numFmt numFmtId="189" formatCode="#,##0.0000000;&quot;△ &quot;#,##0.0000000"/>
    <numFmt numFmtId="190" formatCode="#,##0.0;[Red]\-#,##0.0"/>
    <numFmt numFmtId="191" formatCode="0;&quot;△ &quot;0"/>
    <numFmt numFmtId="192" formatCode="0.0;&quot;△ &quot;0.0"/>
    <numFmt numFmtId="193" formatCode="_ * #,##0_ ;_ * \-#,##0_ ;_ * &quot;…&quot;_ ;_ @_ "/>
    <numFmt numFmtId="194" formatCode="0_);[Red]\(0\)"/>
    <numFmt numFmtId="195" formatCode="_ * #,##0.0_ ;_ * \-#,##0.0_ ;_ * &quot;-&quot;??_ ;_ @_ "/>
    <numFmt numFmtId="196" formatCode="_ * #,##0_ ;_ * \-#,##0_ ;_ * &quot;-&quot;??_ ;_ @_ "/>
    <numFmt numFmtId="197" formatCode="_ * #,##0_ ;_ * \-#,##0_ ;_ * &quot;0&quot;_ ;_ @_ "/>
    <numFmt numFmtId="198" formatCode="0\ "/>
    <numFmt numFmtId="199" formatCode="#,##0.0"/>
    <numFmt numFmtId="200" formatCode="_ * #,##0.0_ ;_ * \-#,##0.0_ ;_ * &quot;-&quot;?_ ;_ @_ "/>
    <numFmt numFmtId="201" formatCode="#,##0.0_);[Red]\(#,##0.0\)"/>
    <numFmt numFmtId="202" formatCode="_ * #,##0.0_ ;_ * \-#,##0.0_ ;_ * &quot;-&quot;_ ;_ @_ "/>
    <numFmt numFmtId="203" formatCode="_ * #,##0.00_ ;_ * \-#,##0.00_ ;_ * &quot;-&quot;_ ;_ @_ "/>
    <numFmt numFmtId="204" formatCode="_ * #,##0.000_ ;_ * \-#,##0.000_ ;_ * &quot;-&quot;_ ;_ @_ "/>
    <numFmt numFmtId="205" formatCode="_ * #,##0.0000_ ;_ * \-#,##0.0000_ ;_ * &quot;-&quot;_ ;_ @_ "/>
    <numFmt numFmtId="206" formatCode="_ * #,##0.00000_ ;_ * \-#,##0.00000_ ;_ * &quot;-&quot;_ ;_ @_ "/>
    <numFmt numFmtId="207" formatCode="0.0_);[Red]\(0.0\)"/>
    <numFmt numFmtId="208" formatCode="0.0"/>
    <numFmt numFmtId="209" formatCode="#,##0.0_ ;[Red]\-#,##0.0\ "/>
    <numFmt numFmtId="210" formatCode="#,##0.00_);[Red]\(#,##0.00\)"/>
    <numFmt numFmtId="211" formatCode="\(#,##0\)"/>
    <numFmt numFmtId="212" formatCode="_ * #,##0_ ;_ * \-#,##0_ ;_ * &quot;x&quot;_ ;_ @_ "/>
    <numFmt numFmtId="213" formatCode="#,##0;&quot;△ &quot;#,##0;\-"/>
    <numFmt numFmtId="214" formatCode="0.0_ "/>
    <numFmt numFmtId="215" formatCode="_ * #,##0.00_ ;_ * \-#,##0.00_ ;_ * &quot;-&quot;?_ ;_ @_ "/>
    <numFmt numFmtId="216" formatCode="_ * #,##0_ ;_ * \-#,##0_ ;_ * &quot;-&quot;?_ ;_ @_ "/>
    <numFmt numFmtId="217" formatCode="0_ "/>
    <numFmt numFmtId="218" formatCode="0.00000"/>
    <numFmt numFmtId="219" formatCode="0.0000"/>
    <numFmt numFmtId="220" formatCode="0.000"/>
    <numFmt numFmtId="221" formatCode="#,##0.00_ ;[Red]\-#,##0.00\ "/>
    <numFmt numFmtId="222" formatCode="0.00_);[Red]\(0.00\)"/>
    <numFmt numFmtId="223" formatCode="#,##0.000;[Red]\-#,##0.000"/>
    <numFmt numFmtId="224" formatCode="\(#,##0\)\ "/>
    <numFmt numFmtId="225" formatCode="_ * #,##0.0_ ;_ * \-#,##0.0_ ;_ * &quot;0.0&quot;_ ;_ @_ "/>
    <numFmt numFmtId="226" formatCode="_ * #,##0_ ;_ * &quot;△&quot;#,##0_ ;_ * &quot;-&quot;_ ;_ @_ "/>
    <numFmt numFmtId="227" formatCode="_ * #,##0.0_ ;_ * &quot;△&quot;#,##0.0_ ;_ * &quot;0.0&quot;_ ;_ @_ "/>
    <numFmt numFmtId="228" formatCode="\(#\)"/>
    <numFmt numFmtId="229" formatCode="\(@\)"/>
    <numFmt numFmtId="230" formatCode="\(#,###\)"/>
    <numFmt numFmtId="231" formatCode="#,##0.0000;[Red]\-#,##0.0000"/>
    <numFmt numFmtId="232" formatCode="\(0\)"/>
    <numFmt numFmtId="233" formatCode="#,##0\ ;&quot;△ &quot;#,##0"/>
    <numFmt numFmtId="234" formatCode="#,##0\ ;&quot;△ &quot;#,##0\ "/>
    <numFmt numFmtId="235" formatCode="#,##0_ ;[Red]\-#,##0\ "/>
    <numFmt numFmtId="236" formatCode="\+0_ "/>
    <numFmt numFmtId="237" formatCode="\+0.0_ "/>
    <numFmt numFmtId="238" formatCode="&quot;±&quot;0_ "/>
  </numFmts>
  <fonts count="27">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11"/>
      <name val="ＭＳ 明朝"/>
      <family val="1"/>
    </font>
    <font>
      <sz val="9"/>
      <name val="ＭＳ 明朝"/>
      <family val="1"/>
    </font>
    <font>
      <b/>
      <sz val="9"/>
      <name val="ＭＳ 明朝"/>
      <family val="1"/>
    </font>
    <font>
      <b/>
      <sz val="10"/>
      <name val="ＭＳ 明朝"/>
      <family val="1"/>
    </font>
    <font>
      <sz val="10"/>
      <name val="ＭＳ Ｐゴシック"/>
      <family val="3"/>
    </font>
    <font>
      <sz val="10"/>
      <color indexed="10"/>
      <name val="ＭＳ 明朝"/>
      <family val="1"/>
    </font>
    <font>
      <b/>
      <sz val="9"/>
      <name val="ＭＳ Ｐゴシック"/>
      <family val="3"/>
    </font>
    <font>
      <sz val="9"/>
      <color indexed="10"/>
      <name val="ＭＳ 明朝"/>
      <family val="1"/>
    </font>
    <font>
      <sz val="8"/>
      <name val="ＭＳ 明朝"/>
      <family val="1"/>
    </font>
    <font>
      <sz val="8"/>
      <name val="ＭＳ Ｐゴシック"/>
      <family val="3"/>
    </font>
    <font>
      <sz val="8"/>
      <name val="ＭＳ Ｐ明朝"/>
      <family val="1"/>
    </font>
    <font>
      <vertAlign val="subscript"/>
      <sz val="8"/>
      <name val="ＭＳ 明朝"/>
      <family val="1"/>
    </font>
    <font>
      <sz val="11"/>
      <name val="ＭＳ ゴシック"/>
      <family val="3"/>
    </font>
    <font>
      <b/>
      <sz val="10"/>
      <name val="ＭＳ ゴシック"/>
      <family val="3"/>
    </font>
    <font>
      <sz val="10"/>
      <color indexed="9"/>
      <name val="ＭＳ 明朝"/>
      <family val="1"/>
    </font>
    <font>
      <vertAlign val="subscript"/>
      <sz val="10"/>
      <name val="ＭＳ 明朝"/>
      <family val="1"/>
    </font>
    <font>
      <b/>
      <sz val="9"/>
      <color indexed="9"/>
      <name val="ＭＳ 明朝"/>
      <family val="1"/>
    </font>
    <font>
      <vertAlign val="superscript"/>
      <sz val="9"/>
      <name val="ＭＳ 明朝"/>
      <family val="1"/>
    </font>
    <font>
      <sz val="9"/>
      <name val="ＭＳ Ｐゴシック"/>
      <family val="3"/>
    </font>
  </fonts>
  <fills count="3">
    <fill>
      <patternFill/>
    </fill>
    <fill>
      <patternFill patternType="gray125"/>
    </fill>
    <fill>
      <patternFill patternType="solid">
        <fgColor indexed="22"/>
        <bgColor indexed="64"/>
      </patternFill>
    </fill>
  </fills>
  <borders count="43">
    <border>
      <left/>
      <right/>
      <top/>
      <bottom/>
      <diagonal/>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double"/>
      <bottom>
        <color indexed="63"/>
      </bottom>
    </border>
    <border>
      <left style="thin"/>
      <right style="thin"/>
      <top>
        <color indexed="63"/>
      </top>
      <bottom style="thin"/>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double"/>
    </border>
    <border>
      <left style="thin"/>
      <right>
        <color indexed="63"/>
      </right>
      <top style="double"/>
      <bottom style="thin"/>
    </border>
    <border>
      <left>
        <color indexed="63"/>
      </left>
      <right style="thin"/>
      <top style="double"/>
      <bottom style="thin"/>
    </border>
    <border>
      <left style="double"/>
      <right style="thin"/>
      <top style="thin"/>
      <bottom>
        <color indexed="63"/>
      </bottom>
    </border>
    <border>
      <left style="double"/>
      <right style="thin"/>
      <top>
        <color indexed="63"/>
      </top>
      <bottom style="thin"/>
    </border>
    <border>
      <left>
        <color indexed="63"/>
      </left>
      <right style="thin"/>
      <top style="thin"/>
      <bottom style="thin"/>
    </border>
    <border>
      <left style="thin"/>
      <right style="double"/>
      <top style="thin"/>
      <bottom style="thin"/>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thin"/>
      <bottom style="thin"/>
    </border>
    <border>
      <left style="thin"/>
      <right style="double"/>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double"/>
    </border>
    <border>
      <left style="thin"/>
      <right>
        <color indexed="63"/>
      </right>
      <top style="double"/>
      <bottom>
        <color indexed="63"/>
      </bottom>
    </border>
    <border>
      <left>
        <color indexed="63"/>
      </left>
      <right style="hair"/>
      <top>
        <color indexed="63"/>
      </top>
      <bottom>
        <color indexed="63"/>
      </bottom>
    </border>
    <border>
      <left>
        <color indexed="63"/>
      </left>
      <right style="thin"/>
      <top style="double"/>
      <bottom>
        <color indexed="63"/>
      </bottom>
    </border>
    <border>
      <left style="double"/>
      <right>
        <color indexed="63"/>
      </right>
      <top>
        <color indexed="63"/>
      </top>
      <bottom style="thin"/>
    </border>
    <border>
      <left style="double"/>
      <right>
        <color indexed="63"/>
      </right>
      <top style="double"/>
      <bottom style="thin"/>
    </border>
    <border>
      <left style="double"/>
      <right>
        <color indexed="63"/>
      </right>
      <top>
        <color indexed="63"/>
      </top>
      <bottom>
        <color indexed="63"/>
      </bottom>
    </border>
    <border>
      <left style="double"/>
      <right>
        <color indexed="63"/>
      </right>
      <top style="thin"/>
      <bottom>
        <color indexed="63"/>
      </bottom>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9" fontId="10"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10" fillId="0" borderId="1">
      <alignment/>
      <protection/>
    </xf>
    <xf numFmtId="49" fontId="10"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6" fillId="0" borderId="0" applyNumberFormat="0" applyFill="0" applyBorder="0" applyAlignment="0" applyProtection="0"/>
  </cellStyleXfs>
  <cellXfs count="1710">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8" applyNumberFormat="1" applyFont="1" applyFill="1" applyAlignment="1">
      <alignment vertical="center"/>
      <protection/>
    </xf>
    <xf numFmtId="49" fontId="1" fillId="0" borderId="0" xfId="58" applyNumberFormat="1" applyFont="1" applyFill="1" applyAlignment="1">
      <alignment/>
      <protection/>
    </xf>
    <xf numFmtId="0" fontId="1" fillId="0" borderId="0" xfId="58" applyFont="1" applyFill="1" applyAlignment="1">
      <alignment/>
      <protection/>
    </xf>
    <xf numFmtId="0" fontId="1" fillId="0" borderId="0" xfId="58" applyFont="1" applyFill="1" applyAlignment="1">
      <alignment vertical="center"/>
      <protection/>
    </xf>
    <xf numFmtId="0" fontId="1" fillId="0" borderId="0" xfId="58" applyFont="1" applyFill="1" applyAlignment="1">
      <alignment vertical="center" wrapText="1"/>
      <protection/>
    </xf>
    <xf numFmtId="0" fontId="1" fillId="2" borderId="0" xfId="0" applyFont="1" applyFill="1" applyAlignment="1">
      <alignment vertical="center"/>
    </xf>
    <xf numFmtId="49" fontId="1" fillId="2" borderId="0" xfId="58" applyNumberFormat="1" applyFont="1" applyFill="1" applyAlignment="1">
      <alignment vertical="center"/>
      <protection/>
    </xf>
    <xf numFmtId="49" fontId="1" fillId="2" borderId="0" xfId="58" applyNumberFormat="1" applyFont="1" applyFill="1" applyAlignment="1">
      <alignment/>
      <protection/>
    </xf>
    <xf numFmtId="0" fontId="1" fillId="2" borderId="0" xfId="58" applyFont="1" applyFill="1" applyAlignment="1">
      <alignment vertical="center"/>
      <protection/>
    </xf>
    <xf numFmtId="0" fontId="1" fillId="2" borderId="0" xfId="58" applyFont="1" applyFill="1" applyAlignment="1">
      <alignment vertical="center" wrapText="1"/>
      <protection/>
    </xf>
    <xf numFmtId="0" fontId="1" fillId="0" borderId="0" xfId="25" applyFont="1" applyFill="1" applyAlignment="1">
      <alignment vertical="center"/>
      <protection/>
    </xf>
    <xf numFmtId="0" fontId="7" fillId="0" borderId="0" xfId="25" applyFont="1" applyFill="1" applyAlignment="1">
      <alignment vertical="center"/>
      <protection/>
    </xf>
    <xf numFmtId="180" fontId="1" fillId="0" borderId="0" xfId="25" applyNumberFormat="1" applyFont="1" applyFill="1" applyAlignment="1">
      <alignment vertical="center"/>
      <protection/>
    </xf>
    <xf numFmtId="0" fontId="8" fillId="0" borderId="0" xfId="25" applyFont="1" applyFill="1" applyAlignment="1">
      <alignment vertical="center"/>
      <protection/>
    </xf>
    <xf numFmtId="180" fontId="1" fillId="0" borderId="0" xfId="25" applyNumberFormat="1" applyFont="1" applyFill="1" applyAlignment="1">
      <alignment horizontal="right" vertical="center"/>
      <protection/>
    </xf>
    <xf numFmtId="0" fontId="1" fillId="0" borderId="0" xfId="25" applyFont="1" applyFill="1" applyBorder="1" applyAlignment="1">
      <alignment vertical="center"/>
      <protection/>
    </xf>
    <xf numFmtId="57" fontId="1" fillId="0" borderId="2" xfId="25" applyNumberFormat="1" applyFont="1" applyFill="1" applyBorder="1" applyAlignment="1" quotePrefix="1">
      <alignment horizontal="center" vertical="center"/>
      <protection/>
    </xf>
    <xf numFmtId="0" fontId="1" fillId="0" borderId="2" xfId="25" applyFont="1" applyFill="1" applyBorder="1" applyAlignment="1" quotePrefix="1">
      <alignment horizontal="center" vertical="center"/>
      <protection/>
    </xf>
    <xf numFmtId="0" fontId="1" fillId="0" borderId="2" xfId="25" applyFont="1" applyFill="1" applyBorder="1" applyAlignment="1">
      <alignment horizontal="center" vertical="center"/>
      <protection/>
    </xf>
    <xf numFmtId="180" fontId="1" fillId="0" borderId="2" xfId="25" applyNumberFormat="1" applyFont="1" applyFill="1" applyBorder="1" applyAlignment="1">
      <alignment horizontal="center" vertical="center"/>
      <protection/>
    </xf>
    <xf numFmtId="0" fontId="9" fillId="0" borderId="0" xfId="25" applyFont="1" applyFill="1" applyAlignment="1">
      <alignment vertical="center"/>
      <protection/>
    </xf>
    <xf numFmtId="180" fontId="10" fillId="0" borderId="3" xfId="25" applyNumberFormat="1" applyFont="1" applyFill="1" applyBorder="1" applyAlignment="1">
      <alignment vertical="center"/>
      <protection/>
    </xf>
    <xf numFmtId="180" fontId="10" fillId="0" borderId="4" xfId="25" applyNumberFormat="1" applyFont="1" applyFill="1" applyBorder="1" applyAlignment="1">
      <alignment vertical="center"/>
      <protection/>
    </xf>
    <xf numFmtId="180" fontId="10" fillId="0" borderId="5" xfId="25" applyNumberFormat="1" applyFont="1" applyFill="1" applyBorder="1" applyAlignment="1">
      <alignment vertical="center"/>
      <protection/>
    </xf>
    <xf numFmtId="0" fontId="10" fillId="0" borderId="1" xfId="25" applyFont="1" applyFill="1" applyBorder="1" applyAlignment="1">
      <alignment horizontal="center" vertical="center"/>
      <protection/>
    </xf>
    <xf numFmtId="0" fontId="10" fillId="0" borderId="0" xfId="25" applyFont="1" applyFill="1" applyBorder="1" applyAlignment="1">
      <alignment vertical="center"/>
      <protection/>
    </xf>
    <xf numFmtId="180" fontId="9" fillId="0" borderId="1" xfId="25" applyNumberFormat="1" applyFont="1" applyFill="1" applyBorder="1" applyAlignment="1">
      <alignment vertical="center"/>
      <protection/>
    </xf>
    <xf numFmtId="180" fontId="9" fillId="0" borderId="0" xfId="25" applyNumberFormat="1" applyFont="1" applyFill="1" applyBorder="1" applyAlignment="1">
      <alignment vertical="center"/>
      <protection/>
    </xf>
    <xf numFmtId="180" fontId="9" fillId="0" borderId="6" xfId="25" applyNumberFormat="1" applyFont="1" applyFill="1" applyBorder="1" applyAlignment="1">
      <alignment vertical="center"/>
      <protection/>
    </xf>
    <xf numFmtId="180" fontId="10" fillId="0" borderId="1" xfId="25" applyNumberFormat="1" applyFont="1" applyFill="1" applyBorder="1" applyAlignment="1">
      <alignment vertical="center"/>
      <protection/>
    </xf>
    <xf numFmtId="38" fontId="10" fillId="0" borderId="0" xfId="18" applyFont="1" applyFill="1" applyBorder="1" applyAlignment="1">
      <alignment vertical="center"/>
    </xf>
    <xf numFmtId="180" fontId="10" fillId="0" borderId="0" xfId="25" applyNumberFormat="1" applyFont="1" applyFill="1" applyBorder="1" applyAlignment="1">
      <alignment vertical="center"/>
      <protection/>
    </xf>
    <xf numFmtId="180" fontId="10" fillId="0" borderId="6" xfId="25" applyNumberFormat="1" applyFont="1" applyFill="1" applyBorder="1" applyAlignment="1">
      <alignment vertical="center"/>
      <protection/>
    </xf>
    <xf numFmtId="0" fontId="11" fillId="0" borderId="1" xfId="25" applyFont="1" applyFill="1" applyBorder="1" applyAlignment="1">
      <alignment horizontal="left" vertical="center"/>
      <protection/>
    </xf>
    <xf numFmtId="0" fontId="11" fillId="0" borderId="0" xfId="25" applyFont="1" applyFill="1" applyBorder="1" applyAlignment="1">
      <alignment horizontal="distributed" vertical="center"/>
      <protection/>
    </xf>
    <xf numFmtId="0" fontId="1" fillId="0" borderId="1" xfId="25" applyFont="1" applyFill="1" applyBorder="1" applyAlignment="1">
      <alignment vertical="center"/>
      <protection/>
    </xf>
    <xf numFmtId="180" fontId="11" fillId="0" borderId="1" xfId="18" applyNumberFormat="1" applyFont="1" applyFill="1" applyBorder="1" applyAlignment="1">
      <alignment horizontal="right" vertical="center"/>
    </xf>
    <xf numFmtId="38" fontId="11" fillId="0" borderId="0" xfId="18" applyFont="1" applyFill="1" applyBorder="1" applyAlignment="1">
      <alignment horizontal="right" vertical="center"/>
    </xf>
    <xf numFmtId="180" fontId="11" fillId="0" borderId="0" xfId="18" applyNumberFormat="1" applyFont="1" applyFill="1" applyBorder="1" applyAlignment="1">
      <alignment horizontal="right" vertical="center"/>
    </xf>
    <xf numFmtId="180" fontId="1" fillId="0" borderId="0" xfId="25" applyNumberFormat="1" applyFont="1" applyFill="1" applyBorder="1" applyAlignment="1">
      <alignment vertical="center"/>
      <protection/>
    </xf>
    <xf numFmtId="180" fontId="1" fillId="0" borderId="6" xfId="25" applyNumberFormat="1" applyFont="1" applyFill="1" applyBorder="1" applyAlignment="1">
      <alignment vertical="center"/>
      <protection/>
    </xf>
    <xf numFmtId="0" fontId="1" fillId="0" borderId="0" xfId="25" applyFont="1" applyFill="1" applyBorder="1" applyAlignment="1">
      <alignment horizontal="distributed" vertical="center"/>
      <protection/>
    </xf>
    <xf numFmtId="180" fontId="1" fillId="0" borderId="1" xfId="18" applyNumberFormat="1" applyFont="1" applyFill="1" applyBorder="1" applyAlignment="1">
      <alignment horizontal="right" vertical="center"/>
    </xf>
    <xf numFmtId="38" fontId="1" fillId="0" borderId="0" xfId="18" applyFont="1" applyFill="1" applyBorder="1" applyAlignment="1">
      <alignment horizontal="right" vertical="center"/>
    </xf>
    <xf numFmtId="180" fontId="1" fillId="0" borderId="0" xfId="18" applyNumberFormat="1" applyFont="1" applyFill="1" applyBorder="1" applyAlignment="1">
      <alignment horizontal="right" vertical="center"/>
    </xf>
    <xf numFmtId="180" fontId="1" fillId="0" borderId="6" xfId="18" applyNumberFormat="1" applyFont="1" applyFill="1" applyBorder="1" applyAlignment="1">
      <alignment horizontal="right" vertical="center"/>
    </xf>
    <xf numFmtId="0" fontId="10" fillId="0" borderId="0" xfId="25" applyFont="1" applyFill="1" applyAlignment="1">
      <alignment vertical="center"/>
      <protection/>
    </xf>
    <xf numFmtId="180" fontId="10" fillId="0" borderId="0" xfId="25" applyNumberFormat="1" applyFont="1" applyFill="1" applyAlignment="1">
      <alignment vertical="center"/>
      <protection/>
    </xf>
    <xf numFmtId="0" fontId="1" fillId="0" borderId="6" xfId="25" applyFont="1" applyFill="1" applyBorder="1" applyAlignment="1">
      <alignment horizontal="distributed" vertical="center"/>
      <protection/>
    </xf>
    <xf numFmtId="38" fontId="1" fillId="0" borderId="0" xfId="18" applyFont="1" applyFill="1" applyBorder="1" applyAlignment="1">
      <alignment vertical="center"/>
    </xf>
    <xf numFmtId="0" fontId="1" fillId="0" borderId="7" xfId="25" applyFont="1" applyFill="1" applyBorder="1" applyAlignment="1">
      <alignment vertical="center"/>
      <protection/>
    </xf>
    <xf numFmtId="0" fontId="1" fillId="0" borderId="8" xfId="25" applyFont="1" applyFill="1" applyBorder="1" applyAlignment="1">
      <alignment horizontal="distributed" vertical="center"/>
      <protection/>
    </xf>
    <xf numFmtId="180" fontId="1" fillId="0" borderId="9" xfId="18" applyNumberFormat="1" applyFont="1" applyFill="1" applyBorder="1" applyAlignment="1">
      <alignment horizontal="right" vertical="center"/>
    </xf>
    <xf numFmtId="38" fontId="1" fillId="0" borderId="9" xfId="18" applyFont="1" applyFill="1" applyBorder="1" applyAlignment="1">
      <alignment horizontal="right" vertical="center"/>
    </xf>
    <xf numFmtId="180" fontId="1" fillId="0" borderId="9" xfId="25" applyNumberFormat="1" applyFont="1" applyFill="1" applyBorder="1" applyAlignment="1">
      <alignment vertical="center"/>
      <protection/>
    </xf>
    <xf numFmtId="180" fontId="1" fillId="0" borderId="8" xfId="18" applyNumberFormat="1" applyFont="1" applyFill="1" applyBorder="1" applyAlignment="1">
      <alignment horizontal="right" vertical="center"/>
    </xf>
    <xf numFmtId="0" fontId="1" fillId="0" borderId="0" xfId="26" applyFont="1" applyFill="1" applyAlignment="1">
      <alignment vertical="center"/>
      <protection/>
    </xf>
    <xf numFmtId="0" fontId="7" fillId="0" borderId="0" xfId="26" applyFont="1" applyFill="1" applyAlignment="1">
      <alignment vertical="center"/>
      <protection/>
    </xf>
    <xf numFmtId="0" fontId="8" fillId="0" borderId="0" xfId="26" applyFont="1" applyFill="1" applyAlignment="1">
      <alignment vertical="center"/>
      <protection/>
    </xf>
    <xf numFmtId="0" fontId="1" fillId="0" borderId="10" xfId="26" applyNumberFormat="1" applyFont="1" applyFill="1" applyBorder="1" applyAlignment="1">
      <alignment horizontal="center" vertical="center" wrapText="1" shrinkToFit="1"/>
      <protection/>
    </xf>
    <xf numFmtId="0" fontId="1" fillId="0" borderId="0" xfId="26" applyNumberFormat="1" applyFont="1" applyFill="1" applyAlignment="1">
      <alignment vertical="center"/>
      <protection/>
    </xf>
    <xf numFmtId="56" fontId="1" fillId="0" borderId="11" xfId="26" applyNumberFormat="1" applyFont="1" applyFill="1" applyBorder="1" applyAlignment="1" quotePrefix="1">
      <alignment horizontal="center" vertical="center"/>
      <protection/>
    </xf>
    <xf numFmtId="0" fontId="1" fillId="0" borderId="11" xfId="26" applyNumberFormat="1" applyFont="1" applyFill="1" applyBorder="1" applyAlignment="1">
      <alignment horizontal="distributed" vertical="center"/>
      <protection/>
    </xf>
    <xf numFmtId="0" fontId="1" fillId="0" borderId="11" xfId="26" applyNumberFormat="1" applyFont="1" applyFill="1" applyBorder="1" applyAlignment="1">
      <alignment horizontal="center" vertical="center"/>
      <protection/>
    </xf>
    <xf numFmtId="0" fontId="9" fillId="0" borderId="0" xfId="26" applyFont="1" applyFill="1" applyAlignment="1">
      <alignment vertical="center"/>
      <protection/>
    </xf>
    <xf numFmtId="180" fontId="10" fillId="0" borderId="3" xfId="26" applyNumberFormat="1" applyFont="1" applyFill="1" applyBorder="1" applyAlignment="1">
      <alignment vertical="center"/>
      <protection/>
    </xf>
    <xf numFmtId="180" fontId="10" fillId="0" borderId="4" xfId="26" applyNumberFormat="1" applyFont="1" applyFill="1" applyBorder="1" applyAlignment="1">
      <alignment vertical="center"/>
      <protection/>
    </xf>
    <xf numFmtId="180" fontId="10" fillId="0" borderId="5" xfId="26" applyNumberFormat="1" applyFont="1" applyFill="1" applyBorder="1" applyAlignment="1">
      <alignment vertical="center"/>
      <protection/>
    </xf>
    <xf numFmtId="0" fontId="10" fillId="0" borderId="1" xfId="26" applyFont="1" applyFill="1" applyBorder="1" applyAlignment="1">
      <alignment horizontal="center" vertical="center"/>
      <protection/>
    </xf>
    <xf numFmtId="0" fontId="10" fillId="0" borderId="0" xfId="26" applyFont="1" applyFill="1" applyBorder="1" applyAlignment="1">
      <alignment vertical="center"/>
      <protection/>
    </xf>
    <xf numFmtId="180" fontId="9" fillId="0" borderId="1" xfId="26" applyNumberFormat="1" applyFont="1" applyFill="1" applyBorder="1" applyAlignment="1">
      <alignment vertical="center"/>
      <protection/>
    </xf>
    <xf numFmtId="180" fontId="9" fillId="0" borderId="0" xfId="26" applyNumberFormat="1" applyFont="1" applyFill="1" applyBorder="1" applyAlignment="1">
      <alignment vertical="center"/>
      <protection/>
    </xf>
    <xf numFmtId="180" fontId="9" fillId="0" borderId="6" xfId="26" applyNumberFormat="1" applyFont="1" applyFill="1" applyBorder="1" applyAlignment="1">
      <alignment vertical="center"/>
      <protection/>
    </xf>
    <xf numFmtId="180" fontId="10" fillId="0" borderId="1" xfId="26" applyNumberFormat="1" applyFont="1" applyFill="1" applyBorder="1" applyAlignment="1">
      <alignment vertical="center"/>
      <protection/>
    </xf>
    <xf numFmtId="180" fontId="10" fillId="0" borderId="0" xfId="26" applyNumberFormat="1" applyFont="1" applyFill="1" applyBorder="1" applyAlignment="1">
      <alignment vertical="center"/>
      <protection/>
    </xf>
    <xf numFmtId="180" fontId="10" fillId="0" borderId="6" xfId="26" applyNumberFormat="1" applyFont="1" applyFill="1" applyBorder="1" applyAlignment="1">
      <alignment vertical="center"/>
      <protection/>
    </xf>
    <xf numFmtId="0" fontId="1" fillId="0" borderId="1" xfId="26" applyFont="1" applyFill="1" applyBorder="1" applyAlignment="1">
      <alignment vertical="center"/>
      <protection/>
    </xf>
    <xf numFmtId="0" fontId="1" fillId="0" borderId="0" xfId="26" applyFont="1" applyFill="1" applyBorder="1" applyAlignment="1">
      <alignment vertical="center"/>
      <protection/>
    </xf>
    <xf numFmtId="180" fontId="11" fillId="0" borderId="6" xfId="18" applyNumberFormat="1" applyFont="1" applyFill="1" applyBorder="1" applyAlignment="1">
      <alignment horizontal="right" vertical="center"/>
    </xf>
    <xf numFmtId="0" fontId="1" fillId="0" borderId="0" xfId="26" applyFont="1" applyFill="1" applyBorder="1" applyAlignment="1">
      <alignment horizontal="distributed" vertical="center"/>
      <protection/>
    </xf>
    <xf numFmtId="0" fontId="10" fillId="0" borderId="0" xfId="26" applyFont="1" applyFill="1" applyAlignment="1">
      <alignment vertical="center"/>
      <protection/>
    </xf>
    <xf numFmtId="0" fontId="10" fillId="0" borderId="1" xfId="26" applyFont="1" applyFill="1" applyBorder="1" applyAlignment="1">
      <alignment horizontal="distributed" vertical="center"/>
      <protection/>
    </xf>
    <xf numFmtId="0" fontId="10" fillId="0" borderId="6" xfId="26" applyFont="1" applyFill="1" applyBorder="1" applyAlignment="1">
      <alignment horizontal="distributed" vertical="center"/>
      <protection/>
    </xf>
    <xf numFmtId="0" fontId="1" fillId="0" borderId="6" xfId="26" applyFont="1" applyFill="1" applyBorder="1" applyAlignment="1">
      <alignment horizontal="distributed" vertical="center"/>
      <protection/>
    </xf>
    <xf numFmtId="180" fontId="1" fillId="0" borderId="1" xfId="26" applyNumberFormat="1" applyFont="1" applyFill="1" applyBorder="1" applyAlignment="1">
      <alignment vertical="center"/>
      <protection/>
    </xf>
    <xf numFmtId="180" fontId="1" fillId="0" borderId="0" xfId="26" applyNumberFormat="1" applyFont="1" applyFill="1" applyBorder="1" applyAlignment="1">
      <alignment vertical="center"/>
      <protection/>
    </xf>
    <xf numFmtId="180" fontId="1" fillId="0" borderId="6" xfId="26" applyNumberFormat="1" applyFont="1" applyFill="1" applyBorder="1" applyAlignment="1">
      <alignment vertical="center"/>
      <protection/>
    </xf>
    <xf numFmtId="0" fontId="1" fillId="0" borderId="7" xfId="26" applyFont="1" applyFill="1" applyBorder="1" applyAlignment="1">
      <alignment vertical="center"/>
      <protection/>
    </xf>
    <xf numFmtId="0" fontId="1" fillId="0" borderId="8" xfId="26" applyFont="1" applyFill="1" applyBorder="1" applyAlignment="1">
      <alignment horizontal="distributed" vertical="center"/>
      <protection/>
    </xf>
    <xf numFmtId="180" fontId="1" fillId="0" borderId="7" xfId="18" applyNumberFormat="1" applyFont="1" applyFill="1" applyBorder="1" applyAlignment="1">
      <alignment horizontal="right" vertical="center"/>
    </xf>
    <xf numFmtId="0" fontId="1" fillId="0" borderId="0" xfId="27" applyFont="1" applyFill="1" applyAlignment="1">
      <alignment vertical="center"/>
      <protection/>
    </xf>
    <xf numFmtId="0" fontId="7" fillId="0" borderId="0" xfId="27" applyFont="1" applyFill="1" applyAlignment="1">
      <alignment vertical="center"/>
      <protection/>
    </xf>
    <xf numFmtId="0" fontId="13" fillId="0" borderId="0" xfId="27" applyFont="1" applyFill="1" applyAlignment="1">
      <alignment horizontal="center" vertical="center"/>
      <protection/>
    </xf>
    <xf numFmtId="0" fontId="1" fillId="0" borderId="0" xfId="27" applyFont="1" applyFill="1" applyBorder="1" applyAlignment="1">
      <alignment vertical="center"/>
      <protection/>
    </xf>
    <xf numFmtId="0" fontId="1" fillId="0" borderId="0" xfId="27" applyFont="1" applyFill="1" applyBorder="1" applyAlignment="1">
      <alignment horizontal="centerContinuous" vertical="center"/>
      <protection/>
    </xf>
    <xf numFmtId="0" fontId="1" fillId="0" borderId="0" xfId="27" applyFont="1" applyFill="1" applyAlignment="1">
      <alignment horizontal="right" vertical="center"/>
      <protection/>
    </xf>
    <xf numFmtId="0" fontId="1" fillId="0" borderId="12" xfId="27" applyFont="1" applyFill="1" applyBorder="1" applyAlignment="1">
      <alignment horizontal="center" vertical="center"/>
      <protection/>
    </xf>
    <xf numFmtId="0" fontId="1" fillId="0" borderId="1" xfId="27" applyFont="1" applyFill="1" applyBorder="1" applyAlignment="1">
      <alignment vertical="center"/>
      <protection/>
    </xf>
    <xf numFmtId="41" fontId="1" fillId="0" borderId="1" xfId="27" applyNumberFormat="1" applyFont="1" applyFill="1" applyBorder="1" applyAlignment="1">
      <alignment horizontal="center" vertical="center"/>
      <protection/>
    </xf>
    <xf numFmtId="41" fontId="1" fillId="0" borderId="0" xfId="27" applyNumberFormat="1" applyFont="1" applyFill="1" applyBorder="1" applyAlignment="1">
      <alignment horizontal="center" vertical="center"/>
      <protection/>
    </xf>
    <xf numFmtId="0" fontId="10" fillId="0" borderId="0" xfId="27" applyFont="1" applyFill="1" applyAlignment="1">
      <alignment vertical="center"/>
      <protection/>
    </xf>
    <xf numFmtId="0" fontId="10" fillId="0" borderId="1" xfId="27" applyNumberFormat="1" applyFont="1" applyFill="1" applyBorder="1" applyAlignment="1">
      <alignment horizontal="distributed" vertical="center"/>
      <protection/>
    </xf>
    <xf numFmtId="0" fontId="14" fillId="0" borderId="6" xfId="27" applyNumberFormat="1" applyFont="1" applyFill="1" applyBorder="1" applyAlignment="1">
      <alignment horizontal="distributed" vertical="center"/>
      <protection/>
    </xf>
    <xf numFmtId="0" fontId="10" fillId="0" borderId="1" xfId="27" applyFont="1" applyFill="1" applyBorder="1" applyAlignment="1">
      <alignment horizontal="center" vertical="center"/>
      <protection/>
    </xf>
    <xf numFmtId="0" fontId="10" fillId="0" borderId="0" xfId="27" applyFont="1" applyFill="1" applyBorder="1" applyAlignment="1">
      <alignment horizontal="center" vertical="center"/>
      <protection/>
    </xf>
    <xf numFmtId="0" fontId="10" fillId="0" borderId="1" xfId="27" applyFont="1" applyFill="1" applyBorder="1" applyAlignment="1">
      <alignment vertical="center"/>
      <protection/>
    </xf>
    <xf numFmtId="41" fontId="10" fillId="0" borderId="1" xfId="27" applyNumberFormat="1" applyFont="1" applyFill="1" applyBorder="1" applyAlignment="1">
      <alignment vertical="center"/>
      <protection/>
    </xf>
    <xf numFmtId="41" fontId="10" fillId="0" borderId="0" xfId="27" applyNumberFormat="1" applyFont="1" applyFill="1" applyBorder="1" applyAlignment="1">
      <alignment horizontal="right" vertical="center"/>
      <protection/>
    </xf>
    <xf numFmtId="0" fontId="9" fillId="0" borderId="0" xfId="27" applyFont="1" applyFill="1" applyAlignment="1">
      <alignment vertical="center"/>
      <protection/>
    </xf>
    <xf numFmtId="0" fontId="9" fillId="0" borderId="1" xfId="27" applyFont="1" applyFill="1" applyBorder="1" applyAlignment="1">
      <alignment horizontal="distributed" vertical="center"/>
      <protection/>
    </xf>
    <xf numFmtId="0" fontId="9" fillId="0" borderId="6" xfId="27" applyFont="1" applyFill="1" applyBorder="1" applyAlignment="1">
      <alignment horizontal="distributed" vertical="center"/>
      <protection/>
    </xf>
    <xf numFmtId="180" fontId="9" fillId="0" borderId="1" xfId="27" applyNumberFormat="1" applyFont="1" applyFill="1" applyBorder="1" applyAlignment="1">
      <alignment vertical="center"/>
      <protection/>
    </xf>
    <xf numFmtId="41" fontId="15" fillId="0" borderId="0" xfId="27" applyNumberFormat="1" applyFont="1" applyFill="1" applyBorder="1" applyAlignment="1">
      <alignment horizontal="right" vertical="center"/>
      <protection/>
    </xf>
    <xf numFmtId="0" fontId="9" fillId="0" borderId="1" xfId="27" applyFont="1" applyFill="1" applyBorder="1" applyAlignment="1">
      <alignment vertical="center"/>
      <protection/>
    </xf>
    <xf numFmtId="41" fontId="10" fillId="0" borderId="0" xfId="27" applyNumberFormat="1" applyFont="1" applyFill="1" applyAlignment="1">
      <alignment vertical="center"/>
      <protection/>
    </xf>
    <xf numFmtId="41" fontId="10" fillId="0" borderId="0" xfId="18" applyNumberFormat="1" applyFont="1" applyFill="1" applyBorder="1" applyAlignment="1">
      <alignment horizontal="right" vertical="center"/>
    </xf>
    <xf numFmtId="38" fontId="1" fillId="0" borderId="6" xfId="18" applyFont="1" applyFill="1" applyBorder="1" applyAlignment="1">
      <alignment horizontal="distributed" vertical="center"/>
    </xf>
    <xf numFmtId="41" fontId="1" fillId="0" borderId="1" xfId="18" applyNumberFormat="1" applyFont="1" applyFill="1" applyBorder="1" applyAlignment="1">
      <alignment vertical="center"/>
    </xf>
    <xf numFmtId="41" fontId="1" fillId="0" borderId="0" xfId="18" applyNumberFormat="1" applyFont="1" applyFill="1" applyBorder="1" applyAlignment="1">
      <alignment vertical="center"/>
    </xf>
    <xf numFmtId="41" fontId="1" fillId="0" borderId="0" xfId="18" applyNumberFormat="1" applyFont="1" applyFill="1" applyBorder="1" applyAlignment="1">
      <alignment horizontal="right" vertical="center"/>
    </xf>
    <xf numFmtId="41" fontId="10" fillId="0" borderId="0" xfId="18" applyNumberFormat="1" applyFont="1" applyFill="1" applyBorder="1" applyAlignment="1">
      <alignment vertical="center"/>
    </xf>
    <xf numFmtId="41" fontId="1" fillId="0" borderId="0" xfId="27" applyNumberFormat="1" applyFont="1" applyFill="1" applyAlignment="1">
      <alignment vertical="center"/>
      <protection/>
    </xf>
    <xf numFmtId="0" fontId="1" fillId="0" borderId="4" xfId="27" applyFont="1" applyFill="1" applyBorder="1" applyAlignment="1">
      <alignment vertical="center"/>
      <protection/>
    </xf>
    <xf numFmtId="41" fontId="1" fillId="0" borderId="4" xfId="18" applyNumberFormat="1" applyFont="1" applyFill="1" applyBorder="1" applyAlignment="1">
      <alignment vertical="center"/>
    </xf>
    <xf numFmtId="41" fontId="1" fillId="0" borderId="4" xfId="18" applyNumberFormat="1" applyFont="1" applyFill="1" applyBorder="1" applyAlignment="1">
      <alignment horizontal="right" vertical="center"/>
    </xf>
    <xf numFmtId="38" fontId="1" fillId="0" borderId="0" xfId="18" applyFont="1" applyFill="1" applyBorder="1" applyAlignment="1">
      <alignment horizontal="distributed" vertical="center"/>
    </xf>
    <xf numFmtId="38" fontId="1" fillId="0" borderId="0" xfId="18" applyFont="1" applyFill="1" applyAlignment="1">
      <alignment vertical="center"/>
    </xf>
    <xf numFmtId="38" fontId="7" fillId="0" borderId="0" xfId="18" applyFont="1" applyFill="1" applyAlignment="1">
      <alignment vertical="center"/>
    </xf>
    <xf numFmtId="192" fontId="1" fillId="0" borderId="0" xfId="18" applyNumberFormat="1" applyFont="1" applyFill="1" applyAlignment="1">
      <alignment vertical="center"/>
    </xf>
    <xf numFmtId="38" fontId="1" fillId="0" borderId="0" xfId="18" applyFont="1" applyFill="1" applyAlignment="1">
      <alignment horizontal="center" vertical="center"/>
    </xf>
    <xf numFmtId="0" fontId="1" fillId="0" borderId="0" xfId="28" applyFont="1" applyFill="1">
      <alignment/>
      <protection/>
    </xf>
    <xf numFmtId="38" fontId="1" fillId="0" borderId="1" xfId="18" applyFont="1" applyFill="1" applyBorder="1" applyAlignment="1">
      <alignment horizontal="center" vertical="center"/>
    </xf>
    <xf numFmtId="38" fontId="1" fillId="0" borderId="6" xfId="18" applyFont="1" applyFill="1" applyBorder="1" applyAlignment="1">
      <alignment horizontal="center" vertical="center"/>
    </xf>
    <xf numFmtId="38" fontId="1" fillId="0" borderId="13" xfId="18" applyFont="1" applyFill="1" applyBorder="1" applyAlignment="1">
      <alignment horizontal="center" vertical="center"/>
    </xf>
    <xf numFmtId="38" fontId="1" fillId="0" borderId="11" xfId="18" applyFont="1" applyFill="1" applyBorder="1" applyAlignment="1">
      <alignment horizontal="center" vertical="center"/>
    </xf>
    <xf numFmtId="38" fontId="1" fillId="0" borderId="0" xfId="18" applyFont="1" applyFill="1" applyBorder="1" applyAlignment="1">
      <alignment horizontal="center" vertical="center" wrapText="1"/>
    </xf>
    <xf numFmtId="38" fontId="1" fillId="0" borderId="0" xfId="18" applyFont="1" applyFill="1" applyBorder="1" applyAlignment="1">
      <alignment horizontal="center" vertical="center"/>
    </xf>
    <xf numFmtId="0" fontId="9" fillId="0" borderId="0" xfId="28" applyFont="1" applyFill="1" applyBorder="1" applyAlignment="1">
      <alignment horizontal="center" vertical="center"/>
      <protection/>
    </xf>
    <xf numFmtId="38" fontId="9" fillId="0" borderId="0" xfId="18" applyFont="1" applyFill="1" applyBorder="1" applyAlignment="1">
      <alignment horizontal="center" vertical="center" wrapText="1"/>
    </xf>
    <xf numFmtId="0" fontId="9" fillId="0" borderId="5" xfId="28" applyFont="1" applyFill="1" applyBorder="1" applyAlignment="1">
      <alignment horizontal="center" vertical="center"/>
      <protection/>
    </xf>
    <xf numFmtId="38" fontId="10" fillId="0" borderId="0" xfId="18" applyFont="1" applyFill="1" applyAlignment="1">
      <alignment vertical="center"/>
    </xf>
    <xf numFmtId="38" fontId="10" fillId="0" borderId="1" xfId="18" applyFont="1" applyFill="1" applyBorder="1" applyAlignment="1">
      <alignment horizontal="distributed" vertical="center"/>
    </xf>
    <xf numFmtId="38" fontId="10" fillId="0" borderId="6" xfId="18" applyFont="1" applyFill="1" applyBorder="1" applyAlignment="1">
      <alignment horizontal="distributed" vertical="center"/>
    </xf>
    <xf numFmtId="40" fontId="10" fillId="0" borderId="0" xfId="18" applyNumberFormat="1" applyFont="1" applyFill="1" applyBorder="1" applyAlignment="1">
      <alignment vertical="center"/>
    </xf>
    <xf numFmtId="183" fontId="10" fillId="0" borderId="0" xfId="18" applyNumberFormat="1" applyFont="1" applyFill="1" applyBorder="1" applyAlignment="1">
      <alignment vertical="center"/>
    </xf>
    <xf numFmtId="192" fontId="10" fillId="0" borderId="6" xfId="18" applyNumberFormat="1" applyFont="1" applyFill="1" applyBorder="1" applyAlignment="1">
      <alignment vertical="center"/>
    </xf>
    <xf numFmtId="38" fontId="11" fillId="0" borderId="0" xfId="18" applyFont="1" applyFill="1" applyAlignment="1">
      <alignment vertical="center"/>
    </xf>
    <xf numFmtId="38" fontId="11" fillId="0" borderId="1" xfId="18" applyFont="1" applyFill="1" applyBorder="1" applyAlignment="1">
      <alignment vertical="center"/>
    </xf>
    <xf numFmtId="38" fontId="11" fillId="0" borderId="6" xfId="18" applyFont="1" applyFill="1" applyBorder="1" applyAlignment="1">
      <alignment horizontal="distributed" vertical="center"/>
    </xf>
    <xf numFmtId="38" fontId="10" fillId="0" borderId="1" xfId="18" applyFont="1" applyFill="1" applyBorder="1" applyAlignment="1">
      <alignment vertical="center"/>
    </xf>
    <xf numFmtId="38" fontId="1" fillId="0" borderId="1" xfId="18" applyFont="1" applyFill="1" applyBorder="1" applyAlignment="1">
      <alignment vertical="center"/>
    </xf>
    <xf numFmtId="40" fontId="9" fillId="0" borderId="0" xfId="18" applyNumberFormat="1" applyFont="1" applyFill="1" applyBorder="1" applyAlignment="1">
      <alignment vertical="center"/>
    </xf>
    <xf numFmtId="183" fontId="1" fillId="0" borderId="0" xfId="18" applyNumberFormat="1" applyFont="1" applyFill="1" applyBorder="1" applyAlignment="1">
      <alignment vertical="center"/>
    </xf>
    <xf numFmtId="192" fontId="1" fillId="0" borderId="6" xfId="18" applyNumberFormat="1" applyFont="1" applyFill="1" applyBorder="1" applyAlignment="1">
      <alignment vertical="center"/>
    </xf>
    <xf numFmtId="40" fontId="1" fillId="0" borderId="0" xfId="18" applyNumberFormat="1" applyFont="1" applyFill="1" applyBorder="1" applyAlignment="1">
      <alignment vertical="center"/>
    </xf>
    <xf numFmtId="38" fontId="9" fillId="0" borderId="0" xfId="18" applyFont="1" applyFill="1" applyAlignment="1">
      <alignment vertical="center"/>
    </xf>
    <xf numFmtId="38" fontId="9" fillId="0" borderId="1" xfId="18" applyFont="1" applyFill="1" applyBorder="1" applyAlignment="1">
      <alignment horizontal="distributed" vertical="center"/>
    </xf>
    <xf numFmtId="38" fontId="9" fillId="0" borderId="6" xfId="18" applyFont="1" applyFill="1" applyBorder="1" applyAlignment="1">
      <alignment horizontal="distributed" vertical="center"/>
    </xf>
    <xf numFmtId="38" fontId="9" fillId="0" borderId="1" xfId="18" applyFont="1" applyFill="1" applyBorder="1" applyAlignment="1">
      <alignment vertical="center"/>
    </xf>
    <xf numFmtId="38" fontId="9" fillId="0" borderId="0" xfId="18" applyFont="1" applyFill="1" applyBorder="1" applyAlignment="1">
      <alignment vertical="center"/>
    </xf>
    <xf numFmtId="183" fontId="9" fillId="0" borderId="0" xfId="18" applyNumberFormat="1" applyFont="1" applyFill="1" applyBorder="1" applyAlignment="1">
      <alignment vertical="center"/>
    </xf>
    <xf numFmtId="192" fontId="9" fillId="0" borderId="6" xfId="18" applyNumberFormat="1" applyFont="1" applyFill="1" applyBorder="1" applyAlignment="1">
      <alignment vertical="center"/>
    </xf>
    <xf numFmtId="38" fontId="11" fillId="0" borderId="0" xfId="18" applyFont="1" applyFill="1" applyBorder="1" applyAlignment="1">
      <alignment vertical="center"/>
    </xf>
    <xf numFmtId="183" fontId="11" fillId="0" borderId="0" xfId="18" applyNumberFormat="1" applyFont="1" applyFill="1" applyBorder="1" applyAlignment="1">
      <alignment vertical="center"/>
    </xf>
    <xf numFmtId="40" fontId="11" fillId="0" borderId="0" xfId="18" applyNumberFormat="1" applyFont="1" applyFill="1" applyBorder="1" applyAlignment="1">
      <alignment vertical="center"/>
    </xf>
    <xf numFmtId="192" fontId="11" fillId="0" borderId="6" xfId="18" applyNumberFormat="1" applyFont="1" applyFill="1" applyBorder="1" applyAlignment="1">
      <alignment vertical="center"/>
    </xf>
    <xf numFmtId="38" fontId="1" fillId="0" borderId="7" xfId="18" applyFont="1" applyFill="1" applyBorder="1" applyAlignment="1">
      <alignment vertical="center"/>
    </xf>
    <xf numFmtId="38" fontId="1" fillId="0" borderId="8" xfId="18" applyFont="1" applyFill="1" applyBorder="1" applyAlignment="1">
      <alignment horizontal="distributed" vertical="center"/>
    </xf>
    <xf numFmtId="38" fontId="1" fillId="0" borderId="9" xfId="18" applyFont="1" applyFill="1" applyBorder="1" applyAlignment="1">
      <alignment vertical="center"/>
    </xf>
    <xf numFmtId="40" fontId="9" fillId="0" borderId="9" xfId="18" applyNumberFormat="1" applyFont="1" applyFill="1" applyBorder="1" applyAlignment="1">
      <alignment vertical="center"/>
    </xf>
    <xf numFmtId="183" fontId="1" fillId="0" borderId="9" xfId="18" applyNumberFormat="1" applyFont="1" applyFill="1" applyBorder="1" applyAlignment="1">
      <alignment vertical="center"/>
    </xf>
    <xf numFmtId="40" fontId="1" fillId="0" borderId="9" xfId="18" applyNumberFormat="1" applyFont="1" applyFill="1" applyBorder="1" applyAlignment="1">
      <alignment vertical="center"/>
    </xf>
    <xf numFmtId="192" fontId="1" fillId="0" borderId="8" xfId="18" applyNumberFormat="1" applyFont="1" applyFill="1" applyBorder="1" applyAlignment="1">
      <alignment vertical="center"/>
    </xf>
    <xf numFmtId="0" fontId="1" fillId="0" borderId="0" xfId="29" applyFont="1" applyFill="1">
      <alignment/>
      <protection/>
    </xf>
    <xf numFmtId="49" fontId="7" fillId="0" borderId="0" xfId="29" applyNumberFormat="1" applyFont="1" applyFill="1">
      <alignment/>
      <protection/>
    </xf>
    <xf numFmtId="49" fontId="1" fillId="0" borderId="0" xfId="29" applyNumberFormat="1" applyFont="1" applyFill="1">
      <alignment/>
      <protection/>
    </xf>
    <xf numFmtId="0" fontId="1" fillId="0" borderId="0" xfId="29" applyNumberFormat="1" applyFont="1" applyFill="1" applyAlignment="1">
      <alignment horizontal="right"/>
      <protection/>
    </xf>
    <xf numFmtId="0" fontId="1" fillId="0" borderId="2" xfId="29" applyFont="1" applyFill="1" applyBorder="1" applyAlignment="1">
      <alignment horizontal="center" vertical="center" wrapText="1"/>
      <protection/>
    </xf>
    <xf numFmtId="0" fontId="1" fillId="0" borderId="8" xfId="29" applyFont="1" applyFill="1" applyBorder="1" applyAlignment="1">
      <alignment horizontal="center" vertical="center" wrapText="1"/>
      <protection/>
    </xf>
    <xf numFmtId="0" fontId="16" fillId="0" borderId="0" xfId="29" applyFont="1" applyFill="1">
      <alignment/>
      <protection/>
    </xf>
    <xf numFmtId="49" fontId="16" fillId="0" borderId="1" xfId="29" applyNumberFormat="1" applyFont="1" applyFill="1" applyBorder="1" applyAlignment="1">
      <alignment horizontal="center" vertical="center"/>
      <protection/>
    </xf>
    <xf numFmtId="41" fontId="16" fillId="0" borderId="3" xfId="29" applyNumberFormat="1" applyFont="1" applyFill="1" applyBorder="1" applyAlignment="1">
      <alignment horizontal="right" vertical="top"/>
      <protection/>
    </xf>
    <xf numFmtId="41" fontId="16" fillId="0" borderId="4" xfId="29" applyNumberFormat="1" applyFont="1" applyFill="1" applyBorder="1" applyAlignment="1">
      <alignment horizontal="right" vertical="top"/>
      <protection/>
    </xf>
    <xf numFmtId="41" fontId="16" fillId="0" borderId="5" xfId="29" applyNumberFormat="1" applyFont="1" applyFill="1" applyBorder="1" applyAlignment="1">
      <alignment horizontal="right" vertical="top"/>
      <protection/>
    </xf>
    <xf numFmtId="49" fontId="1" fillId="0" borderId="1" xfId="29" applyNumberFormat="1" applyFont="1" applyFill="1" applyBorder="1" applyAlignment="1">
      <alignment horizontal="center" vertical="center"/>
      <protection/>
    </xf>
    <xf numFmtId="41" fontId="1" fillId="0" borderId="1" xfId="29" applyNumberFormat="1" applyFont="1" applyFill="1" applyBorder="1" applyAlignment="1">
      <alignment horizontal="center" vertical="top"/>
      <protection/>
    </xf>
    <xf numFmtId="41" fontId="1" fillId="0" borderId="0" xfId="29" applyNumberFormat="1" applyFont="1" applyFill="1" applyBorder="1" applyAlignment="1">
      <alignment horizontal="center" vertical="center" wrapText="1"/>
      <protection/>
    </xf>
    <xf numFmtId="41" fontId="1" fillId="0" borderId="6" xfId="29" applyNumberFormat="1" applyFont="1" applyFill="1" applyBorder="1" applyAlignment="1">
      <alignment horizontal="center" vertical="center" wrapText="1"/>
      <protection/>
    </xf>
    <xf numFmtId="41" fontId="1" fillId="0" borderId="0" xfId="29" applyNumberFormat="1" applyFont="1" applyFill="1" applyBorder="1" applyAlignment="1">
      <alignment horizontal="center" vertical="center"/>
      <protection/>
    </xf>
    <xf numFmtId="41" fontId="1" fillId="0" borderId="6" xfId="29" applyNumberFormat="1" applyFont="1" applyFill="1" applyBorder="1" applyAlignment="1">
      <alignment horizontal="center" vertical="top"/>
      <protection/>
    </xf>
    <xf numFmtId="0" fontId="10" fillId="0" borderId="0" xfId="29" applyFont="1" applyFill="1" applyAlignment="1">
      <alignment vertical="center"/>
      <protection/>
    </xf>
    <xf numFmtId="49" fontId="10" fillId="0" borderId="1" xfId="29" applyNumberFormat="1" applyFont="1" applyFill="1" applyBorder="1" applyAlignment="1">
      <alignment horizontal="center" vertical="center"/>
      <protection/>
    </xf>
    <xf numFmtId="41" fontId="10" fillId="0" borderId="1" xfId="29" applyNumberFormat="1" applyFont="1" applyFill="1" applyBorder="1" applyAlignment="1">
      <alignment vertical="center"/>
      <protection/>
    </xf>
    <xf numFmtId="41" fontId="10" fillId="0" borderId="0" xfId="29" applyNumberFormat="1" applyFont="1" applyFill="1" applyBorder="1" applyAlignment="1">
      <alignment vertical="center"/>
      <protection/>
    </xf>
    <xf numFmtId="41" fontId="10" fillId="0" borderId="6" xfId="29" applyNumberFormat="1" applyFont="1" applyFill="1" applyBorder="1" applyAlignment="1">
      <alignment vertical="center"/>
      <protection/>
    </xf>
    <xf numFmtId="49" fontId="10" fillId="0" borderId="1" xfId="29" applyNumberFormat="1" applyFont="1" applyFill="1" applyBorder="1" applyAlignment="1" quotePrefix="1">
      <alignment horizontal="left" vertical="center"/>
      <protection/>
    </xf>
    <xf numFmtId="0" fontId="9" fillId="0" borderId="0" xfId="29" applyFont="1" applyFill="1" applyAlignment="1">
      <alignment vertical="center"/>
      <protection/>
    </xf>
    <xf numFmtId="49" fontId="10" fillId="0" borderId="1" xfId="29" applyNumberFormat="1" applyFont="1" applyFill="1" applyBorder="1" applyAlignment="1">
      <alignment horizontal="distributed" vertical="center"/>
      <protection/>
    </xf>
    <xf numFmtId="41" fontId="10" fillId="0" borderId="1" xfId="18" applyNumberFormat="1" applyFont="1" applyFill="1" applyBorder="1" applyAlignment="1">
      <alignment/>
    </xf>
    <xf numFmtId="41" fontId="10" fillId="0" borderId="0" xfId="18" applyNumberFormat="1" applyFont="1" applyFill="1" applyBorder="1" applyAlignment="1">
      <alignment/>
    </xf>
    <xf numFmtId="41" fontId="10" fillId="0" borderId="6" xfId="18" applyNumberFormat="1" applyFont="1" applyFill="1" applyBorder="1" applyAlignment="1">
      <alignment/>
    </xf>
    <xf numFmtId="49" fontId="1" fillId="0" borderId="1" xfId="29" applyNumberFormat="1" applyFont="1" applyFill="1" applyBorder="1" applyAlignment="1">
      <alignment horizontal="distributed" vertical="center"/>
      <protection/>
    </xf>
    <xf numFmtId="41" fontId="1" fillId="0" borderId="0" xfId="29" applyNumberFormat="1" applyFont="1" applyFill="1" applyBorder="1">
      <alignment/>
      <protection/>
    </xf>
    <xf numFmtId="176" fontId="1" fillId="0" borderId="0" xfId="29" applyNumberFormat="1" applyFont="1" applyFill="1" applyBorder="1">
      <alignment/>
      <protection/>
    </xf>
    <xf numFmtId="41" fontId="1" fillId="0" borderId="6" xfId="29" applyNumberFormat="1" applyFont="1" applyFill="1" applyBorder="1">
      <alignment/>
      <protection/>
    </xf>
    <xf numFmtId="49" fontId="1" fillId="0" borderId="14" xfId="29" applyNumberFormat="1" applyFont="1" applyFill="1" applyBorder="1" applyAlignment="1">
      <alignment horizontal="distributed" vertical="center"/>
      <protection/>
    </xf>
    <xf numFmtId="0" fontId="1" fillId="0" borderId="1" xfId="29" applyFont="1" applyFill="1" applyBorder="1">
      <alignment/>
      <protection/>
    </xf>
    <xf numFmtId="0" fontId="1" fillId="0" borderId="1" xfId="29" applyFont="1" applyFill="1" applyBorder="1" applyAlignment="1">
      <alignment horizontal="distributed" vertical="center"/>
      <protection/>
    </xf>
    <xf numFmtId="49" fontId="1" fillId="0" borderId="7" xfId="29" applyNumberFormat="1" applyFont="1" applyFill="1" applyBorder="1" applyAlignment="1">
      <alignment horizontal="distributed" vertical="center"/>
      <protection/>
    </xf>
    <xf numFmtId="41" fontId="1" fillId="0" borderId="7" xfId="29" applyNumberFormat="1" applyFont="1" applyFill="1" applyBorder="1" applyAlignment="1">
      <alignment horizontal="center" vertical="top"/>
      <protection/>
    </xf>
    <xf numFmtId="41" fontId="1" fillId="0" borderId="9" xfId="29" applyNumberFormat="1" applyFont="1" applyFill="1" applyBorder="1">
      <alignment/>
      <protection/>
    </xf>
    <xf numFmtId="41" fontId="1" fillId="0" borderId="8" xfId="29" applyNumberFormat="1" applyFont="1" applyFill="1" applyBorder="1">
      <alignment/>
      <protection/>
    </xf>
    <xf numFmtId="49" fontId="1" fillId="0" borderId="0" xfId="29" applyNumberFormat="1" applyFont="1" applyFill="1" applyBorder="1">
      <alignment/>
      <protection/>
    </xf>
    <xf numFmtId="0" fontId="1" fillId="0" borderId="0" xfId="29" applyFont="1" applyFill="1" applyBorder="1">
      <alignment/>
      <protection/>
    </xf>
    <xf numFmtId="49" fontId="1" fillId="0" borderId="0" xfId="29" applyNumberFormat="1" applyFont="1" applyFill="1" applyBorder="1" applyAlignment="1">
      <alignment horizontal="left" vertical="center"/>
      <protection/>
    </xf>
    <xf numFmtId="49" fontId="1" fillId="0" borderId="0" xfId="29" applyNumberFormat="1" applyFont="1" applyFill="1" applyBorder="1" applyAlignment="1">
      <alignment horizontal="distributed" vertical="center"/>
      <protection/>
    </xf>
    <xf numFmtId="0" fontId="1" fillId="0" borderId="0" xfId="30" applyFont="1" applyFill="1">
      <alignment/>
      <protection/>
    </xf>
    <xf numFmtId="49" fontId="7" fillId="0" borderId="0" xfId="30" applyNumberFormat="1" applyFont="1" applyFill="1">
      <alignment/>
      <protection/>
    </xf>
    <xf numFmtId="0" fontId="1" fillId="0" borderId="0" xfId="30" applyFont="1" applyFill="1" applyBorder="1">
      <alignment/>
      <protection/>
    </xf>
    <xf numFmtId="49" fontId="1" fillId="0" borderId="0" xfId="30" applyNumberFormat="1" applyFont="1" applyFill="1">
      <alignment/>
      <protection/>
    </xf>
    <xf numFmtId="0" fontId="1" fillId="0" borderId="0" xfId="30" applyNumberFormat="1" applyFont="1" applyFill="1" applyBorder="1" applyAlignment="1">
      <alignment horizontal="right"/>
      <protection/>
    </xf>
    <xf numFmtId="0" fontId="12" fillId="0" borderId="0" xfId="30" applyFont="1" applyFill="1" applyBorder="1" applyAlignment="1">
      <alignment/>
      <protection/>
    </xf>
    <xf numFmtId="0" fontId="1" fillId="0" borderId="2" xfId="30" applyFont="1" applyFill="1" applyBorder="1" applyAlignment="1">
      <alignment horizontal="center" vertical="center" wrapText="1"/>
      <protection/>
    </xf>
    <xf numFmtId="0" fontId="1" fillId="0" borderId="15" xfId="30" applyFont="1" applyFill="1" applyBorder="1" applyAlignment="1">
      <alignment horizontal="center" vertical="center" wrapText="1"/>
      <protection/>
    </xf>
    <xf numFmtId="0" fontId="1" fillId="0" borderId="0" xfId="30" applyFont="1" applyFill="1" applyBorder="1" applyAlignment="1">
      <alignment horizontal="center" vertical="center" wrapText="1"/>
      <protection/>
    </xf>
    <xf numFmtId="0" fontId="16" fillId="0" borderId="0" xfId="30" applyFont="1" applyFill="1">
      <alignment/>
      <protection/>
    </xf>
    <xf numFmtId="49" fontId="17" fillId="0" borderId="13" xfId="30" applyNumberFormat="1" applyFont="1" applyFill="1" applyBorder="1" applyAlignment="1">
      <alignment horizontal="distributed"/>
      <protection/>
    </xf>
    <xf numFmtId="41" fontId="18" fillId="0" borderId="4" xfId="30" applyNumberFormat="1" applyFont="1" applyFill="1" applyBorder="1" applyAlignment="1">
      <alignment horizontal="right" vertical="top"/>
      <protection/>
    </xf>
    <xf numFmtId="41" fontId="18" fillId="0" borderId="5" xfId="30" applyNumberFormat="1" applyFont="1" applyFill="1" applyBorder="1" applyAlignment="1">
      <alignment horizontal="right" vertical="top"/>
      <protection/>
    </xf>
    <xf numFmtId="0" fontId="18" fillId="0" borderId="0" xfId="30" applyFont="1" applyFill="1" applyBorder="1" applyAlignment="1">
      <alignment horizontal="right" vertical="center"/>
      <protection/>
    </xf>
    <xf numFmtId="0" fontId="16" fillId="0" borderId="0" xfId="30" applyFont="1" applyFill="1" applyBorder="1">
      <alignment/>
      <protection/>
    </xf>
    <xf numFmtId="49" fontId="1" fillId="0" borderId="14" xfId="30" applyNumberFormat="1" applyFont="1" applyFill="1" applyBorder="1" applyAlignment="1">
      <alignment horizontal="center" vertical="center"/>
      <protection/>
    </xf>
    <xf numFmtId="41" fontId="1" fillId="0" borderId="0" xfId="30" applyNumberFormat="1" applyFont="1" applyFill="1" applyBorder="1" applyAlignment="1">
      <alignment horizontal="center" vertical="top"/>
      <protection/>
    </xf>
    <xf numFmtId="41" fontId="1" fillId="0" borderId="0" xfId="30" applyNumberFormat="1" applyFont="1" applyFill="1" applyBorder="1" applyAlignment="1">
      <alignment horizontal="center" vertical="center" wrapText="1"/>
      <protection/>
    </xf>
    <xf numFmtId="41" fontId="1" fillId="0" borderId="6" xfId="30" applyNumberFormat="1" applyFont="1" applyFill="1" applyBorder="1" applyAlignment="1">
      <alignment horizontal="center" vertical="center" wrapText="1"/>
      <protection/>
    </xf>
    <xf numFmtId="49" fontId="11" fillId="0" borderId="14" xfId="30" applyNumberFormat="1" applyFont="1" applyFill="1" applyBorder="1" applyAlignment="1">
      <alignment horizontal="center" vertical="center"/>
      <protection/>
    </xf>
    <xf numFmtId="41" fontId="10" fillId="0" borderId="0" xfId="30" applyNumberFormat="1" applyFont="1" applyFill="1" applyBorder="1" applyAlignment="1">
      <alignment horizontal="center" vertical="top"/>
      <protection/>
    </xf>
    <xf numFmtId="41" fontId="10" fillId="0" borderId="6" xfId="30" applyNumberFormat="1" applyFont="1" applyFill="1" applyBorder="1" applyAlignment="1">
      <alignment horizontal="center" vertical="top"/>
      <protection/>
    </xf>
    <xf numFmtId="41" fontId="10" fillId="0" borderId="0" xfId="30" applyNumberFormat="1" applyFont="1" applyFill="1" applyBorder="1" applyAlignment="1">
      <alignment horizontal="center" vertical="center" wrapText="1"/>
      <protection/>
    </xf>
    <xf numFmtId="49" fontId="10" fillId="0" borderId="14" xfId="22" applyFill="1" applyBorder="1">
      <alignment horizontal="distributed" vertical="center"/>
      <protection/>
    </xf>
    <xf numFmtId="41" fontId="10" fillId="0" borderId="0" xfId="21" applyFill="1" applyBorder="1">
      <alignment/>
      <protection/>
    </xf>
    <xf numFmtId="41" fontId="10" fillId="0" borderId="6" xfId="21" applyFill="1" applyBorder="1">
      <alignment/>
      <protection/>
    </xf>
    <xf numFmtId="0" fontId="11" fillId="0" borderId="0" xfId="30" applyFont="1" applyFill="1" applyAlignment="1">
      <alignment vertical="center"/>
      <protection/>
    </xf>
    <xf numFmtId="49" fontId="1" fillId="0" borderId="14" xfId="20" applyFont="1" applyFill="1" applyBorder="1">
      <alignment horizontal="distributed" vertical="center"/>
      <protection/>
    </xf>
    <xf numFmtId="41" fontId="1" fillId="0" borderId="0" xfId="30" applyNumberFormat="1" applyFont="1" applyFill="1" applyBorder="1" applyAlignment="1">
      <alignment vertical="center"/>
      <protection/>
    </xf>
    <xf numFmtId="41" fontId="1" fillId="0" borderId="6" xfId="30" applyNumberFormat="1" applyFont="1" applyFill="1" applyBorder="1" applyAlignment="1">
      <alignment vertical="center"/>
      <protection/>
    </xf>
    <xf numFmtId="0" fontId="11" fillId="0" borderId="0" xfId="30" applyFont="1" applyFill="1" applyBorder="1" applyAlignment="1">
      <alignment vertical="center"/>
      <protection/>
    </xf>
    <xf numFmtId="0" fontId="10" fillId="0" borderId="0" xfId="30" applyFont="1" applyFill="1" applyAlignment="1">
      <alignment vertical="center"/>
      <protection/>
    </xf>
    <xf numFmtId="49" fontId="1" fillId="0" borderId="14" xfId="20" applyFill="1" applyBorder="1">
      <alignment horizontal="distributed" vertical="center"/>
      <protection/>
    </xf>
    <xf numFmtId="41" fontId="9" fillId="0" borderId="0" xfId="30" applyNumberFormat="1" applyFont="1" applyFill="1" applyBorder="1" applyAlignment="1">
      <alignment vertical="center"/>
      <protection/>
    </xf>
    <xf numFmtId="41" fontId="9" fillId="0" borderId="6" xfId="30" applyNumberFormat="1" applyFont="1" applyFill="1" applyBorder="1" applyAlignment="1">
      <alignment vertical="center"/>
      <protection/>
    </xf>
    <xf numFmtId="0" fontId="10" fillId="0" borderId="0" xfId="30" applyFont="1" applyFill="1" applyBorder="1" applyAlignment="1">
      <alignment vertical="center"/>
      <protection/>
    </xf>
    <xf numFmtId="41" fontId="10" fillId="0" borderId="0" xfId="21" applyNumberFormat="1" applyFill="1" applyBorder="1">
      <alignment/>
      <protection/>
    </xf>
    <xf numFmtId="41" fontId="10" fillId="0" borderId="6" xfId="21" applyNumberFormat="1" applyFill="1" applyBorder="1">
      <alignment/>
      <protection/>
    </xf>
    <xf numFmtId="41" fontId="1" fillId="0" borderId="0" xfId="30" applyNumberFormat="1" applyFont="1" applyFill="1" applyBorder="1">
      <alignment/>
      <protection/>
    </xf>
    <xf numFmtId="41" fontId="1" fillId="0" borderId="6" xfId="30" applyNumberFormat="1" applyFont="1" applyFill="1" applyBorder="1">
      <alignment/>
      <protection/>
    </xf>
    <xf numFmtId="41" fontId="10" fillId="0" borderId="0" xfId="30" applyNumberFormat="1" applyFont="1" applyFill="1" applyBorder="1">
      <alignment/>
      <protection/>
    </xf>
    <xf numFmtId="49" fontId="1" fillId="0" borderId="14" xfId="30" applyNumberFormat="1" applyFont="1" applyFill="1" applyBorder="1" applyAlignment="1">
      <alignment horizontal="distributed" vertical="center"/>
      <protection/>
    </xf>
    <xf numFmtId="49" fontId="1" fillId="0" borderId="11" xfId="20" applyFont="1" applyFill="1" applyBorder="1">
      <alignment horizontal="distributed" vertical="center"/>
      <protection/>
    </xf>
    <xf numFmtId="41" fontId="1" fillId="0" borderId="9" xfId="30" applyNumberFormat="1" applyFont="1" applyFill="1" applyBorder="1" applyAlignment="1">
      <alignment vertical="center"/>
      <protection/>
    </xf>
    <xf numFmtId="41" fontId="1" fillId="0" borderId="9" xfId="30" applyNumberFormat="1" applyFont="1" applyFill="1" applyBorder="1">
      <alignment/>
      <protection/>
    </xf>
    <xf numFmtId="41" fontId="1" fillId="0" borderId="8" xfId="30" applyNumberFormat="1" applyFont="1" applyFill="1" applyBorder="1">
      <alignment/>
      <protection/>
    </xf>
    <xf numFmtId="49" fontId="1" fillId="0" borderId="0" xfId="30" applyNumberFormat="1" applyFont="1" applyFill="1" applyAlignment="1">
      <alignment horizontal="right" vertical="top"/>
      <protection/>
    </xf>
    <xf numFmtId="49" fontId="1" fillId="0" borderId="0" xfId="30" applyNumberFormat="1" applyFont="1" applyFill="1" applyBorder="1" applyAlignment="1">
      <alignment wrapText="1"/>
      <protection/>
    </xf>
    <xf numFmtId="49" fontId="1" fillId="0" borderId="0" xfId="30" applyNumberFormat="1" applyFont="1" applyFill="1" applyBorder="1">
      <alignment/>
      <protection/>
    </xf>
    <xf numFmtId="0" fontId="1" fillId="0" borderId="0" xfId="30" applyFont="1" applyFill="1" applyBorder="1" applyAlignment="1">
      <alignment/>
      <protection/>
    </xf>
    <xf numFmtId="0" fontId="1" fillId="0" borderId="0" xfId="31" applyFont="1" applyFill="1">
      <alignment/>
      <protection/>
    </xf>
    <xf numFmtId="0" fontId="7" fillId="0" borderId="0" xfId="31" applyFont="1" applyFill="1">
      <alignment/>
      <protection/>
    </xf>
    <xf numFmtId="0" fontId="1" fillId="0" borderId="0" xfId="31" applyFont="1" applyFill="1" applyAlignment="1">
      <alignment horizontal="right"/>
      <protection/>
    </xf>
    <xf numFmtId="41" fontId="1" fillId="0" borderId="0" xfId="31" applyNumberFormat="1" applyFont="1" applyFill="1">
      <alignment/>
      <protection/>
    </xf>
    <xf numFmtId="0" fontId="1" fillId="0" borderId="16" xfId="31" applyFont="1" applyFill="1" applyBorder="1">
      <alignment/>
      <protection/>
    </xf>
    <xf numFmtId="0" fontId="1" fillId="0" borderId="16" xfId="31" applyFont="1" applyFill="1" applyBorder="1" applyAlignment="1">
      <alignment horizontal="left"/>
      <protection/>
    </xf>
    <xf numFmtId="0" fontId="16" fillId="0" borderId="0" xfId="31" applyFont="1" applyFill="1">
      <alignment/>
      <protection/>
    </xf>
    <xf numFmtId="0" fontId="16" fillId="0" borderId="1" xfId="31" applyFont="1" applyFill="1" applyBorder="1">
      <alignment/>
      <protection/>
    </xf>
    <xf numFmtId="0" fontId="16" fillId="0" borderId="6" xfId="31" applyFont="1" applyFill="1" applyBorder="1">
      <alignment/>
      <protection/>
    </xf>
    <xf numFmtId="41" fontId="16" fillId="0" borderId="3" xfId="31" applyNumberFormat="1" applyFont="1" applyFill="1" applyBorder="1" applyAlignment="1">
      <alignment horizontal="right"/>
      <protection/>
    </xf>
    <xf numFmtId="41" fontId="16" fillId="0" borderId="4" xfId="31" applyNumberFormat="1" applyFont="1" applyFill="1" applyBorder="1" applyAlignment="1">
      <alignment horizontal="right"/>
      <protection/>
    </xf>
    <xf numFmtId="41" fontId="16" fillId="0" borderId="5" xfId="31" applyNumberFormat="1" applyFont="1" applyFill="1" applyBorder="1" applyAlignment="1">
      <alignment horizontal="right"/>
      <protection/>
    </xf>
    <xf numFmtId="41" fontId="16" fillId="0" borderId="0" xfId="31" applyNumberFormat="1" applyFont="1" applyFill="1">
      <alignment/>
      <protection/>
    </xf>
    <xf numFmtId="41" fontId="1" fillId="0" borderId="1" xfId="31" applyNumberFormat="1" applyFont="1" applyFill="1" applyBorder="1" applyAlignment="1">
      <alignment horizontal="right"/>
      <protection/>
    </xf>
    <xf numFmtId="41" fontId="1" fillId="0" borderId="0" xfId="31" applyNumberFormat="1" applyFont="1" applyFill="1" applyBorder="1" applyAlignment="1">
      <alignment horizontal="right"/>
      <protection/>
    </xf>
    <xf numFmtId="193" fontId="1" fillId="0" borderId="0" xfId="31" applyNumberFormat="1" applyFont="1" applyFill="1" applyBorder="1" applyAlignment="1">
      <alignment horizontal="right"/>
      <protection/>
    </xf>
    <xf numFmtId="41" fontId="1" fillId="0" borderId="6" xfId="31" applyNumberFormat="1" applyFont="1" applyFill="1" applyBorder="1" applyAlignment="1">
      <alignment horizontal="right"/>
      <protection/>
    </xf>
    <xf numFmtId="0" fontId="9" fillId="0" borderId="0" xfId="31" applyFont="1" applyFill="1" applyAlignment="1">
      <alignment vertical="center"/>
      <protection/>
    </xf>
    <xf numFmtId="41" fontId="10" fillId="0" borderId="1" xfId="31" applyNumberFormat="1" applyFont="1" applyFill="1" applyBorder="1" applyAlignment="1">
      <alignment horizontal="right" vertical="center"/>
      <protection/>
    </xf>
    <xf numFmtId="41" fontId="10" fillId="0" borderId="0" xfId="31" applyNumberFormat="1" applyFont="1" applyFill="1" applyBorder="1" applyAlignment="1">
      <alignment horizontal="right" vertical="center"/>
      <protection/>
    </xf>
    <xf numFmtId="41" fontId="10" fillId="0" borderId="6" xfId="31" applyNumberFormat="1" applyFont="1" applyFill="1" applyBorder="1" applyAlignment="1">
      <alignment horizontal="right" vertical="center"/>
      <protection/>
    </xf>
    <xf numFmtId="41" fontId="9" fillId="0" borderId="0" xfId="31" applyNumberFormat="1" applyFont="1" applyFill="1" applyAlignment="1">
      <alignment vertical="center"/>
      <protection/>
    </xf>
    <xf numFmtId="0" fontId="1" fillId="0" borderId="0" xfId="31" applyFont="1" applyFill="1" applyAlignment="1">
      <alignment vertical="center"/>
      <protection/>
    </xf>
    <xf numFmtId="0" fontId="1" fillId="0" borderId="1" xfId="31" applyFont="1" applyFill="1" applyBorder="1">
      <alignment/>
      <protection/>
    </xf>
    <xf numFmtId="49" fontId="1" fillId="0" borderId="6" xfId="31" applyNumberFormat="1" applyFont="1" applyFill="1" applyBorder="1" applyAlignment="1">
      <alignment horizontal="center" vertical="center"/>
      <protection/>
    </xf>
    <xf numFmtId="41" fontId="1" fillId="0" borderId="1" xfId="31" applyNumberFormat="1" applyFont="1" applyFill="1" applyBorder="1" applyAlignment="1">
      <alignment horizontal="right" vertical="center"/>
      <protection/>
    </xf>
    <xf numFmtId="41" fontId="1" fillId="0" borderId="0" xfId="31" applyNumberFormat="1" applyFont="1" applyFill="1" applyBorder="1" applyAlignment="1">
      <alignment horizontal="right" vertical="center"/>
      <protection/>
    </xf>
    <xf numFmtId="41" fontId="1" fillId="0" borderId="6" xfId="31" applyNumberFormat="1" applyFont="1" applyFill="1" applyBorder="1" applyAlignment="1">
      <alignment horizontal="right" vertical="center"/>
      <protection/>
    </xf>
    <xf numFmtId="41" fontId="1" fillId="0" borderId="0" xfId="31" applyNumberFormat="1" applyFont="1" applyFill="1" applyAlignment="1">
      <alignment vertical="center"/>
      <protection/>
    </xf>
    <xf numFmtId="0" fontId="10" fillId="0" borderId="0" xfId="31" applyFont="1" applyFill="1" applyAlignment="1">
      <alignment vertical="center"/>
      <protection/>
    </xf>
    <xf numFmtId="41" fontId="10" fillId="0" borderId="0" xfId="31" applyNumberFormat="1" applyFont="1" applyFill="1" applyAlignment="1">
      <alignment vertical="center"/>
      <protection/>
    </xf>
    <xf numFmtId="0" fontId="1" fillId="0" borderId="1" xfId="31" applyFont="1" applyFill="1" applyBorder="1" applyAlignment="1">
      <alignment vertical="center"/>
      <protection/>
    </xf>
    <xf numFmtId="49" fontId="1" fillId="0" borderId="6" xfId="20" applyFont="1" applyFill="1" applyBorder="1">
      <alignment horizontal="distributed" vertical="center"/>
      <protection/>
    </xf>
    <xf numFmtId="41" fontId="1" fillId="0" borderId="0" xfId="18" applyNumberFormat="1" applyFont="1" applyFill="1" applyBorder="1" applyAlignment="1">
      <alignment horizontal="right"/>
    </xf>
    <xf numFmtId="177" fontId="1" fillId="0" borderId="0" xfId="31" applyNumberFormat="1" applyFont="1" applyFill="1" applyBorder="1" applyAlignment="1">
      <alignment horizontal="right" vertical="center"/>
      <protection/>
    </xf>
    <xf numFmtId="0" fontId="1" fillId="0" borderId="7" xfId="31" applyFont="1" applyFill="1" applyBorder="1">
      <alignment/>
      <protection/>
    </xf>
    <xf numFmtId="49" fontId="1" fillId="0" borderId="8" xfId="20" applyFont="1" applyFill="1" applyBorder="1">
      <alignment horizontal="distributed" vertical="center"/>
      <protection/>
    </xf>
    <xf numFmtId="41" fontId="1" fillId="0" borderId="7" xfId="31" applyNumberFormat="1" applyFont="1" applyFill="1" applyBorder="1" applyAlignment="1">
      <alignment horizontal="right"/>
      <protection/>
    </xf>
    <xf numFmtId="41" fontId="1" fillId="0" borderId="9" xfId="31" applyNumberFormat="1" applyFont="1" applyFill="1" applyBorder="1" applyAlignment="1">
      <alignment horizontal="right" vertical="center"/>
      <protection/>
    </xf>
    <xf numFmtId="41" fontId="1" fillId="0" borderId="9" xfId="18" applyNumberFormat="1" applyFont="1" applyFill="1" applyBorder="1" applyAlignment="1">
      <alignment horizontal="right"/>
    </xf>
    <xf numFmtId="41" fontId="1" fillId="0" borderId="9" xfId="18" applyNumberFormat="1" applyFont="1" applyFill="1" applyBorder="1" applyAlignment="1">
      <alignment horizontal="right" vertical="center"/>
    </xf>
    <xf numFmtId="41" fontId="1" fillId="0" borderId="9" xfId="31" applyNumberFormat="1" applyFont="1" applyFill="1" applyBorder="1" applyAlignment="1">
      <alignment horizontal="right"/>
      <protection/>
    </xf>
    <xf numFmtId="41" fontId="1" fillId="0" borderId="8" xfId="31" applyNumberFormat="1" applyFont="1" applyFill="1" applyBorder="1" applyAlignment="1">
      <alignment horizontal="right"/>
      <protection/>
    </xf>
    <xf numFmtId="0" fontId="1" fillId="0" borderId="0" xfId="32" applyFont="1" applyFill="1" applyAlignment="1">
      <alignment vertical="center"/>
      <protection/>
    </xf>
    <xf numFmtId="3" fontId="7" fillId="0" borderId="0" xfId="32" applyNumberFormat="1" applyFont="1" applyFill="1" applyAlignment="1">
      <alignment vertical="center"/>
      <protection/>
    </xf>
    <xf numFmtId="3" fontId="1" fillId="0" borderId="0" xfId="32" applyNumberFormat="1" applyFont="1" applyFill="1" applyAlignment="1">
      <alignment vertical="center"/>
      <protection/>
    </xf>
    <xf numFmtId="0" fontId="1" fillId="0" borderId="0" xfId="32" applyFont="1" applyFill="1" applyBorder="1" applyAlignment="1">
      <alignment vertical="center"/>
      <protection/>
    </xf>
    <xf numFmtId="0" fontId="9" fillId="0" borderId="0" xfId="32" applyFont="1" applyFill="1" applyBorder="1" applyAlignment="1">
      <alignment horizontal="right" vertical="center"/>
      <protection/>
    </xf>
    <xf numFmtId="0" fontId="1" fillId="0" borderId="12" xfId="32" applyFont="1" applyFill="1" applyBorder="1" applyAlignment="1">
      <alignment horizontal="centerContinuous" vertical="center"/>
      <protection/>
    </xf>
    <xf numFmtId="0" fontId="1" fillId="0" borderId="12" xfId="32" applyFont="1" applyFill="1" applyBorder="1" applyAlignment="1" quotePrefix="1">
      <alignment horizontal="centerContinuous" vertical="center"/>
      <protection/>
    </xf>
    <xf numFmtId="0" fontId="1" fillId="0" borderId="0" xfId="32" applyFont="1" applyFill="1" applyBorder="1" applyAlignment="1" quotePrefix="1">
      <alignment vertical="center"/>
      <protection/>
    </xf>
    <xf numFmtId="0" fontId="1" fillId="0" borderId="11" xfId="32" applyFont="1" applyFill="1" applyBorder="1" applyAlignment="1">
      <alignment horizontal="center" vertical="center"/>
      <protection/>
    </xf>
    <xf numFmtId="0" fontId="1" fillId="0" borderId="11" xfId="32" applyFont="1" applyFill="1" applyBorder="1" applyAlignment="1">
      <alignment horizontal="center" vertical="center" wrapText="1"/>
      <protection/>
    </xf>
    <xf numFmtId="0" fontId="1" fillId="0" borderId="0" xfId="32" applyFont="1" applyFill="1" applyBorder="1" applyAlignment="1">
      <alignment horizontal="center" vertical="center"/>
      <protection/>
    </xf>
    <xf numFmtId="0" fontId="1" fillId="0" borderId="0" xfId="32" applyFont="1" applyFill="1" applyBorder="1" applyAlignment="1">
      <alignment vertical="center" wrapText="1"/>
      <protection/>
    </xf>
    <xf numFmtId="0" fontId="1" fillId="0" borderId="13" xfId="32" applyFont="1" applyFill="1" applyBorder="1" applyAlignment="1">
      <alignment horizontal="distributed" vertical="center"/>
      <protection/>
    </xf>
    <xf numFmtId="41" fontId="16" fillId="0" borderId="3" xfId="32" applyNumberFormat="1" applyFont="1" applyFill="1" applyBorder="1" applyAlignment="1">
      <alignment horizontal="right" vertical="top"/>
      <protection/>
    </xf>
    <xf numFmtId="41" fontId="16" fillId="0" borderId="0" xfId="32" applyNumberFormat="1" applyFont="1" applyFill="1" applyBorder="1" applyAlignment="1">
      <alignment horizontal="right" vertical="top" wrapText="1"/>
      <protection/>
    </xf>
    <xf numFmtId="41" fontId="16" fillId="0" borderId="0" xfId="32" applyNumberFormat="1" applyFont="1" applyFill="1" applyBorder="1" applyAlignment="1">
      <alignment horizontal="right" vertical="top"/>
      <protection/>
    </xf>
    <xf numFmtId="41" fontId="16" fillId="0" borderId="6" xfId="32" applyNumberFormat="1" applyFont="1" applyFill="1" applyBorder="1" applyAlignment="1">
      <alignment horizontal="right" vertical="top"/>
      <protection/>
    </xf>
    <xf numFmtId="0" fontId="1" fillId="0" borderId="14" xfId="32" applyFont="1" applyFill="1" applyBorder="1" applyAlignment="1">
      <alignment horizontal="distributed" vertical="center"/>
      <protection/>
    </xf>
    <xf numFmtId="41" fontId="1" fillId="0" borderId="6" xfId="18" applyNumberFormat="1" applyFont="1" applyFill="1" applyBorder="1" applyAlignment="1">
      <alignment vertical="center"/>
    </xf>
    <xf numFmtId="0" fontId="1" fillId="0" borderId="14" xfId="32" applyFont="1" applyFill="1" applyBorder="1" applyAlignment="1" quotePrefix="1">
      <alignment horizontal="left" vertical="center" indent="2"/>
      <protection/>
    </xf>
    <xf numFmtId="0" fontId="10" fillId="0" borderId="0" xfId="32" applyFont="1" applyFill="1" applyAlignment="1">
      <alignment vertical="center"/>
      <protection/>
    </xf>
    <xf numFmtId="0" fontId="10" fillId="0" borderId="14" xfId="32" applyFont="1" applyFill="1" applyBorder="1" applyAlignment="1">
      <alignment horizontal="distributed" vertical="center"/>
      <protection/>
    </xf>
    <xf numFmtId="41" fontId="10" fillId="0" borderId="1" xfId="18" applyNumberFormat="1" applyFont="1" applyFill="1" applyBorder="1" applyAlignment="1">
      <alignment vertical="center"/>
    </xf>
    <xf numFmtId="41" fontId="10" fillId="0" borderId="6" xfId="18" applyNumberFormat="1" applyFont="1" applyFill="1" applyBorder="1" applyAlignment="1">
      <alignment vertical="center"/>
    </xf>
    <xf numFmtId="0" fontId="10" fillId="0" borderId="0" xfId="32" applyFont="1" applyFill="1" applyBorder="1" applyAlignment="1">
      <alignment horizontal="center" vertical="center"/>
      <protection/>
    </xf>
    <xf numFmtId="0" fontId="10" fillId="0" borderId="0" xfId="32" applyFont="1" applyFill="1" applyBorder="1" applyAlignment="1">
      <alignment vertical="center"/>
      <protection/>
    </xf>
    <xf numFmtId="0" fontId="10" fillId="0" borderId="0" xfId="32" applyFont="1" applyFill="1" applyBorder="1" applyAlignment="1">
      <alignment vertical="center" wrapText="1"/>
      <protection/>
    </xf>
    <xf numFmtId="3" fontId="10" fillId="0" borderId="0" xfId="32" applyNumberFormat="1" applyFont="1" applyFill="1" applyBorder="1" applyAlignment="1">
      <alignment vertical="center"/>
      <protection/>
    </xf>
    <xf numFmtId="180" fontId="10" fillId="0" borderId="0" xfId="32" applyNumberFormat="1" applyFont="1" applyFill="1" applyBorder="1" applyAlignment="1">
      <alignment vertical="center"/>
      <protection/>
    </xf>
    <xf numFmtId="41" fontId="1" fillId="0" borderId="0" xfId="18" applyNumberFormat="1" applyFont="1" applyFill="1" applyBorder="1" applyAlignment="1" applyProtection="1">
      <alignment horizontal="right" vertical="center"/>
      <protection locked="0"/>
    </xf>
    <xf numFmtId="41" fontId="1" fillId="0" borderId="6" xfId="18" applyNumberFormat="1" applyFont="1" applyFill="1" applyBorder="1" applyAlignment="1" applyProtection="1">
      <alignment horizontal="right" vertical="center"/>
      <protection locked="0"/>
    </xf>
    <xf numFmtId="3" fontId="1" fillId="0" borderId="0" xfId="32" applyNumberFormat="1" applyFont="1" applyFill="1" applyBorder="1" applyAlignment="1">
      <alignment vertical="center"/>
      <protection/>
    </xf>
    <xf numFmtId="180" fontId="1" fillId="0" borderId="0" xfId="32" applyNumberFormat="1" applyFont="1" applyFill="1" applyBorder="1" applyAlignment="1">
      <alignment vertical="center"/>
      <protection/>
    </xf>
    <xf numFmtId="198" fontId="1" fillId="0" borderId="0" xfId="18" applyNumberFormat="1" applyFont="1" applyFill="1" applyBorder="1" applyAlignment="1" applyProtection="1">
      <alignment horizontal="right" vertical="center"/>
      <protection locked="0"/>
    </xf>
    <xf numFmtId="41" fontId="10" fillId="0" borderId="0" xfId="18" applyNumberFormat="1" applyFont="1" applyFill="1" applyBorder="1" applyAlignment="1" applyProtection="1">
      <alignment horizontal="right" vertical="center"/>
      <protection locked="0"/>
    </xf>
    <xf numFmtId="41" fontId="10" fillId="0" borderId="6" xfId="18" applyNumberFormat="1" applyFont="1" applyFill="1" applyBorder="1" applyAlignment="1" applyProtection="1">
      <alignment horizontal="right" vertical="center"/>
      <protection locked="0"/>
    </xf>
    <xf numFmtId="0" fontId="1" fillId="0" borderId="11" xfId="32" applyFont="1" applyFill="1" applyBorder="1" applyAlignment="1">
      <alignment horizontal="distributed" vertical="center"/>
      <protection/>
    </xf>
    <xf numFmtId="41" fontId="1" fillId="0" borderId="9" xfId="18" applyNumberFormat="1" applyFont="1" applyFill="1" applyBorder="1" applyAlignment="1" applyProtection="1">
      <alignment horizontal="right" vertical="center"/>
      <protection locked="0"/>
    </xf>
    <xf numFmtId="41" fontId="1" fillId="0" borderId="8" xfId="18" applyNumberFormat="1" applyFont="1" applyFill="1" applyBorder="1" applyAlignment="1" applyProtection="1">
      <alignment horizontal="right" vertical="center"/>
      <protection locked="0"/>
    </xf>
    <xf numFmtId="38" fontId="7" fillId="0" borderId="0" xfId="18" applyFont="1" applyFill="1" applyBorder="1" applyAlignment="1">
      <alignment vertical="center"/>
    </xf>
    <xf numFmtId="38" fontId="9" fillId="0" borderId="0" xfId="18" applyFont="1" applyFill="1" applyBorder="1" applyAlignment="1">
      <alignment horizontal="right" vertical="center"/>
    </xf>
    <xf numFmtId="0" fontId="0" fillId="0" borderId="1" xfId="33" applyFill="1" applyBorder="1" applyAlignment="1">
      <alignment horizontal="center" vertical="center"/>
      <protection/>
    </xf>
    <xf numFmtId="0" fontId="0" fillId="0" borderId="6" xfId="33" applyFill="1" applyBorder="1" applyAlignment="1">
      <alignment horizontal="center" vertical="center"/>
      <protection/>
    </xf>
    <xf numFmtId="38" fontId="1" fillId="0" borderId="14" xfId="18" applyFont="1" applyFill="1" applyBorder="1" applyAlignment="1">
      <alignment horizontal="distributed" vertical="center"/>
    </xf>
    <xf numFmtId="38" fontId="1" fillId="0" borderId="2" xfId="18" applyFont="1" applyFill="1" applyBorder="1" applyAlignment="1">
      <alignment horizontal="distributed" vertical="center"/>
    </xf>
    <xf numFmtId="38" fontId="1" fillId="0" borderId="11" xfId="18" applyFont="1" applyFill="1" applyBorder="1" applyAlignment="1">
      <alignment horizontal="distributed" vertical="center"/>
    </xf>
    <xf numFmtId="38" fontId="1" fillId="0" borderId="4" xfId="18" applyFont="1" applyFill="1" applyBorder="1" applyAlignment="1">
      <alignment horizontal="right" vertical="center"/>
    </xf>
    <xf numFmtId="38" fontId="1" fillId="0" borderId="5" xfId="18" applyFont="1" applyFill="1" applyBorder="1" applyAlignment="1">
      <alignment horizontal="right" vertical="center"/>
    </xf>
    <xf numFmtId="41" fontId="10" fillId="0" borderId="1" xfId="18" applyNumberFormat="1" applyFont="1" applyFill="1" applyBorder="1" applyAlignment="1">
      <alignment horizontal="right" vertical="center"/>
    </xf>
    <xf numFmtId="41" fontId="10" fillId="0" borderId="6" xfId="18" applyNumberFormat="1" applyFont="1" applyFill="1" applyBorder="1" applyAlignment="1">
      <alignment horizontal="right" vertical="center"/>
    </xf>
    <xf numFmtId="41" fontId="1" fillId="0" borderId="1" xfId="18" applyNumberFormat="1" applyFont="1" applyFill="1" applyBorder="1" applyAlignment="1">
      <alignment horizontal="right" vertical="center"/>
    </xf>
    <xf numFmtId="177" fontId="1" fillId="0" borderId="0" xfId="18" applyNumberFormat="1" applyFont="1" applyFill="1" applyBorder="1" applyAlignment="1">
      <alignment vertical="center"/>
    </xf>
    <xf numFmtId="177" fontId="10" fillId="0" borderId="0" xfId="18" applyNumberFormat="1" applyFont="1" applyFill="1" applyBorder="1" applyAlignment="1">
      <alignment vertical="center"/>
    </xf>
    <xf numFmtId="41" fontId="1" fillId="0" borderId="7" xfId="18" applyNumberFormat="1" applyFont="1" applyFill="1" applyBorder="1" applyAlignment="1">
      <alignment horizontal="right" vertical="center"/>
    </xf>
    <xf numFmtId="41" fontId="1" fillId="0" borderId="9" xfId="18" applyNumberFormat="1" applyFont="1" applyFill="1" applyBorder="1" applyAlignment="1">
      <alignment vertical="center"/>
    </xf>
    <xf numFmtId="41" fontId="1" fillId="0" borderId="8" xfId="18" applyNumberFormat="1" applyFont="1" applyFill="1" applyBorder="1" applyAlignment="1">
      <alignment vertical="center"/>
    </xf>
    <xf numFmtId="38" fontId="1" fillId="0" borderId="0" xfId="18" applyFont="1" applyFill="1" applyAlignment="1">
      <alignment/>
    </xf>
    <xf numFmtId="38" fontId="7" fillId="0" borderId="0" xfId="18" applyFont="1" applyFill="1" applyAlignment="1">
      <alignment/>
    </xf>
    <xf numFmtId="38" fontId="1" fillId="0" borderId="16" xfId="18" applyFont="1" applyFill="1" applyBorder="1" applyAlignment="1">
      <alignment/>
    </xf>
    <xf numFmtId="38" fontId="1" fillId="0" borderId="16" xfId="18" applyFont="1" applyFill="1" applyBorder="1" applyAlignment="1">
      <alignment horizontal="right"/>
    </xf>
    <xf numFmtId="38" fontId="9" fillId="0" borderId="0" xfId="18" applyFont="1" applyFill="1" applyBorder="1" applyAlignment="1">
      <alignment/>
    </xf>
    <xf numFmtId="38" fontId="10" fillId="0" borderId="14" xfId="18" applyFont="1" applyFill="1" applyBorder="1" applyAlignment="1">
      <alignment horizontal="distributed" vertical="center"/>
    </xf>
    <xf numFmtId="41" fontId="10" fillId="0" borderId="4" xfId="18" applyNumberFormat="1" applyFont="1" applyFill="1" applyBorder="1" applyAlignment="1">
      <alignment horizontal="right" vertical="center"/>
    </xf>
    <xf numFmtId="41" fontId="10" fillId="0" borderId="5" xfId="18" applyNumberFormat="1" applyFont="1" applyFill="1" applyBorder="1" applyAlignment="1">
      <alignment horizontal="right" vertical="center"/>
    </xf>
    <xf numFmtId="38" fontId="9" fillId="0" borderId="0" xfId="18" applyFont="1" applyFill="1" applyAlignment="1">
      <alignment/>
    </xf>
    <xf numFmtId="41" fontId="1" fillId="0" borderId="6" xfId="18" applyNumberFormat="1" applyFont="1" applyFill="1" applyBorder="1" applyAlignment="1">
      <alignment/>
    </xf>
    <xf numFmtId="0" fontId="1" fillId="0" borderId="14" xfId="18" applyNumberFormat="1" applyFont="1" applyFill="1" applyBorder="1" applyAlignment="1">
      <alignment horizontal="right" vertical="center"/>
    </xf>
    <xf numFmtId="41" fontId="1" fillId="0" borderId="0" xfId="18" applyNumberFormat="1" applyFont="1" applyFill="1" applyAlignment="1">
      <alignment/>
    </xf>
    <xf numFmtId="41" fontId="1" fillId="0" borderId="6" xfId="18" applyNumberFormat="1" applyFont="1" applyFill="1" applyBorder="1" applyAlignment="1">
      <alignment horizontal="right" vertical="center"/>
    </xf>
    <xf numFmtId="41" fontId="1" fillId="0" borderId="6" xfId="18" applyNumberFormat="1" applyFont="1" applyFill="1" applyBorder="1" applyAlignment="1">
      <alignment horizontal="right"/>
    </xf>
    <xf numFmtId="41" fontId="1" fillId="0" borderId="8" xfId="18" applyNumberFormat="1" applyFont="1" applyFill="1" applyBorder="1" applyAlignment="1">
      <alignment horizontal="right"/>
    </xf>
    <xf numFmtId="0" fontId="1" fillId="0" borderId="0" xfId="34" applyFont="1" applyFill="1" applyAlignment="1">
      <alignment vertical="center"/>
      <protection/>
    </xf>
    <xf numFmtId="0" fontId="7" fillId="0" borderId="0" xfId="34" applyFont="1" applyFill="1" applyAlignment="1">
      <alignment vertical="center"/>
      <protection/>
    </xf>
    <xf numFmtId="0" fontId="1" fillId="0" borderId="0" xfId="34" applyFont="1" applyFill="1" applyBorder="1" applyAlignment="1">
      <alignment vertical="center"/>
      <protection/>
    </xf>
    <xf numFmtId="0" fontId="1" fillId="0" borderId="16" xfId="34" applyFont="1" applyFill="1" applyBorder="1" applyAlignment="1">
      <alignment vertical="center"/>
      <protection/>
    </xf>
    <xf numFmtId="0" fontId="1" fillId="0" borderId="16" xfId="34" applyFont="1" applyFill="1" applyBorder="1" applyAlignment="1">
      <alignment horizontal="right" vertical="center"/>
      <protection/>
    </xf>
    <xf numFmtId="0" fontId="1" fillId="0" borderId="17" xfId="34" applyFont="1" applyFill="1" applyBorder="1" applyAlignment="1">
      <alignment horizontal="distributed" vertical="center"/>
      <protection/>
    </xf>
    <xf numFmtId="0" fontId="1" fillId="0" borderId="12" xfId="34" applyFont="1" applyFill="1" applyBorder="1" applyAlignment="1">
      <alignment horizontal="center" vertical="center"/>
      <protection/>
    </xf>
    <xf numFmtId="0" fontId="1" fillId="0" borderId="18" xfId="34" applyFont="1" applyFill="1" applyBorder="1" applyAlignment="1">
      <alignment horizontal="distributed" vertical="center"/>
      <protection/>
    </xf>
    <xf numFmtId="0" fontId="1" fillId="0" borderId="12" xfId="34" applyFont="1" applyFill="1" applyBorder="1" applyAlignment="1">
      <alignment horizontal="distributed" vertical="center"/>
      <protection/>
    </xf>
    <xf numFmtId="0" fontId="10" fillId="0" borderId="0" xfId="34" applyFont="1" applyFill="1" applyAlignment="1">
      <alignment vertical="center"/>
      <protection/>
    </xf>
    <xf numFmtId="201" fontId="10" fillId="0" borderId="0" xfId="34" applyNumberFormat="1" applyFont="1" applyFill="1" applyAlignment="1">
      <alignment vertical="center"/>
      <protection/>
    </xf>
    <xf numFmtId="201" fontId="10" fillId="0" borderId="0" xfId="34" applyNumberFormat="1" applyFont="1" applyFill="1" applyBorder="1" applyAlignment="1">
      <alignment vertical="center"/>
      <protection/>
    </xf>
    <xf numFmtId="201" fontId="10" fillId="0" borderId="0" xfId="18" applyNumberFormat="1" applyFont="1" applyFill="1" applyBorder="1" applyAlignment="1">
      <alignment vertical="center"/>
    </xf>
    <xf numFmtId="201" fontId="10" fillId="0" borderId="5" xfId="18" applyNumberFormat="1" applyFont="1" applyFill="1" applyBorder="1" applyAlignment="1">
      <alignment vertical="center"/>
    </xf>
    <xf numFmtId="49" fontId="1" fillId="0" borderId="6" xfId="34" applyNumberFormat="1" applyFont="1" applyFill="1" applyBorder="1" applyAlignment="1">
      <alignment horizontal="distributed" vertical="center" wrapText="1"/>
      <protection/>
    </xf>
    <xf numFmtId="201" fontId="1" fillId="0" borderId="0" xfId="34" applyNumberFormat="1" applyFont="1" applyFill="1" applyBorder="1" applyAlignment="1">
      <alignment vertical="center"/>
      <protection/>
    </xf>
    <xf numFmtId="201" fontId="1" fillId="0" borderId="0" xfId="18" applyNumberFormat="1" applyFont="1" applyFill="1" applyBorder="1" applyAlignment="1">
      <alignment vertical="center"/>
    </xf>
    <xf numFmtId="201" fontId="1" fillId="0" borderId="6" xfId="18" applyNumberFormat="1" applyFont="1" applyFill="1" applyBorder="1" applyAlignment="1">
      <alignment vertical="center"/>
    </xf>
    <xf numFmtId="49" fontId="1" fillId="0" borderId="6" xfId="34" applyNumberFormat="1" applyFont="1" applyFill="1" applyBorder="1" applyAlignment="1">
      <alignment horizontal="distributed" vertical="center"/>
      <protection/>
    </xf>
    <xf numFmtId="0" fontId="1" fillId="0" borderId="6" xfId="34" applyFont="1" applyFill="1" applyBorder="1" applyAlignment="1">
      <alignment horizontal="distributed" vertical="center" wrapText="1"/>
      <protection/>
    </xf>
    <xf numFmtId="0" fontId="1" fillId="0" borderId="0" xfId="34" applyFont="1" applyFill="1" applyBorder="1" applyAlignment="1">
      <alignment horizontal="distributed" vertical="center"/>
      <protection/>
    </xf>
    <xf numFmtId="0" fontId="1" fillId="0" borderId="6" xfId="34" applyFont="1" applyFill="1" applyBorder="1" applyAlignment="1">
      <alignment horizontal="distributed" vertical="center"/>
      <protection/>
    </xf>
    <xf numFmtId="0" fontId="1" fillId="0" borderId="1" xfId="34" applyFont="1" applyFill="1" applyBorder="1" applyAlignment="1">
      <alignment horizontal="center" vertical="center" textRotation="255"/>
      <protection/>
    </xf>
    <xf numFmtId="0" fontId="1" fillId="0" borderId="1" xfId="34" applyFont="1" applyFill="1" applyBorder="1" applyAlignment="1">
      <alignment horizontal="center" vertical="center" wrapText="1"/>
      <protection/>
    </xf>
    <xf numFmtId="0" fontId="1" fillId="0" borderId="0" xfId="34" applyFont="1" applyFill="1" applyBorder="1" applyAlignment="1">
      <alignment horizontal="center" vertical="center" wrapText="1"/>
      <protection/>
    </xf>
    <xf numFmtId="49" fontId="1" fillId="0" borderId="0" xfId="34" applyNumberFormat="1" applyFont="1" applyFill="1" applyBorder="1" applyAlignment="1">
      <alignment horizontal="center" vertical="center" shrinkToFit="1"/>
      <protection/>
    </xf>
    <xf numFmtId="49" fontId="1" fillId="0" borderId="6" xfId="34" applyNumberFormat="1" applyFont="1" applyFill="1" applyBorder="1" applyAlignment="1">
      <alignment horizontal="center" vertical="center" shrinkToFit="1"/>
      <protection/>
    </xf>
    <xf numFmtId="38" fontId="1" fillId="0" borderId="0" xfId="18" applyNumberFormat="1" applyFont="1" applyFill="1" applyBorder="1" applyAlignment="1">
      <alignment vertical="center"/>
    </xf>
    <xf numFmtId="0" fontId="1" fillId="0" borderId="1" xfId="34" applyFont="1" applyFill="1" applyBorder="1" applyAlignment="1">
      <alignment horizontal="center" vertical="center"/>
      <protection/>
    </xf>
    <xf numFmtId="0" fontId="1" fillId="0" borderId="8" xfId="34" applyFont="1" applyFill="1" applyBorder="1" applyAlignment="1">
      <alignment horizontal="distributed" vertical="center"/>
      <protection/>
    </xf>
    <xf numFmtId="201" fontId="1" fillId="0" borderId="9" xfId="34" applyNumberFormat="1" applyFont="1" applyFill="1" applyBorder="1" applyAlignment="1">
      <alignment vertical="center"/>
      <protection/>
    </xf>
    <xf numFmtId="201" fontId="1" fillId="0" borderId="9" xfId="18" applyNumberFormat="1" applyFont="1" applyFill="1" applyBorder="1" applyAlignment="1">
      <alignment vertical="center"/>
    </xf>
    <xf numFmtId="201" fontId="1" fillId="0" borderId="8" xfId="18" applyNumberFormat="1" applyFont="1" applyFill="1" applyBorder="1" applyAlignment="1">
      <alignment vertical="center"/>
    </xf>
    <xf numFmtId="0" fontId="1" fillId="0" borderId="0" xfId="35" applyFont="1" applyFill="1" applyAlignment="1">
      <alignment horizontal="center"/>
      <protection/>
    </xf>
    <xf numFmtId="0" fontId="7" fillId="0" borderId="0" xfId="35" applyFont="1" applyFill="1">
      <alignment/>
      <protection/>
    </xf>
    <xf numFmtId="0" fontId="1" fillId="0" borderId="0" xfId="35" applyFont="1" applyFill="1">
      <alignment/>
      <protection/>
    </xf>
    <xf numFmtId="0" fontId="1" fillId="0" borderId="0" xfId="35" applyNumberFormat="1" applyFont="1" applyFill="1">
      <alignment/>
      <protection/>
    </xf>
    <xf numFmtId="0" fontId="1" fillId="0" borderId="0" xfId="35" applyFont="1" applyFill="1" quotePrefix="1">
      <alignment/>
      <protection/>
    </xf>
    <xf numFmtId="0" fontId="1" fillId="0" borderId="0" xfId="35" applyFont="1" applyFill="1" applyBorder="1" applyAlignment="1">
      <alignment horizontal="right"/>
      <protection/>
    </xf>
    <xf numFmtId="0" fontId="1" fillId="0" borderId="0" xfId="35" applyFont="1" applyFill="1" applyBorder="1">
      <alignment/>
      <protection/>
    </xf>
    <xf numFmtId="0" fontId="1" fillId="0" borderId="2" xfId="35" applyFont="1" applyFill="1" applyBorder="1" applyAlignment="1">
      <alignment horizontal="center" vertical="center"/>
      <protection/>
    </xf>
    <xf numFmtId="0" fontId="1" fillId="0" borderId="2" xfId="35" applyFont="1" applyFill="1" applyBorder="1" applyAlignment="1">
      <alignment horizontal="center" vertical="center" wrapText="1"/>
      <protection/>
    </xf>
    <xf numFmtId="0" fontId="11" fillId="0" borderId="0" xfId="35" applyFont="1" applyFill="1" applyAlignment="1">
      <alignment horizontal="center"/>
      <protection/>
    </xf>
    <xf numFmtId="0" fontId="11" fillId="0" borderId="3" xfId="35" applyFont="1" applyFill="1" applyBorder="1" applyAlignment="1">
      <alignment horizontal="center"/>
      <protection/>
    </xf>
    <xf numFmtId="0" fontId="11" fillId="0" borderId="5" xfId="35" applyFont="1" applyFill="1" applyBorder="1" applyAlignment="1">
      <alignment horizontal="distributed" vertical="center"/>
      <protection/>
    </xf>
    <xf numFmtId="41" fontId="16" fillId="0" borderId="0" xfId="18" applyNumberFormat="1" applyFont="1" applyFill="1" applyBorder="1" applyAlignment="1">
      <alignment horizontal="right" vertical="center"/>
    </xf>
    <xf numFmtId="41" fontId="16" fillId="0" borderId="5" xfId="18" applyNumberFormat="1" applyFont="1" applyFill="1" applyBorder="1" applyAlignment="1">
      <alignment horizontal="right" vertical="center"/>
    </xf>
    <xf numFmtId="0" fontId="11" fillId="0" borderId="0" xfId="35" applyFont="1" applyFill="1">
      <alignment/>
      <protection/>
    </xf>
    <xf numFmtId="41" fontId="1" fillId="0" borderId="0" xfId="35" applyNumberFormat="1" applyFont="1" applyFill="1" applyBorder="1" applyAlignment="1">
      <alignment horizontal="right" vertical="center"/>
      <protection/>
    </xf>
    <xf numFmtId="41" fontId="1" fillId="0" borderId="6" xfId="35" applyNumberFormat="1" applyFont="1" applyFill="1" applyBorder="1" applyAlignment="1">
      <alignment horizontal="right" vertical="center"/>
      <protection/>
    </xf>
    <xf numFmtId="0" fontId="11" fillId="0" borderId="1" xfId="35" applyFont="1" applyFill="1" applyBorder="1" applyAlignment="1">
      <alignment horizontal="distributed" vertical="center"/>
      <protection/>
    </xf>
    <xf numFmtId="0" fontId="11" fillId="0" borderId="6" xfId="35" applyFont="1" applyFill="1" applyBorder="1" applyAlignment="1">
      <alignment horizontal="distributed" vertical="center"/>
      <protection/>
    </xf>
    <xf numFmtId="41" fontId="19" fillId="0" borderId="0" xfId="18" applyNumberFormat="1" applyFont="1" applyFill="1" applyBorder="1" applyAlignment="1">
      <alignment horizontal="right" vertical="center"/>
    </xf>
    <xf numFmtId="41" fontId="19" fillId="0" borderId="6" xfId="18" applyNumberFormat="1" applyFont="1" applyFill="1" applyBorder="1" applyAlignment="1">
      <alignment horizontal="right" vertical="center"/>
    </xf>
    <xf numFmtId="0" fontId="10" fillId="0" borderId="0" xfId="35" applyFont="1" applyFill="1" applyAlignment="1">
      <alignment horizontal="center"/>
      <protection/>
    </xf>
    <xf numFmtId="177" fontId="10" fillId="0" borderId="0" xfId="18" applyNumberFormat="1" applyFont="1" applyFill="1" applyBorder="1" applyAlignment="1">
      <alignment horizontal="right" vertical="center"/>
    </xf>
    <xf numFmtId="177" fontId="10" fillId="0" borderId="6" xfId="18" applyNumberFormat="1" applyFont="1" applyFill="1" applyBorder="1" applyAlignment="1">
      <alignment horizontal="right" vertical="center"/>
    </xf>
    <xf numFmtId="0" fontId="10" fillId="0" borderId="0" xfId="35" applyFont="1" applyFill="1">
      <alignment/>
      <protection/>
    </xf>
    <xf numFmtId="0" fontId="10" fillId="0" borderId="1" xfId="35" applyFont="1" applyFill="1" applyBorder="1" applyAlignment="1">
      <alignment horizontal="center"/>
      <protection/>
    </xf>
    <xf numFmtId="0" fontId="10" fillId="0" borderId="6" xfId="35" applyFont="1" applyFill="1" applyBorder="1" applyAlignment="1">
      <alignment horizontal="distributed" vertical="center"/>
      <protection/>
    </xf>
    <xf numFmtId="177" fontId="10" fillId="0" borderId="0" xfId="18" applyNumberFormat="1" applyFont="1" applyFill="1" applyBorder="1" applyAlignment="1">
      <alignment horizontal="right"/>
    </xf>
    <xf numFmtId="177" fontId="10" fillId="0" borderId="6" xfId="18" applyNumberFormat="1" applyFont="1" applyFill="1" applyBorder="1" applyAlignment="1">
      <alignment horizontal="right"/>
    </xf>
    <xf numFmtId="41" fontId="10" fillId="0" borderId="0" xfId="35" applyNumberFormat="1" applyFont="1" applyFill="1" applyBorder="1" applyAlignment="1">
      <alignment horizontal="right" vertical="center"/>
      <protection/>
    </xf>
    <xf numFmtId="41" fontId="10" fillId="0" borderId="6" xfId="35" applyNumberFormat="1" applyFont="1" applyFill="1" applyBorder="1" applyAlignment="1">
      <alignment horizontal="right" vertical="center"/>
      <protection/>
    </xf>
    <xf numFmtId="0" fontId="1" fillId="0" borderId="1" xfId="35" applyFont="1" applyFill="1" applyBorder="1" applyAlignment="1">
      <alignment horizontal="center"/>
      <protection/>
    </xf>
    <xf numFmtId="0" fontId="1" fillId="0" borderId="6" xfId="35" applyFont="1" applyFill="1" applyBorder="1" applyAlignment="1">
      <alignment horizontal="distributed"/>
      <protection/>
    </xf>
    <xf numFmtId="0" fontId="10" fillId="0" borderId="0" xfId="35" applyFont="1" applyFill="1" applyAlignment="1">
      <alignment horizontal="center" vertical="center"/>
      <protection/>
    </xf>
    <xf numFmtId="0" fontId="10" fillId="0" borderId="0" xfId="35" applyFont="1" applyFill="1" applyAlignment="1">
      <alignment vertical="center"/>
      <protection/>
    </xf>
    <xf numFmtId="0" fontId="1" fillId="0" borderId="0" xfId="35" applyFont="1" applyFill="1" applyBorder="1" applyAlignment="1">
      <alignment horizontal="center"/>
      <protection/>
    </xf>
    <xf numFmtId="0" fontId="1" fillId="0" borderId="0" xfId="35" applyFont="1" applyFill="1" applyBorder="1" applyAlignment="1">
      <alignment vertical="center"/>
      <protection/>
    </xf>
    <xf numFmtId="41" fontId="1" fillId="0" borderId="0" xfId="35" applyNumberFormat="1" applyFont="1" applyFill="1" applyBorder="1">
      <alignment/>
      <protection/>
    </xf>
    <xf numFmtId="41" fontId="1" fillId="0" borderId="6" xfId="35" applyNumberFormat="1" applyFont="1" applyFill="1" applyBorder="1">
      <alignment/>
      <protection/>
    </xf>
    <xf numFmtId="0" fontId="1" fillId="0" borderId="7" xfId="35" applyFont="1" applyFill="1" applyBorder="1" applyAlignment="1">
      <alignment horizontal="center"/>
      <protection/>
    </xf>
    <xf numFmtId="0" fontId="1" fillId="0" borderId="8" xfId="35" applyFont="1" applyFill="1" applyBorder="1" applyAlignment="1">
      <alignment horizontal="distributed"/>
      <protection/>
    </xf>
    <xf numFmtId="41" fontId="1" fillId="0" borderId="7" xfId="35" applyNumberFormat="1" applyFont="1" applyFill="1" applyBorder="1" applyAlignment="1">
      <alignment horizontal="right" vertical="center"/>
      <protection/>
    </xf>
    <xf numFmtId="41" fontId="1" fillId="0" borderId="9" xfId="35" applyNumberFormat="1" applyFont="1" applyFill="1" applyBorder="1">
      <alignment/>
      <protection/>
    </xf>
    <xf numFmtId="41" fontId="1" fillId="0" borderId="9" xfId="35" applyNumberFormat="1" applyFont="1" applyFill="1" applyBorder="1" applyAlignment="1">
      <alignment horizontal="right" vertical="center"/>
      <protection/>
    </xf>
    <xf numFmtId="41" fontId="1" fillId="0" borderId="8" xfId="35" applyNumberFormat="1" applyFont="1" applyFill="1" applyBorder="1">
      <alignment/>
      <protection/>
    </xf>
    <xf numFmtId="0" fontId="1" fillId="0" borderId="0" xfId="35" applyFont="1" applyFill="1" applyAlignment="1">
      <alignment/>
      <protection/>
    </xf>
    <xf numFmtId="0" fontId="1" fillId="0" borderId="0" xfId="35" applyFont="1" applyFill="1" applyAlignment="1">
      <alignment horizontal="distributed"/>
      <protection/>
    </xf>
    <xf numFmtId="191" fontId="1" fillId="0" borderId="0" xfId="35" applyNumberFormat="1" applyFont="1" applyFill="1" applyAlignment="1">
      <alignment horizontal="center"/>
      <protection/>
    </xf>
    <xf numFmtId="41" fontId="1" fillId="0" borderId="0" xfId="35" applyNumberFormat="1" applyFont="1" applyFill="1" applyAlignment="1">
      <alignment horizontal="center"/>
      <protection/>
    </xf>
    <xf numFmtId="0" fontId="1" fillId="0" borderId="0" xfId="36" applyFont="1" applyFill="1">
      <alignment/>
      <protection/>
    </xf>
    <xf numFmtId="49" fontId="7" fillId="0" borderId="0" xfId="36" applyNumberFormat="1" applyFont="1" applyFill="1">
      <alignment/>
      <protection/>
    </xf>
    <xf numFmtId="0" fontId="1" fillId="0" borderId="0" xfId="36" applyFont="1" applyFill="1" applyBorder="1">
      <alignment/>
      <protection/>
    </xf>
    <xf numFmtId="49" fontId="1" fillId="0" borderId="16" xfId="18" applyNumberFormat="1" applyFont="1" applyFill="1" applyBorder="1" applyAlignment="1">
      <alignment/>
    </xf>
    <xf numFmtId="0" fontId="1" fillId="0" borderId="16" xfId="36" applyFont="1" applyFill="1" applyBorder="1">
      <alignment/>
      <protection/>
    </xf>
    <xf numFmtId="0" fontId="1" fillId="0" borderId="16" xfId="36" applyFont="1" applyFill="1" applyBorder="1" applyAlignment="1">
      <alignment horizontal="right"/>
      <protection/>
    </xf>
    <xf numFmtId="0" fontId="1" fillId="0" borderId="0" xfId="36" applyFont="1" applyFill="1" applyAlignment="1">
      <alignment vertical="center"/>
      <protection/>
    </xf>
    <xf numFmtId="0" fontId="1" fillId="0" borderId="19" xfId="36" applyFont="1" applyFill="1" applyBorder="1" applyAlignment="1">
      <alignment horizontal="center" vertical="center"/>
      <protection/>
    </xf>
    <xf numFmtId="0" fontId="1" fillId="0" borderId="13" xfId="36" applyFont="1" applyFill="1" applyBorder="1" applyAlignment="1">
      <alignment horizontal="center" vertical="center"/>
      <protection/>
    </xf>
    <xf numFmtId="0" fontId="1" fillId="0" borderId="2" xfId="36" applyFont="1" applyFill="1" applyBorder="1" applyAlignment="1">
      <alignment horizontal="center" vertical="center"/>
      <protection/>
    </xf>
    <xf numFmtId="0" fontId="1" fillId="0" borderId="0" xfId="36" applyFont="1" applyFill="1" applyBorder="1" applyAlignment="1">
      <alignment horizontal="center" vertical="center" wrapText="1"/>
      <protection/>
    </xf>
    <xf numFmtId="0" fontId="1" fillId="0" borderId="13" xfId="36" applyFont="1" applyFill="1" applyBorder="1" applyAlignment="1">
      <alignment horizontal="distributed" vertical="top"/>
      <protection/>
    </xf>
    <xf numFmtId="0" fontId="1" fillId="0" borderId="20" xfId="36" applyFont="1" applyFill="1" applyBorder="1" applyAlignment="1">
      <alignment horizontal="center" vertical="center"/>
      <protection/>
    </xf>
    <xf numFmtId="0" fontId="1" fillId="0" borderId="11" xfId="36" applyFont="1" applyFill="1" applyBorder="1" applyAlignment="1">
      <alignment horizontal="center" vertical="center"/>
      <protection/>
    </xf>
    <xf numFmtId="0" fontId="1" fillId="0" borderId="2" xfId="36" applyFont="1" applyFill="1" applyBorder="1" applyAlignment="1">
      <alignment horizontal="center" vertical="center"/>
      <protection/>
    </xf>
    <xf numFmtId="0" fontId="1" fillId="0" borderId="11" xfId="36" applyFont="1" applyFill="1" applyBorder="1" applyAlignment="1">
      <alignment horizontal="distributed" vertical="top"/>
      <protection/>
    </xf>
    <xf numFmtId="0" fontId="1" fillId="0" borderId="2" xfId="36" applyNumberFormat="1" applyFont="1" applyFill="1" applyBorder="1" applyAlignment="1">
      <alignment horizontal="distributed" vertical="center"/>
      <protection/>
    </xf>
    <xf numFmtId="0" fontId="1" fillId="0" borderId="2" xfId="36" applyNumberFormat="1" applyFont="1" applyFill="1" applyBorder="1" applyAlignment="1">
      <alignment horizontal="distributed" vertical="center" wrapText="1"/>
      <protection/>
    </xf>
    <xf numFmtId="0" fontId="1" fillId="0" borderId="2" xfId="36" applyNumberFormat="1" applyFont="1" applyFill="1" applyBorder="1" applyAlignment="1">
      <alignment horizontal="center" vertical="center"/>
      <protection/>
    </xf>
    <xf numFmtId="0" fontId="1" fillId="0" borderId="2" xfId="36" applyNumberFormat="1" applyFont="1" applyFill="1" applyBorder="1" applyAlignment="1">
      <alignment horizontal="center" vertical="center" wrapText="1"/>
      <protection/>
    </xf>
    <xf numFmtId="0" fontId="1" fillId="0" borderId="21" xfId="36" applyNumberFormat="1" applyFont="1" applyFill="1" applyBorder="1" applyAlignment="1">
      <alignment horizontal="distributed" vertical="center" wrapText="1"/>
      <protection/>
    </xf>
    <xf numFmtId="0" fontId="1" fillId="0" borderId="22" xfId="36" applyNumberFormat="1" applyFont="1" applyFill="1" applyBorder="1" applyAlignment="1">
      <alignment horizontal="distributed" vertical="center"/>
      <protection/>
    </xf>
    <xf numFmtId="211" fontId="1" fillId="0" borderId="0" xfId="36" applyNumberFormat="1" applyFont="1" applyFill="1" applyAlignment="1">
      <alignment vertical="center"/>
      <protection/>
    </xf>
    <xf numFmtId="49" fontId="22" fillId="0" borderId="3" xfId="18" applyNumberFormat="1" applyFont="1" applyFill="1" applyBorder="1" applyAlignment="1">
      <alignment vertical="center"/>
    </xf>
    <xf numFmtId="211" fontId="1" fillId="0" borderId="5" xfId="36" applyNumberFormat="1" applyFont="1" applyFill="1" applyBorder="1" applyAlignment="1">
      <alignment horizontal="distributed" vertical="center"/>
      <protection/>
    </xf>
    <xf numFmtId="41" fontId="1" fillId="0" borderId="4" xfId="36" applyNumberFormat="1" applyFont="1" applyFill="1" applyBorder="1" applyAlignment="1">
      <alignment horizontal="right"/>
      <protection/>
    </xf>
    <xf numFmtId="41" fontId="23" fillId="0" borderId="4" xfId="36" applyNumberFormat="1" applyFont="1" applyFill="1" applyBorder="1" applyAlignment="1">
      <alignment horizontal="right"/>
      <protection/>
    </xf>
    <xf numFmtId="41" fontId="23" fillId="0" borderId="5" xfId="36" applyNumberFormat="1" applyFont="1" applyFill="1" applyBorder="1" applyAlignment="1">
      <alignment horizontal="right"/>
      <protection/>
    </xf>
    <xf numFmtId="49" fontId="22" fillId="0" borderId="1" xfId="18" applyNumberFormat="1" applyFont="1" applyFill="1" applyBorder="1" applyAlignment="1">
      <alignment vertical="center"/>
    </xf>
    <xf numFmtId="211" fontId="1" fillId="0" borderId="6" xfId="36" applyNumberFormat="1" applyFont="1" applyFill="1" applyBorder="1" applyAlignment="1">
      <alignment horizontal="distributed" vertical="center"/>
      <protection/>
    </xf>
    <xf numFmtId="41" fontId="1" fillId="0" borderId="0" xfId="36" applyNumberFormat="1" applyFont="1" applyFill="1" applyBorder="1" applyAlignment="1">
      <alignment horizontal="right"/>
      <protection/>
    </xf>
    <xf numFmtId="41" fontId="1" fillId="0" borderId="6" xfId="36" applyNumberFormat="1" applyFont="1" applyFill="1" applyBorder="1" applyAlignment="1">
      <alignment horizontal="right"/>
      <protection/>
    </xf>
    <xf numFmtId="41" fontId="23" fillId="0" borderId="0" xfId="36" applyNumberFormat="1" applyFont="1" applyFill="1" applyBorder="1" applyAlignment="1">
      <alignment horizontal="right"/>
      <protection/>
    </xf>
    <xf numFmtId="41" fontId="23" fillId="0" borderId="6" xfId="36" applyNumberFormat="1" applyFont="1" applyFill="1" applyBorder="1" applyAlignment="1">
      <alignment horizontal="right"/>
      <protection/>
    </xf>
    <xf numFmtId="211" fontId="10" fillId="0" borderId="0" xfId="36" applyNumberFormat="1" applyFont="1" applyFill="1" applyAlignment="1">
      <alignment vertical="center"/>
      <protection/>
    </xf>
    <xf numFmtId="49" fontId="24" fillId="0" borderId="1" xfId="18" applyNumberFormat="1" applyFont="1" applyFill="1" applyBorder="1" applyAlignment="1">
      <alignment vertical="center"/>
    </xf>
    <xf numFmtId="211" fontId="10" fillId="0" borderId="6" xfId="36" applyNumberFormat="1" applyFont="1" applyFill="1" applyBorder="1" applyAlignment="1">
      <alignment horizontal="distributed" vertical="center"/>
      <protection/>
    </xf>
    <xf numFmtId="41" fontId="10" fillId="0" borderId="0" xfId="36" applyNumberFormat="1" applyFont="1" applyFill="1" applyBorder="1" applyAlignment="1">
      <alignment horizontal="right"/>
      <protection/>
    </xf>
    <xf numFmtId="41" fontId="10" fillId="0" borderId="6" xfId="36" applyNumberFormat="1" applyFont="1" applyFill="1" applyBorder="1" applyAlignment="1">
      <alignment horizontal="right"/>
      <protection/>
    </xf>
    <xf numFmtId="211" fontId="1" fillId="0" borderId="6" xfId="36" applyNumberFormat="1" applyFont="1" applyFill="1" applyBorder="1" applyAlignment="1">
      <alignment horizontal="distributed" vertical="center"/>
      <protection/>
    </xf>
    <xf numFmtId="49" fontId="1" fillId="0" borderId="1" xfId="36" applyNumberFormat="1" applyFont="1" applyFill="1" applyBorder="1">
      <alignment/>
      <protection/>
    </xf>
    <xf numFmtId="0" fontId="1" fillId="0" borderId="6" xfId="36" applyFont="1" applyFill="1" applyBorder="1" applyAlignment="1">
      <alignment horizontal="distributed"/>
      <protection/>
    </xf>
    <xf numFmtId="0" fontId="10" fillId="0" borderId="0" xfId="36" applyFont="1" applyFill="1" applyAlignment="1">
      <alignment vertical="center"/>
      <protection/>
    </xf>
    <xf numFmtId="41" fontId="9" fillId="0" borderId="0" xfId="36" applyNumberFormat="1" applyFont="1" applyFill="1" applyBorder="1" applyAlignment="1">
      <alignment horizontal="right"/>
      <protection/>
    </xf>
    <xf numFmtId="41" fontId="9" fillId="0" borderId="0" xfId="59" applyNumberFormat="1" applyFont="1" applyFill="1" applyBorder="1" applyAlignment="1">
      <alignment horizontal="right"/>
      <protection/>
    </xf>
    <xf numFmtId="49" fontId="22" fillId="0" borderId="7" xfId="18" applyNumberFormat="1" applyFont="1" applyFill="1" applyBorder="1" applyAlignment="1">
      <alignment vertical="center"/>
    </xf>
    <xf numFmtId="0" fontId="1" fillId="0" borderId="8" xfId="36" applyFont="1" applyFill="1" applyBorder="1" applyAlignment="1">
      <alignment horizontal="center" vertical="center"/>
      <protection/>
    </xf>
    <xf numFmtId="41" fontId="1" fillId="0" borderId="9" xfId="36" applyNumberFormat="1" applyFont="1" applyFill="1" applyBorder="1" applyAlignment="1">
      <alignment horizontal="right"/>
      <protection/>
    </xf>
    <xf numFmtId="41" fontId="9" fillId="0" borderId="9" xfId="36" applyNumberFormat="1" applyFont="1" applyFill="1" applyBorder="1" applyAlignment="1">
      <alignment horizontal="right"/>
      <protection/>
    </xf>
    <xf numFmtId="41" fontId="1" fillId="0" borderId="8" xfId="36" applyNumberFormat="1" applyFont="1" applyFill="1" applyBorder="1" applyAlignment="1">
      <alignment horizontal="right"/>
      <protection/>
    </xf>
    <xf numFmtId="49" fontId="1" fillId="0" borderId="0" xfId="18" applyNumberFormat="1" applyFont="1" applyFill="1" applyAlignment="1">
      <alignment/>
    </xf>
    <xf numFmtId="0" fontId="1" fillId="0" borderId="0" xfId="37" applyFont="1" applyFill="1" applyAlignment="1">
      <alignment vertical="center"/>
      <protection/>
    </xf>
    <xf numFmtId="0" fontId="7" fillId="0" borderId="0" xfId="37" applyNumberFormat="1" applyFont="1" applyFill="1" applyAlignment="1">
      <alignment vertical="center"/>
      <protection/>
    </xf>
    <xf numFmtId="0" fontId="1" fillId="0" borderId="0" xfId="37" applyNumberFormat="1" applyFont="1" applyFill="1" applyBorder="1" applyAlignment="1">
      <alignment vertical="center"/>
      <protection/>
    </xf>
    <xf numFmtId="0" fontId="1" fillId="0" borderId="0" xfId="37" applyFont="1" applyFill="1" applyBorder="1" applyAlignment="1">
      <alignment vertical="center"/>
      <protection/>
    </xf>
    <xf numFmtId="0" fontId="9" fillId="0" borderId="0" xfId="37" applyFont="1" applyFill="1" applyBorder="1" applyAlignment="1">
      <alignment horizontal="right" vertical="center"/>
      <protection/>
    </xf>
    <xf numFmtId="0" fontId="1" fillId="0" borderId="13" xfId="37" applyFont="1" applyFill="1" applyBorder="1" applyAlignment="1">
      <alignment horizontal="distributed" vertical="center"/>
      <protection/>
    </xf>
    <xf numFmtId="0" fontId="1" fillId="0" borderId="13" xfId="37" applyFont="1" applyFill="1" applyBorder="1" applyAlignment="1">
      <alignment horizontal="distributed" vertical="center" wrapText="1"/>
      <protection/>
    </xf>
    <xf numFmtId="0" fontId="1" fillId="0" borderId="0" xfId="37" applyFont="1" applyFill="1" applyBorder="1" applyAlignment="1">
      <alignment horizontal="distributed" vertical="center"/>
      <protection/>
    </xf>
    <xf numFmtId="0" fontId="1" fillId="0" borderId="0" xfId="37" applyFont="1" applyFill="1" applyBorder="1" applyAlignment="1">
      <alignment horizontal="distributed" vertical="center" wrapText="1"/>
      <protection/>
    </xf>
    <xf numFmtId="0" fontId="1" fillId="0" borderId="0" xfId="37" applyFont="1" applyFill="1" applyBorder="1" applyAlignment="1">
      <alignment vertical="center" wrapText="1"/>
      <protection/>
    </xf>
    <xf numFmtId="0" fontId="1" fillId="0" borderId="14" xfId="37" applyNumberFormat="1" applyFont="1" applyFill="1" applyBorder="1" applyAlignment="1">
      <alignment horizontal="center" vertical="center" wrapText="1"/>
      <protection/>
    </xf>
    <xf numFmtId="0" fontId="1" fillId="0" borderId="4" xfId="37" applyFont="1" applyFill="1" applyBorder="1" applyAlignment="1">
      <alignment horizontal="right" vertical="center" wrapText="1"/>
      <protection/>
    </xf>
    <xf numFmtId="0" fontId="1" fillId="0" borderId="5" xfId="37" applyFont="1" applyFill="1" applyBorder="1" applyAlignment="1">
      <alignment horizontal="right" vertical="center" wrapText="1"/>
      <protection/>
    </xf>
    <xf numFmtId="0" fontId="1" fillId="0" borderId="1" xfId="37" applyNumberFormat="1" applyFont="1" applyFill="1" applyBorder="1" applyAlignment="1">
      <alignment horizontal="center" vertical="center" wrapText="1"/>
      <protection/>
    </xf>
    <xf numFmtId="200" fontId="1" fillId="0" borderId="1" xfId="37" applyNumberFormat="1" applyFont="1" applyFill="1" applyBorder="1" applyAlignment="1">
      <alignment horizontal="center" vertical="center" wrapText="1"/>
      <protection/>
    </xf>
    <xf numFmtId="200" fontId="1" fillId="0" borderId="0" xfId="37" applyNumberFormat="1" applyFont="1" applyFill="1" applyBorder="1" applyAlignment="1">
      <alignment horizontal="center" vertical="center" wrapText="1"/>
      <protection/>
    </xf>
    <xf numFmtId="200" fontId="1" fillId="0" borderId="0" xfId="37" applyNumberFormat="1" applyFont="1" applyFill="1" applyBorder="1" applyAlignment="1">
      <alignment horizontal="center" vertical="center"/>
      <protection/>
    </xf>
    <xf numFmtId="216" fontId="1" fillId="0" borderId="0" xfId="37" applyNumberFormat="1" applyFont="1" applyFill="1" applyBorder="1" applyAlignment="1">
      <alignment horizontal="center" vertical="center"/>
      <protection/>
    </xf>
    <xf numFmtId="200" fontId="1" fillId="0" borderId="0" xfId="37" applyNumberFormat="1" applyFont="1" applyFill="1" applyBorder="1" applyAlignment="1">
      <alignment horizontal="right" vertical="center"/>
      <protection/>
    </xf>
    <xf numFmtId="200" fontId="1" fillId="0" borderId="6" xfId="37" applyNumberFormat="1" applyFont="1" applyFill="1" applyBorder="1" applyAlignment="1">
      <alignment horizontal="right" vertical="center"/>
      <protection/>
    </xf>
    <xf numFmtId="0" fontId="10" fillId="0" borderId="0" xfId="37" applyFont="1" applyFill="1" applyBorder="1" applyAlignment="1">
      <alignment horizontal="right" vertical="center"/>
      <protection/>
    </xf>
    <xf numFmtId="0" fontId="10" fillId="0" borderId="0" xfId="37" applyFont="1" applyFill="1" applyBorder="1" applyAlignment="1">
      <alignment horizontal="right" vertical="center" wrapText="1"/>
      <protection/>
    </xf>
    <xf numFmtId="0" fontId="10" fillId="0" borderId="0" xfId="37" applyFont="1" applyFill="1" applyBorder="1" applyAlignment="1">
      <alignment horizontal="right" vertical="center"/>
      <protection/>
    </xf>
    <xf numFmtId="0" fontId="10" fillId="0" borderId="0" xfId="37" applyFont="1" applyFill="1" applyBorder="1" applyAlignment="1">
      <alignment horizontal="center" vertical="center"/>
      <protection/>
    </xf>
    <xf numFmtId="12" fontId="1" fillId="0" borderId="0" xfId="37" applyNumberFormat="1" applyFont="1" applyFill="1" applyBorder="1" applyAlignment="1">
      <alignment horizontal="right" vertical="center"/>
      <protection/>
    </xf>
    <xf numFmtId="201" fontId="1" fillId="0" borderId="6" xfId="37" applyNumberFormat="1" applyFont="1" applyFill="1" applyBorder="1" applyAlignment="1">
      <alignment horizontal="right" vertical="center"/>
      <protection/>
    </xf>
    <xf numFmtId="0" fontId="1" fillId="0" borderId="0" xfId="37" applyFont="1" applyFill="1" applyBorder="1" applyAlignment="1">
      <alignment horizontal="right" vertical="center"/>
      <protection/>
    </xf>
    <xf numFmtId="0" fontId="1" fillId="0" borderId="0" xfId="37" applyFont="1" applyFill="1" applyBorder="1" applyAlignment="1">
      <alignment horizontal="right" vertical="center" wrapText="1"/>
      <protection/>
    </xf>
    <xf numFmtId="0" fontId="1" fillId="0" borderId="0" xfId="37" applyFont="1" applyFill="1" applyBorder="1" applyAlignment="1">
      <alignment horizontal="right" vertical="center"/>
      <protection/>
    </xf>
    <xf numFmtId="0" fontId="1" fillId="0" borderId="0" xfId="37" applyFont="1" applyFill="1" applyBorder="1" applyAlignment="1">
      <alignment horizontal="center" vertical="center"/>
      <protection/>
    </xf>
    <xf numFmtId="0" fontId="1" fillId="0" borderId="1" xfId="37" applyNumberFormat="1" applyFont="1" applyFill="1" applyBorder="1" applyAlignment="1">
      <alignment horizontal="distributed" vertical="center" wrapText="1"/>
      <protection/>
    </xf>
    <xf numFmtId="200" fontId="1" fillId="0" borderId="1" xfId="37" applyNumberFormat="1" applyFont="1" applyFill="1" applyBorder="1" applyAlignment="1">
      <alignment horizontal="center" vertical="center"/>
      <protection/>
    </xf>
    <xf numFmtId="200" fontId="1" fillId="0" borderId="0" xfId="37" applyNumberFormat="1" applyFont="1" applyFill="1" applyBorder="1" applyAlignment="1">
      <alignment horizontal="center" vertical="center"/>
      <protection/>
    </xf>
    <xf numFmtId="216" fontId="1" fillId="0" borderId="0" xfId="37" applyNumberFormat="1" applyFont="1" applyFill="1" applyBorder="1" applyAlignment="1">
      <alignment horizontal="center" vertical="center"/>
      <protection/>
    </xf>
    <xf numFmtId="198" fontId="1" fillId="0" borderId="0" xfId="37" applyNumberFormat="1" applyFont="1" applyFill="1" applyBorder="1" applyAlignment="1">
      <alignment horizontal="right" vertical="center"/>
      <protection/>
    </xf>
    <xf numFmtId="201" fontId="1" fillId="0" borderId="6" xfId="37" applyNumberFormat="1" applyFont="1" applyFill="1" applyBorder="1" applyAlignment="1">
      <alignment horizontal="right" vertical="center"/>
      <protection/>
    </xf>
    <xf numFmtId="0" fontId="9" fillId="0" borderId="0" xfId="37" applyFont="1" applyFill="1" applyAlignment="1">
      <alignment vertical="center"/>
      <protection/>
    </xf>
    <xf numFmtId="0" fontId="10" fillId="0" borderId="7" xfId="37" applyNumberFormat="1" applyFont="1" applyFill="1" applyBorder="1" applyAlignment="1">
      <alignment horizontal="distributed" vertical="center" wrapText="1"/>
      <protection/>
    </xf>
    <xf numFmtId="200" fontId="10" fillId="0" borderId="7" xfId="37" applyNumberFormat="1" applyFont="1" applyFill="1" applyBorder="1" applyAlignment="1">
      <alignment horizontal="center" vertical="center"/>
      <protection/>
    </xf>
    <xf numFmtId="200" fontId="10" fillId="0" borderId="9" xfId="37" applyNumberFormat="1" applyFont="1" applyFill="1" applyBorder="1" applyAlignment="1">
      <alignment horizontal="center" vertical="center"/>
      <protection/>
    </xf>
    <xf numFmtId="216" fontId="10" fillId="0" borderId="9" xfId="37" applyNumberFormat="1" applyFont="1" applyFill="1" applyBorder="1" applyAlignment="1">
      <alignment horizontal="center" vertical="center"/>
      <protection/>
    </xf>
    <xf numFmtId="12" fontId="10" fillId="0" borderId="9" xfId="37" applyNumberFormat="1" applyFont="1" applyFill="1" applyBorder="1" applyAlignment="1">
      <alignment horizontal="right" vertical="center"/>
      <protection/>
    </xf>
    <xf numFmtId="201" fontId="10" fillId="0" borderId="8" xfId="37" applyNumberFormat="1" applyFont="1" applyFill="1" applyBorder="1" applyAlignment="1">
      <alignment horizontal="right" vertical="center"/>
      <protection/>
    </xf>
    <xf numFmtId="0" fontId="1" fillId="0" borderId="0" xfId="37" applyNumberFormat="1" applyFont="1" applyFill="1" applyAlignment="1">
      <alignment vertical="center"/>
      <protection/>
    </xf>
    <xf numFmtId="12" fontId="1" fillId="0" borderId="0" xfId="37" applyNumberFormat="1" applyFont="1" applyFill="1" applyAlignment="1">
      <alignment vertical="center"/>
      <protection/>
    </xf>
    <xf numFmtId="0" fontId="1" fillId="0" borderId="0" xfId="38" applyFont="1" applyFill="1" applyAlignment="1">
      <alignment vertical="center"/>
      <protection/>
    </xf>
    <xf numFmtId="0" fontId="7" fillId="0" borderId="0" xfId="38" applyFont="1" applyFill="1" applyAlignment="1">
      <alignment vertical="center"/>
      <protection/>
    </xf>
    <xf numFmtId="0" fontId="9" fillId="0" borderId="0" xfId="38" applyFont="1" applyFill="1" applyBorder="1" applyAlignment="1">
      <alignment horizontal="right" vertical="center"/>
      <protection/>
    </xf>
    <xf numFmtId="0" fontId="9" fillId="0" borderId="0" xfId="38" applyFont="1" applyFill="1" applyBorder="1" applyAlignment="1">
      <alignment horizontal="center" vertical="center"/>
      <protection/>
    </xf>
    <xf numFmtId="0" fontId="9" fillId="0" borderId="0" xfId="38" applyFont="1" applyFill="1" applyAlignment="1">
      <alignment vertical="center"/>
      <protection/>
    </xf>
    <xf numFmtId="0" fontId="9" fillId="0" borderId="16" xfId="38" applyFont="1" applyFill="1" applyBorder="1" applyAlignment="1">
      <alignment horizontal="right" vertical="center"/>
      <protection/>
    </xf>
    <xf numFmtId="0" fontId="9" fillId="0" borderId="16" xfId="38" applyFont="1" applyFill="1" applyBorder="1" applyAlignment="1">
      <alignment horizontal="center" vertical="center"/>
      <protection/>
    </xf>
    <xf numFmtId="0" fontId="9" fillId="0" borderId="0" xfId="38" applyFont="1" applyFill="1" applyAlignment="1">
      <alignment horizontal="right" vertical="center"/>
      <protection/>
    </xf>
    <xf numFmtId="0" fontId="9" fillId="0" borderId="0" xfId="38" applyFont="1" applyFill="1" applyBorder="1" applyAlignment="1">
      <alignment vertical="center"/>
      <protection/>
    </xf>
    <xf numFmtId="0" fontId="9" fillId="0" borderId="0" xfId="38" applyFont="1" applyFill="1" applyAlignment="1">
      <alignment horizontal="center" vertical="center"/>
      <protection/>
    </xf>
    <xf numFmtId="0" fontId="9" fillId="0" borderId="0" xfId="38" applyFont="1" applyFill="1" applyAlignment="1">
      <alignment horizontal="left" vertical="center"/>
      <protection/>
    </xf>
    <xf numFmtId="0" fontId="1" fillId="0" borderId="14" xfId="38" applyFont="1" applyFill="1" applyBorder="1" applyAlignment="1">
      <alignment horizontal="center" vertical="center"/>
      <protection/>
    </xf>
    <xf numFmtId="0" fontId="9" fillId="0" borderId="1" xfId="38" applyFont="1" applyFill="1" applyBorder="1" applyAlignment="1">
      <alignment horizontal="center" vertical="center"/>
      <protection/>
    </xf>
    <xf numFmtId="0" fontId="9" fillId="0" borderId="4" xfId="38" applyFont="1" applyFill="1" applyBorder="1" applyAlignment="1">
      <alignment horizontal="center" vertical="center"/>
      <protection/>
    </xf>
    <xf numFmtId="0" fontId="9" fillId="0" borderId="4" xfId="38" applyFont="1" applyFill="1" applyBorder="1" applyAlignment="1">
      <alignment horizontal="center" vertical="center" wrapText="1"/>
      <protection/>
    </xf>
    <xf numFmtId="0" fontId="9" fillId="0" borderId="4" xfId="38" applyFont="1" applyFill="1" applyBorder="1" applyAlignment="1">
      <alignment horizontal="right" vertical="center"/>
      <protection/>
    </xf>
    <xf numFmtId="0" fontId="9" fillId="0" borderId="4" xfId="38" applyFont="1" applyFill="1" applyBorder="1" applyAlignment="1">
      <alignment horizontal="right" vertical="center" wrapText="1"/>
      <protection/>
    </xf>
    <xf numFmtId="0" fontId="9" fillId="0" borderId="5" xfId="38" applyFont="1" applyFill="1" applyBorder="1" applyAlignment="1">
      <alignment horizontal="center" vertical="center"/>
      <protection/>
    </xf>
    <xf numFmtId="0" fontId="1" fillId="0" borderId="0" xfId="38" applyFont="1" applyFill="1" applyBorder="1" applyAlignment="1">
      <alignment horizontal="center" vertical="center"/>
      <protection/>
    </xf>
    <xf numFmtId="0" fontId="1" fillId="0" borderId="14" xfId="38" applyNumberFormat="1" applyFont="1" applyFill="1" applyBorder="1" applyAlignment="1">
      <alignment horizontal="distributed" vertical="center" wrapText="1"/>
      <protection/>
    </xf>
    <xf numFmtId="41" fontId="1" fillId="0" borderId="1" xfId="38" applyNumberFormat="1" applyFont="1" applyFill="1" applyBorder="1" applyAlignment="1">
      <alignment horizontal="center" vertical="center"/>
      <protection/>
    </xf>
    <xf numFmtId="41" fontId="1" fillId="0" borderId="0" xfId="38" applyNumberFormat="1" applyFont="1" applyFill="1" applyBorder="1" applyAlignment="1">
      <alignment horizontal="center" vertical="center"/>
      <protection/>
    </xf>
    <xf numFmtId="41" fontId="1" fillId="0" borderId="0" xfId="38" applyNumberFormat="1" applyFont="1" applyFill="1" applyBorder="1" applyAlignment="1">
      <alignment horizontal="center" vertical="center" wrapText="1"/>
      <protection/>
    </xf>
    <xf numFmtId="41" fontId="1" fillId="0" borderId="0" xfId="38" applyNumberFormat="1" applyFont="1" applyFill="1" applyBorder="1" applyAlignment="1">
      <alignment horizontal="right" vertical="center" wrapText="1"/>
      <protection/>
    </xf>
    <xf numFmtId="41" fontId="1" fillId="0" borderId="6" xfId="38" applyNumberFormat="1" applyFont="1" applyFill="1" applyBorder="1" applyAlignment="1">
      <alignment horizontal="center" vertical="center"/>
      <protection/>
    </xf>
    <xf numFmtId="41" fontId="1" fillId="0" borderId="0" xfId="38" applyNumberFormat="1" applyFont="1" applyFill="1" applyAlignment="1">
      <alignment vertical="center"/>
      <protection/>
    </xf>
    <xf numFmtId="41" fontId="1" fillId="0" borderId="1" xfId="38" applyNumberFormat="1" applyFont="1" applyFill="1" applyBorder="1" applyAlignment="1">
      <alignment horizontal="right" vertical="center"/>
      <protection/>
    </xf>
    <xf numFmtId="41" fontId="1" fillId="0" borderId="0" xfId="38" applyNumberFormat="1" applyFont="1" applyFill="1" applyBorder="1" applyAlignment="1">
      <alignment horizontal="right" vertical="center"/>
      <protection/>
    </xf>
    <xf numFmtId="41" fontId="1" fillId="0" borderId="0" xfId="38" applyNumberFormat="1" applyFont="1" applyFill="1" applyBorder="1" applyAlignment="1">
      <alignment vertical="center"/>
      <protection/>
    </xf>
    <xf numFmtId="41" fontId="1" fillId="0" borderId="6" xfId="38" applyNumberFormat="1" applyFont="1" applyFill="1" applyBorder="1" applyAlignment="1">
      <alignment vertical="center"/>
      <protection/>
    </xf>
    <xf numFmtId="41" fontId="10" fillId="0" borderId="0" xfId="38" applyNumberFormat="1" applyFont="1" applyFill="1" applyAlignment="1">
      <alignment vertical="center"/>
      <protection/>
    </xf>
    <xf numFmtId="0" fontId="10" fillId="0" borderId="14" xfId="38" applyNumberFormat="1" applyFont="1" applyFill="1" applyBorder="1" applyAlignment="1">
      <alignment horizontal="distributed" vertical="center" wrapText="1"/>
      <protection/>
    </xf>
    <xf numFmtId="41" fontId="10" fillId="0" borderId="0" xfId="38" applyNumberFormat="1" applyFont="1" applyFill="1" applyBorder="1" applyAlignment="1">
      <alignment horizontal="right" vertical="center"/>
      <protection/>
    </xf>
    <xf numFmtId="41" fontId="10" fillId="0" borderId="6" xfId="38" applyNumberFormat="1" applyFont="1" applyFill="1" applyBorder="1" applyAlignment="1">
      <alignment horizontal="right" vertical="center"/>
      <protection/>
    </xf>
    <xf numFmtId="0" fontId="1" fillId="0" borderId="14" xfId="38" applyNumberFormat="1" applyFont="1" applyFill="1" applyBorder="1" applyAlignment="1">
      <alignment horizontal="center" vertical="center"/>
      <protection/>
    </xf>
    <xf numFmtId="41" fontId="1" fillId="0" borderId="0" xfId="38" applyNumberFormat="1" applyFont="1" applyFill="1" applyBorder="1" applyAlignment="1">
      <alignment horizontal="left" vertical="center"/>
      <protection/>
    </xf>
    <xf numFmtId="41" fontId="1" fillId="0" borderId="6" xfId="38" applyNumberFormat="1" applyFont="1" applyFill="1" applyBorder="1" applyAlignment="1">
      <alignment horizontal="left" vertical="center"/>
      <protection/>
    </xf>
    <xf numFmtId="41" fontId="1" fillId="0" borderId="23" xfId="38" applyNumberFormat="1" applyFont="1" applyFill="1" applyBorder="1" applyAlignment="1">
      <alignment vertical="center"/>
      <protection/>
    </xf>
    <xf numFmtId="41" fontId="1" fillId="0" borderId="24" xfId="38" applyNumberFormat="1" applyFont="1" applyFill="1" applyBorder="1" applyAlignment="1">
      <alignment horizontal="right" vertical="center"/>
      <protection/>
    </xf>
    <xf numFmtId="41" fontId="1" fillId="0" borderId="16" xfId="38" applyNumberFormat="1" applyFont="1" applyFill="1" applyBorder="1" applyAlignment="1">
      <alignment horizontal="right" vertical="center"/>
      <protection/>
    </xf>
    <xf numFmtId="41" fontId="1" fillId="0" borderId="25" xfId="38" applyNumberFormat="1" applyFont="1" applyFill="1" applyBorder="1" applyAlignment="1">
      <alignment horizontal="right" vertical="center"/>
      <protection/>
    </xf>
    <xf numFmtId="0" fontId="9" fillId="0" borderId="26" xfId="38" applyFont="1" applyFill="1" applyBorder="1" applyAlignment="1">
      <alignment horizontal="center" vertical="center"/>
      <protection/>
    </xf>
    <xf numFmtId="0" fontId="1" fillId="0" borderId="0" xfId="38" applyFont="1" applyFill="1" applyBorder="1" applyAlignment="1">
      <alignment vertical="center"/>
      <protection/>
    </xf>
    <xf numFmtId="0" fontId="9" fillId="0" borderId="2" xfId="38" applyFont="1" applyFill="1" applyBorder="1" applyAlignment="1">
      <alignment horizontal="distributed" vertical="center"/>
      <protection/>
    </xf>
    <xf numFmtId="0" fontId="9" fillId="0" borderId="15" xfId="38" applyFont="1" applyFill="1" applyBorder="1" applyAlignment="1">
      <alignment horizontal="center" vertical="center" wrapText="1"/>
      <protection/>
    </xf>
    <xf numFmtId="41" fontId="10" fillId="0" borderId="0" xfId="38" applyNumberFormat="1" applyFont="1" applyFill="1" applyBorder="1" applyAlignment="1">
      <alignment horizontal="center" vertical="center"/>
      <protection/>
    </xf>
    <xf numFmtId="41" fontId="10" fillId="0" borderId="0" xfId="38" applyNumberFormat="1" applyFont="1" applyFill="1" applyBorder="1" applyAlignment="1">
      <alignment vertical="center"/>
      <protection/>
    </xf>
    <xf numFmtId="0" fontId="1" fillId="0" borderId="11" xfId="38" applyNumberFormat="1" applyFont="1" applyFill="1" applyBorder="1" applyAlignment="1">
      <alignment horizontal="center" vertical="center"/>
      <protection/>
    </xf>
    <xf numFmtId="41" fontId="1" fillId="0" borderId="9" xfId="38" applyNumberFormat="1" applyFont="1" applyFill="1" applyBorder="1" applyAlignment="1">
      <alignment vertical="center"/>
      <protection/>
    </xf>
    <xf numFmtId="41" fontId="1" fillId="0" borderId="9" xfId="38" applyNumberFormat="1" applyFont="1" applyFill="1" applyBorder="1" applyAlignment="1">
      <alignment horizontal="right" vertical="center"/>
      <protection/>
    </xf>
    <xf numFmtId="41" fontId="1" fillId="0" borderId="9" xfId="38" applyNumberFormat="1" applyFont="1" applyFill="1" applyBorder="1" applyAlignment="1">
      <alignment horizontal="center" vertical="center"/>
      <protection/>
    </xf>
    <xf numFmtId="41" fontId="1" fillId="0" borderId="8" xfId="38" applyNumberFormat="1" applyFont="1" applyFill="1" applyBorder="1" applyAlignment="1">
      <alignment vertical="center"/>
      <protection/>
    </xf>
    <xf numFmtId="38" fontId="1" fillId="0" borderId="0" xfId="18" applyFont="1" applyFill="1" applyAlignment="1">
      <alignment horizontal="right"/>
    </xf>
    <xf numFmtId="38" fontId="1" fillId="0" borderId="12" xfId="18" applyFont="1" applyFill="1" applyBorder="1" applyAlignment="1">
      <alignment horizontal="center" vertical="center"/>
    </xf>
    <xf numFmtId="38" fontId="1" fillId="0" borderId="3" xfId="18" applyFont="1" applyFill="1" applyBorder="1" applyAlignment="1">
      <alignment horizontal="distributed" vertical="center"/>
    </xf>
    <xf numFmtId="38" fontId="1" fillId="0" borderId="4" xfId="18" applyFont="1" applyFill="1" applyBorder="1" applyAlignment="1">
      <alignment horizontal="distributed" vertical="center"/>
    </xf>
    <xf numFmtId="38" fontId="1" fillId="0" borderId="27" xfId="18" applyFont="1" applyFill="1" applyBorder="1" applyAlignment="1">
      <alignment horizontal="distributed" vertical="center"/>
    </xf>
    <xf numFmtId="38" fontId="1" fillId="0" borderId="5" xfId="18" applyFont="1" applyFill="1" applyBorder="1" applyAlignment="1">
      <alignment horizontal="distributed" vertical="center"/>
    </xf>
    <xf numFmtId="41" fontId="1" fillId="0" borderId="1" xfId="18" applyNumberFormat="1" applyFont="1" applyFill="1" applyBorder="1" applyAlignment="1">
      <alignment/>
    </xf>
    <xf numFmtId="41" fontId="1" fillId="0" borderId="0" xfId="18" applyNumberFormat="1" applyFont="1" applyFill="1" applyBorder="1" applyAlignment="1">
      <alignment/>
    </xf>
    <xf numFmtId="41" fontId="1" fillId="0" borderId="28" xfId="18" applyNumberFormat="1" applyFont="1" applyFill="1" applyBorder="1" applyAlignment="1">
      <alignment/>
    </xf>
    <xf numFmtId="38" fontId="1" fillId="0" borderId="6" xfId="18" applyFont="1" applyFill="1" applyBorder="1" applyAlignment="1">
      <alignment vertical="center"/>
    </xf>
    <xf numFmtId="0" fontId="1" fillId="0" borderId="6" xfId="39" applyFont="1" applyFill="1" applyBorder="1" applyAlignment="1">
      <alignment horizontal="distributed" vertical="center"/>
      <protection/>
    </xf>
    <xf numFmtId="38" fontId="11" fillId="0" borderId="6" xfId="18" applyFont="1" applyFill="1" applyBorder="1" applyAlignment="1">
      <alignment vertical="center"/>
    </xf>
    <xf numFmtId="38" fontId="10" fillId="0" borderId="6" xfId="18" applyFont="1" applyFill="1" applyBorder="1" applyAlignment="1">
      <alignment vertical="center"/>
    </xf>
    <xf numFmtId="41" fontId="1" fillId="0" borderId="6" xfId="18" applyNumberFormat="1" applyFont="1" applyFill="1" applyBorder="1" applyAlignment="1">
      <alignment/>
    </xf>
    <xf numFmtId="41" fontId="10" fillId="0" borderId="0" xfId="18" applyNumberFormat="1" applyFont="1" applyFill="1" applyBorder="1" applyAlignment="1">
      <alignment/>
    </xf>
    <xf numFmtId="41" fontId="10" fillId="0" borderId="6" xfId="18" applyNumberFormat="1" applyFont="1" applyFill="1" applyBorder="1" applyAlignment="1">
      <alignment/>
    </xf>
    <xf numFmtId="38" fontId="1" fillId="0" borderId="28" xfId="18" applyFont="1" applyFill="1" applyBorder="1" applyAlignment="1">
      <alignment vertical="center"/>
    </xf>
    <xf numFmtId="41" fontId="1" fillId="0" borderId="0" xfId="18" applyNumberFormat="1" applyFont="1" applyFill="1" applyAlignment="1">
      <alignment/>
    </xf>
    <xf numFmtId="38" fontId="10" fillId="0" borderId="8" xfId="18" applyFont="1" applyFill="1" applyBorder="1" applyAlignment="1">
      <alignment horizontal="distributed" vertical="center"/>
    </xf>
    <xf numFmtId="41" fontId="10" fillId="0" borderId="7" xfId="18" applyNumberFormat="1" applyFont="1" applyFill="1" applyBorder="1" applyAlignment="1">
      <alignment/>
    </xf>
    <xf numFmtId="41" fontId="10" fillId="0" borderId="9" xfId="18" applyNumberFormat="1" applyFont="1" applyFill="1" applyBorder="1" applyAlignment="1">
      <alignment/>
    </xf>
    <xf numFmtId="41" fontId="10" fillId="0" borderId="29" xfId="18" applyNumberFormat="1" applyFont="1" applyFill="1" applyBorder="1" applyAlignment="1">
      <alignment/>
    </xf>
    <xf numFmtId="38" fontId="10" fillId="0" borderId="9" xfId="18" applyFont="1" applyFill="1" applyBorder="1" applyAlignment="1">
      <alignment vertical="center"/>
    </xf>
    <xf numFmtId="41" fontId="10" fillId="0" borderId="8" xfId="18" applyNumberFormat="1" applyFont="1" applyFill="1" applyBorder="1" applyAlignment="1">
      <alignment/>
    </xf>
    <xf numFmtId="0" fontId="8" fillId="0" borderId="0" xfId="40" applyFont="1" applyFill="1">
      <alignment/>
      <protection/>
    </xf>
    <xf numFmtId="0" fontId="1" fillId="0" borderId="0" xfId="40" applyFont="1" applyFill="1">
      <alignment/>
      <protection/>
    </xf>
    <xf numFmtId="0" fontId="1" fillId="0" borderId="0" xfId="40" applyFont="1" applyFill="1" applyAlignment="1">
      <alignment horizontal="right"/>
      <protection/>
    </xf>
    <xf numFmtId="38" fontId="1" fillId="0" borderId="0" xfId="18" applyFont="1" applyFill="1" applyAlignment="1">
      <alignment horizontal="right" vertical="center"/>
    </xf>
    <xf numFmtId="38" fontId="1" fillId="0" borderId="14" xfId="18" applyFont="1" applyFill="1" applyBorder="1" applyAlignment="1">
      <alignment horizontal="center" vertical="center"/>
    </xf>
    <xf numFmtId="0" fontId="1" fillId="0" borderId="11" xfId="40" applyFont="1" applyFill="1" applyBorder="1" applyAlignment="1">
      <alignment horizontal="center" vertical="center" wrapText="1"/>
      <protection/>
    </xf>
    <xf numFmtId="0" fontId="1" fillId="0" borderId="7" xfId="40" applyFont="1" applyFill="1" applyBorder="1" applyAlignment="1">
      <alignment horizontal="center" vertical="center" wrapText="1"/>
      <protection/>
    </xf>
    <xf numFmtId="0" fontId="1" fillId="0" borderId="2" xfId="40" applyFont="1" applyFill="1" applyBorder="1" applyAlignment="1">
      <alignment horizontal="center" vertical="center"/>
      <protection/>
    </xf>
    <xf numFmtId="38" fontId="1" fillId="0" borderId="13" xfId="18" applyFont="1" applyFill="1" applyBorder="1" applyAlignment="1">
      <alignment horizontal="right" vertical="center"/>
    </xf>
    <xf numFmtId="0" fontId="1" fillId="0" borderId="3" xfId="40" applyFont="1" applyFill="1" applyBorder="1" applyAlignment="1">
      <alignment horizontal="right" vertical="center" wrapText="1"/>
      <protection/>
    </xf>
    <xf numFmtId="0" fontId="1" fillId="0" borderId="4" xfId="40" applyFont="1" applyFill="1" applyBorder="1" applyAlignment="1">
      <alignment horizontal="right" vertical="center" wrapText="1"/>
      <protection/>
    </xf>
    <xf numFmtId="38" fontId="1" fillId="0" borderId="4" xfId="18" applyFont="1" applyFill="1" applyBorder="1" applyAlignment="1">
      <alignment horizontal="right" vertical="center" wrapText="1"/>
    </xf>
    <xf numFmtId="0" fontId="1" fillId="0" borderId="4" xfId="40" applyFont="1" applyFill="1" applyBorder="1" applyAlignment="1">
      <alignment horizontal="right" vertical="center"/>
      <protection/>
    </xf>
    <xf numFmtId="41" fontId="1" fillId="0" borderId="1" xfId="18" applyNumberFormat="1" applyFont="1" applyFill="1" applyBorder="1" applyAlignment="1">
      <alignment horizontal="right"/>
    </xf>
    <xf numFmtId="41" fontId="1" fillId="0" borderId="0" xfId="18" applyNumberFormat="1" applyFont="1" applyFill="1" applyBorder="1" applyAlignment="1" quotePrefix="1">
      <alignment horizontal="right"/>
    </xf>
    <xf numFmtId="200" fontId="1" fillId="0" borderId="0" xfId="18" applyNumberFormat="1" applyFont="1" applyFill="1" applyBorder="1" applyAlignment="1">
      <alignment horizontal="right"/>
    </xf>
    <xf numFmtId="200" fontId="1" fillId="0" borderId="0" xfId="18" applyNumberFormat="1" applyFont="1" applyFill="1" applyBorder="1" applyAlignment="1" quotePrefix="1">
      <alignment horizontal="right"/>
    </xf>
    <xf numFmtId="211" fontId="1" fillId="0" borderId="0" xfId="18" applyNumberFormat="1" applyFont="1" applyFill="1" applyBorder="1" applyAlignment="1" quotePrefix="1">
      <alignment horizontal="right"/>
    </xf>
    <xf numFmtId="41" fontId="10" fillId="0" borderId="1" xfId="18" applyNumberFormat="1" applyFont="1" applyFill="1" applyBorder="1" applyAlignment="1">
      <alignment horizontal="right"/>
    </xf>
    <xf numFmtId="41" fontId="10" fillId="0" borderId="0" xfId="18" applyNumberFormat="1" applyFont="1" applyFill="1" applyBorder="1" applyAlignment="1">
      <alignment horizontal="right"/>
    </xf>
    <xf numFmtId="200" fontId="10" fillId="0" borderId="0" xfId="18" applyNumberFormat="1" applyFont="1" applyFill="1" applyBorder="1" applyAlignment="1">
      <alignment horizontal="right"/>
    </xf>
    <xf numFmtId="200" fontId="10" fillId="0" borderId="0" xfId="18" applyNumberFormat="1" applyFont="1" applyFill="1" applyBorder="1" applyAlignment="1" quotePrefix="1">
      <alignment horizontal="right"/>
    </xf>
    <xf numFmtId="211" fontId="1" fillId="0" borderId="0" xfId="18" applyNumberFormat="1" applyFont="1" applyFill="1" applyBorder="1" applyAlignment="1">
      <alignment horizontal="right"/>
    </xf>
    <xf numFmtId="211" fontId="10" fillId="0" borderId="0" xfId="18" applyNumberFormat="1" applyFont="1" applyFill="1" applyBorder="1" applyAlignment="1" quotePrefix="1">
      <alignment horizontal="right"/>
    </xf>
    <xf numFmtId="0" fontId="10" fillId="0" borderId="0" xfId="40" applyFont="1" applyFill="1">
      <alignment/>
      <protection/>
    </xf>
    <xf numFmtId="41" fontId="1" fillId="0" borderId="0" xfId="40" applyNumberFormat="1" applyFont="1" applyFill="1" applyBorder="1" applyAlignment="1">
      <alignment/>
      <protection/>
    </xf>
    <xf numFmtId="0" fontId="1" fillId="0" borderId="14" xfId="40" applyFont="1" applyFill="1" applyBorder="1">
      <alignment/>
      <protection/>
    </xf>
    <xf numFmtId="41" fontId="1" fillId="0" borderId="1" xfId="40" applyNumberFormat="1" applyFont="1" applyFill="1" applyBorder="1" applyAlignment="1">
      <alignment/>
      <protection/>
    </xf>
    <xf numFmtId="200" fontId="1" fillId="0" borderId="0" xfId="40" applyNumberFormat="1" applyFont="1" applyFill="1" applyBorder="1" applyAlignment="1">
      <alignment/>
      <protection/>
    </xf>
    <xf numFmtId="0" fontId="1" fillId="0" borderId="14" xfId="40" applyFont="1" applyFill="1" applyBorder="1" applyAlignment="1">
      <alignment horizontal="distributed" vertical="center"/>
      <protection/>
    </xf>
    <xf numFmtId="200" fontId="1" fillId="0" borderId="0" xfId="18" applyNumberFormat="1" applyFont="1" applyFill="1" applyBorder="1" applyAlignment="1">
      <alignment/>
    </xf>
    <xf numFmtId="198" fontId="1" fillId="0" borderId="0" xfId="18" applyNumberFormat="1" applyFont="1" applyFill="1" applyBorder="1" applyAlignment="1">
      <alignment horizontal="right"/>
    </xf>
    <xf numFmtId="41" fontId="1" fillId="0" borderId="0" xfId="40" applyNumberFormat="1" applyFont="1" applyFill="1" applyBorder="1" applyAlignment="1">
      <alignment horizontal="right"/>
      <protection/>
    </xf>
    <xf numFmtId="41" fontId="1" fillId="0" borderId="6" xfId="40" applyNumberFormat="1" applyFont="1" applyFill="1" applyBorder="1" applyAlignment="1">
      <alignment/>
      <protection/>
    </xf>
    <xf numFmtId="38" fontId="1" fillId="0" borderId="0" xfId="18" applyFont="1" applyFill="1" applyBorder="1" applyAlignment="1">
      <alignment horizontal="right"/>
    </xf>
    <xf numFmtId="41" fontId="1" fillId="0" borderId="0" xfId="40" applyNumberFormat="1" applyFont="1" applyFill="1">
      <alignment/>
      <protection/>
    </xf>
    <xf numFmtId="211" fontId="10" fillId="0" borderId="0" xfId="40" applyNumberFormat="1" applyFont="1" applyFill="1" applyBorder="1" applyAlignment="1">
      <alignment/>
      <protection/>
    </xf>
    <xf numFmtId="211" fontId="10" fillId="0" borderId="0" xfId="18" applyNumberFormat="1" applyFont="1" applyFill="1" applyBorder="1" applyAlignment="1">
      <alignment horizontal="right"/>
    </xf>
    <xf numFmtId="41" fontId="1" fillId="0" borderId="7" xfId="18" applyNumberFormat="1" applyFont="1" applyFill="1" applyBorder="1" applyAlignment="1">
      <alignment horizontal="right"/>
    </xf>
    <xf numFmtId="200" fontId="1" fillId="0" borderId="9" xfId="18" applyNumberFormat="1" applyFont="1" applyFill="1" applyBorder="1" applyAlignment="1">
      <alignment horizontal="right"/>
    </xf>
    <xf numFmtId="200" fontId="1" fillId="0" borderId="9" xfId="18" applyNumberFormat="1" applyFont="1" applyFill="1" applyBorder="1" applyAlignment="1" quotePrefix="1">
      <alignment horizontal="right"/>
    </xf>
    <xf numFmtId="41" fontId="1" fillId="0" borderId="9" xfId="40" applyNumberFormat="1" applyFont="1" applyFill="1" applyBorder="1" applyAlignment="1">
      <alignment/>
      <protection/>
    </xf>
    <xf numFmtId="41" fontId="1" fillId="0" borderId="9" xfId="18" applyNumberFormat="1" applyFont="1" applyFill="1" applyBorder="1" applyAlignment="1">
      <alignment/>
    </xf>
    <xf numFmtId="211" fontId="1" fillId="0" borderId="9" xfId="18" applyNumberFormat="1" applyFont="1" applyFill="1" applyBorder="1" applyAlignment="1" quotePrefix="1">
      <alignment horizontal="right"/>
    </xf>
    <xf numFmtId="0" fontId="1" fillId="0" borderId="0" xfId="40" applyFont="1" applyFill="1" applyBorder="1">
      <alignment/>
      <protection/>
    </xf>
    <xf numFmtId="0" fontId="8" fillId="0" borderId="0" xfId="40" applyFont="1" applyFill="1" applyBorder="1">
      <alignment/>
      <protection/>
    </xf>
    <xf numFmtId="38" fontId="7" fillId="0" borderId="0" xfId="18" applyFont="1" applyFill="1" applyAlignment="1">
      <alignment/>
    </xf>
    <xf numFmtId="38" fontId="1" fillId="0" borderId="0" xfId="18" applyFont="1" applyFill="1" applyAlignment="1">
      <alignment/>
    </xf>
    <xf numFmtId="0" fontId="1" fillId="0" borderId="0" xfId="41" applyFont="1" applyFill="1">
      <alignment/>
      <protection/>
    </xf>
    <xf numFmtId="38" fontId="1" fillId="0" borderId="0" xfId="18" applyFont="1" applyFill="1" applyAlignment="1">
      <alignment horizontal="centerContinuous"/>
    </xf>
    <xf numFmtId="38" fontId="1" fillId="0" borderId="0" xfId="18" applyFont="1" applyFill="1" applyBorder="1" applyAlignment="1">
      <alignment/>
    </xf>
    <xf numFmtId="38" fontId="9" fillId="0" borderId="0" xfId="18" applyFont="1" applyFill="1" applyBorder="1" applyAlignment="1">
      <alignment/>
    </xf>
    <xf numFmtId="38" fontId="9" fillId="0" borderId="0" xfId="18" applyFont="1" applyFill="1" applyAlignment="1">
      <alignment horizontal="right"/>
    </xf>
    <xf numFmtId="38" fontId="9" fillId="0" borderId="16" xfId="18" applyFont="1" applyFill="1" applyBorder="1" applyAlignment="1">
      <alignment/>
    </xf>
    <xf numFmtId="38" fontId="1" fillId="0" borderId="6" xfId="18" applyFont="1" applyFill="1" applyBorder="1" applyAlignment="1">
      <alignment/>
    </xf>
    <xf numFmtId="38" fontId="1" fillId="0" borderId="1"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9" xfId="18" applyFont="1" applyFill="1" applyBorder="1" applyAlignment="1">
      <alignment horizontal="center" vertical="center"/>
    </xf>
    <xf numFmtId="38" fontId="1" fillId="0" borderId="8" xfId="18" applyFont="1" applyFill="1" applyBorder="1" applyAlignment="1">
      <alignment horizontal="center" vertical="center"/>
    </xf>
    <xf numFmtId="0" fontId="1" fillId="0" borderId="11" xfId="41" applyFont="1" applyFill="1" applyBorder="1" applyAlignment="1">
      <alignment horizontal="center" vertical="center" wrapText="1"/>
      <protection/>
    </xf>
    <xf numFmtId="0" fontId="8" fillId="0" borderId="0" xfId="41" applyFont="1" applyFill="1" applyBorder="1" applyAlignment="1">
      <alignment horizontal="distributed" vertical="center" wrapText="1"/>
      <protection/>
    </xf>
    <xf numFmtId="38" fontId="9" fillId="0" borderId="0" xfId="18" applyFont="1" applyFill="1" applyBorder="1" applyAlignment="1">
      <alignment horizontal="center" vertical="center"/>
    </xf>
    <xf numFmtId="38" fontId="1" fillId="0" borderId="0" xfId="18" applyFont="1" applyFill="1" applyBorder="1" applyAlignment="1">
      <alignment horizontal="center"/>
    </xf>
    <xf numFmtId="38" fontId="9" fillId="0" borderId="0" xfId="18" applyFont="1" applyFill="1" applyBorder="1" applyAlignment="1">
      <alignment horizontal="distributed" vertical="center" wrapText="1"/>
    </xf>
    <xf numFmtId="38" fontId="1" fillId="0" borderId="1" xfId="18" applyFont="1" applyFill="1" applyBorder="1" applyAlignment="1">
      <alignment horizontal="distributed"/>
    </xf>
    <xf numFmtId="0" fontId="8" fillId="0" borderId="6" xfId="41" applyFont="1" applyFill="1" applyBorder="1" applyAlignment="1">
      <alignment horizontal="distributed"/>
      <protection/>
    </xf>
    <xf numFmtId="224" fontId="1" fillId="0" borderId="0" xfId="18" applyNumberFormat="1" applyFont="1" applyFill="1" applyBorder="1" applyAlignment="1">
      <alignment horizontal="right"/>
    </xf>
    <xf numFmtId="224" fontId="1" fillId="0" borderId="6" xfId="18" applyNumberFormat="1" applyFont="1" applyFill="1" applyBorder="1" applyAlignment="1">
      <alignment horizontal="right"/>
    </xf>
    <xf numFmtId="38" fontId="10" fillId="0" borderId="6" xfId="18" applyFont="1" applyFill="1" applyBorder="1" applyAlignment="1">
      <alignment/>
    </xf>
    <xf numFmtId="41" fontId="10" fillId="0" borderId="6" xfId="18" applyNumberFormat="1" applyFont="1" applyFill="1" applyBorder="1" applyAlignment="1">
      <alignment horizontal="right"/>
    </xf>
    <xf numFmtId="38" fontId="10" fillId="0" borderId="0" xfId="18" applyFont="1" applyFill="1" applyAlignment="1">
      <alignment/>
    </xf>
    <xf numFmtId="41" fontId="10" fillId="0" borderId="9" xfId="18" applyNumberFormat="1" applyFont="1" applyFill="1" applyBorder="1" applyAlignment="1">
      <alignment horizontal="right"/>
    </xf>
    <xf numFmtId="38" fontId="1" fillId="0" borderId="8" xfId="18" applyFont="1" applyFill="1" applyBorder="1" applyAlignment="1">
      <alignment/>
    </xf>
    <xf numFmtId="38" fontId="1" fillId="0" borderId="0" xfId="18" applyFont="1" applyFill="1" applyBorder="1" applyAlignment="1">
      <alignment/>
    </xf>
    <xf numFmtId="0" fontId="1" fillId="0" borderId="0" xfId="18" applyNumberFormat="1" applyFont="1" applyFill="1" applyAlignment="1">
      <alignment/>
    </xf>
    <xf numFmtId="0" fontId="1" fillId="0" borderId="0" xfId="18" applyNumberFormat="1" applyFont="1" applyFill="1" applyBorder="1" applyAlignment="1">
      <alignment/>
    </xf>
    <xf numFmtId="38" fontId="1" fillId="0" borderId="0" xfId="18" applyFont="1" applyFill="1" applyAlignment="1">
      <alignment horizontal="distributed" vertical="center" wrapText="1"/>
    </xf>
    <xf numFmtId="38" fontId="10" fillId="0" borderId="0" xfId="18" applyFont="1" applyFill="1" applyBorder="1" applyAlignment="1">
      <alignment/>
    </xf>
    <xf numFmtId="0" fontId="1" fillId="0" borderId="0" xfId="42" applyFont="1" applyFill="1" applyAlignment="1">
      <alignment vertical="center"/>
      <protection/>
    </xf>
    <xf numFmtId="0" fontId="7" fillId="0" borderId="0" xfId="42" applyFont="1" applyFill="1" applyAlignment="1">
      <alignment vertical="center"/>
      <protection/>
    </xf>
    <xf numFmtId="0" fontId="1" fillId="0" borderId="0" xfId="42" applyFont="1" applyFill="1" applyAlignment="1">
      <alignment horizontal="right" vertical="center"/>
      <protection/>
    </xf>
    <xf numFmtId="0" fontId="1" fillId="0" borderId="0" xfId="42" applyFont="1" applyFill="1" applyBorder="1" applyAlignment="1">
      <alignment vertical="center"/>
      <protection/>
    </xf>
    <xf numFmtId="0" fontId="8" fillId="0" borderId="1" xfId="42" applyFont="1" applyFill="1" applyBorder="1" applyAlignment="1">
      <alignment horizontal="distributed" vertical="center"/>
      <protection/>
    </xf>
    <xf numFmtId="0" fontId="8" fillId="0" borderId="6" xfId="42" applyFont="1" applyFill="1" applyBorder="1" applyAlignment="1">
      <alignment horizontal="distributed" vertical="center"/>
      <protection/>
    </xf>
    <xf numFmtId="0" fontId="8" fillId="0" borderId="4" xfId="42" applyFont="1" applyFill="1" applyBorder="1" applyAlignment="1">
      <alignment horizontal="distributed" vertical="center" wrapText="1"/>
      <protection/>
    </xf>
    <xf numFmtId="0" fontId="1" fillId="0" borderId="4" xfId="42" applyFont="1" applyFill="1" applyBorder="1" applyAlignment="1">
      <alignment horizontal="distributed" vertical="center"/>
      <protection/>
    </xf>
    <xf numFmtId="0" fontId="8" fillId="0" borderId="0" xfId="42" applyFont="1" applyFill="1" applyBorder="1" applyAlignment="1">
      <alignment horizontal="distributed" vertical="center" wrapText="1"/>
      <protection/>
    </xf>
    <xf numFmtId="0" fontId="1" fillId="0" borderId="6" xfId="42" applyFont="1" applyFill="1" applyBorder="1" applyAlignment="1">
      <alignment horizontal="right" vertical="center"/>
      <protection/>
    </xf>
    <xf numFmtId="0" fontId="10" fillId="0" borderId="0" xfId="42" applyFont="1" applyFill="1" applyAlignment="1">
      <alignment vertical="center"/>
      <protection/>
    </xf>
    <xf numFmtId="182" fontId="10" fillId="0" borderId="0" xfId="42" applyNumberFormat="1" applyFont="1" applyFill="1" applyBorder="1" applyAlignment="1">
      <alignment vertical="center"/>
      <protection/>
    </xf>
    <xf numFmtId="41" fontId="10" fillId="0" borderId="0" xfId="42" applyNumberFormat="1" applyFont="1" applyFill="1" applyBorder="1" applyAlignment="1">
      <alignment vertical="center"/>
      <protection/>
    </xf>
    <xf numFmtId="202" fontId="10" fillId="0" borderId="0" xfId="42" applyNumberFormat="1" applyFont="1" applyFill="1" applyBorder="1" applyAlignment="1">
      <alignment vertical="center"/>
      <protection/>
    </xf>
    <xf numFmtId="226" fontId="10" fillId="0" borderId="0" xfId="42" applyNumberFormat="1" applyFont="1" applyFill="1" applyBorder="1" applyAlignment="1">
      <alignment vertical="center"/>
      <protection/>
    </xf>
    <xf numFmtId="227" fontId="10" fillId="0" borderId="6" xfId="42" applyNumberFormat="1" applyFont="1" applyFill="1" applyBorder="1" applyAlignment="1">
      <alignment vertical="center"/>
      <protection/>
    </xf>
    <xf numFmtId="0" fontId="1" fillId="0" borderId="1" xfId="42" applyFont="1" applyFill="1" applyBorder="1" applyAlignment="1">
      <alignment vertical="center"/>
      <protection/>
    </xf>
    <xf numFmtId="0" fontId="1" fillId="0" borderId="6" xfId="42" applyFont="1" applyFill="1" applyBorder="1" applyAlignment="1">
      <alignment vertical="center"/>
      <protection/>
    </xf>
    <xf numFmtId="182" fontId="1" fillId="0" borderId="0" xfId="42" applyNumberFormat="1" applyFont="1" applyFill="1" applyBorder="1" applyAlignment="1">
      <alignment vertical="center"/>
      <protection/>
    </xf>
    <xf numFmtId="202" fontId="1" fillId="0" borderId="0" xfId="42" applyNumberFormat="1" applyFont="1" applyFill="1" applyBorder="1" applyAlignment="1">
      <alignment vertical="center"/>
      <protection/>
    </xf>
    <xf numFmtId="226" fontId="1" fillId="0" borderId="0" xfId="42" applyNumberFormat="1" applyFont="1" applyFill="1" applyBorder="1" applyAlignment="1">
      <alignment vertical="center"/>
      <protection/>
    </xf>
    <xf numFmtId="227" fontId="1" fillId="0" borderId="6" xfId="42" applyNumberFormat="1" applyFont="1" applyFill="1" applyBorder="1" applyAlignment="1">
      <alignment vertical="center"/>
      <protection/>
    </xf>
    <xf numFmtId="0" fontId="1" fillId="0" borderId="6" xfId="42" applyFont="1" applyFill="1" applyBorder="1" applyAlignment="1">
      <alignment horizontal="distributed" vertical="center"/>
      <protection/>
    </xf>
    <xf numFmtId="41" fontId="1" fillId="0" borderId="0" xfId="42" applyNumberFormat="1" applyFont="1" applyFill="1" applyBorder="1" applyAlignment="1">
      <alignment vertical="center"/>
      <protection/>
    </xf>
    <xf numFmtId="41" fontId="1" fillId="0" borderId="6" xfId="42" applyNumberFormat="1" applyFont="1" applyFill="1" applyBorder="1" applyAlignment="1">
      <alignment horizontal="right" vertical="center"/>
      <protection/>
    </xf>
    <xf numFmtId="0" fontId="10" fillId="0" borderId="6" xfId="42" applyFont="1" applyFill="1" applyBorder="1" applyAlignment="1">
      <alignment horizontal="distributed" vertical="center"/>
      <protection/>
    </xf>
    <xf numFmtId="201" fontId="1" fillId="0" borderId="0" xfId="42" applyNumberFormat="1" applyFont="1" applyFill="1" applyBorder="1" applyAlignment="1">
      <alignment vertical="center"/>
      <protection/>
    </xf>
    <xf numFmtId="201" fontId="10" fillId="0" borderId="0" xfId="42" applyNumberFormat="1" applyFont="1" applyFill="1" applyBorder="1" applyAlignment="1">
      <alignment vertical="center"/>
      <protection/>
    </xf>
    <xf numFmtId="41" fontId="1" fillId="0" borderId="6" xfId="42" applyNumberFormat="1" applyFont="1" applyFill="1" applyBorder="1" applyAlignment="1">
      <alignment vertical="center"/>
      <protection/>
    </xf>
    <xf numFmtId="0" fontId="1" fillId="0" borderId="1" xfId="42" applyFont="1" applyFill="1" applyBorder="1" applyAlignment="1">
      <alignment horizontal="distributed" vertical="center"/>
      <protection/>
    </xf>
    <xf numFmtId="225" fontId="1" fillId="0" borderId="0" xfId="42" applyNumberFormat="1" applyFont="1" applyFill="1" applyBorder="1" applyAlignment="1">
      <alignment vertical="center"/>
      <protection/>
    </xf>
    <xf numFmtId="225" fontId="10" fillId="0" borderId="0" xfId="42" applyNumberFormat="1" applyFont="1" applyFill="1" applyBorder="1" applyAlignment="1">
      <alignment vertical="center"/>
      <protection/>
    </xf>
    <xf numFmtId="226" fontId="1" fillId="0" borderId="0" xfId="18" applyNumberFormat="1" applyFont="1" applyFill="1" applyBorder="1" applyAlignment="1">
      <alignment vertical="center"/>
    </xf>
    <xf numFmtId="227" fontId="1" fillId="0" borderId="6" xfId="18" applyNumberFormat="1" applyFont="1" applyFill="1" applyBorder="1" applyAlignment="1">
      <alignment vertical="center"/>
    </xf>
    <xf numFmtId="0" fontId="10" fillId="0" borderId="8" xfId="42" applyFont="1" applyFill="1" applyBorder="1" applyAlignment="1">
      <alignment horizontal="distributed" vertical="center"/>
      <protection/>
    </xf>
    <xf numFmtId="41" fontId="10" fillId="0" borderId="9" xfId="18" applyNumberFormat="1" applyFont="1" applyFill="1" applyBorder="1" applyAlignment="1">
      <alignment vertical="center"/>
    </xf>
    <xf numFmtId="225" fontId="10" fillId="0" borderId="9" xfId="42" applyNumberFormat="1" applyFont="1" applyFill="1" applyBorder="1" applyAlignment="1">
      <alignment vertical="center"/>
      <protection/>
    </xf>
    <xf numFmtId="226" fontId="10" fillId="0" borderId="9" xfId="42" applyNumberFormat="1" applyFont="1" applyFill="1" applyBorder="1" applyAlignment="1">
      <alignment vertical="center"/>
      <protection/>
    </xf>
    <xf numFmtId="227" fontId="10" fillId="0" borderId="8" xfId="42" applyNumberFormat="1" applyFont="1" applyFill="1" applyBorder="1" applyAlignment="1">
      <alignment vertical="center"/>
      <protection/>
    </xf>
    <xf numFmtId="202" fontId="1" fillId="0" borderId="0" xfId="42" applyNumberFormat="1" applyFont="1" applyFill="1" applyAlignment="1">
      <alignment vertical="center"/>
      <protection/>
    </xf>
    <xf numFmtId="0" fontId="1" fillId="0" borderId="0" xfId="43" applyFont="1">
      <alignment/>
      <protection/>
    </xf>
    <xf numFmtId="0" fontId="7" fillId="0" borderId="0" xfId="43" applyFont="1" applyAlignment="1">
      <alignment horizontal="left"/>
      <protection/>
    </xf>
    <xf numFmtId="0" fontId="1" fillId="0" borderId="0" xfId="43" applyFont="1" applyAlignment="1">
      <alignment horizontal="centerContinuous"/>
      <protection/>
    </xf>
    <xf numFmtId="0" fontId="1" fillId="0" borderId="16" xfId="43" applyFont="1" applyBorder="1">
      <alignment/>
      <protection/>
    </xf>
    <xf numFmtId="0" fontId="1" fillId="0" borderId="16" xfId="43" applyFont="1" applyBorder="1" applyAlignment="1">
      <alignment horizontal="centerContinuous"/>
      <protection/>
    </xf>
    <xf numFmtId="0" fontId="1" fillId="0" borderId="0" xfId="43" applyFont="1" applyBorder="1" applyAlignment="1">
      <alignment horizontal="right"/>
      <protection/>
    </xf>
    <xf numFmtId="0" fontId="1" fillId="0" borderId="0" xfId="43" applyFont="1" applyBorder="1">
      <alignment/>
      <protection/>
    </xf>
    <xf numFmtId="0" fontId="1" fillId="0" borderId="10" xfId="43" applyFont="1" applyBorder="1" applyAlignment="1">
      <alignment horizontal="center"/>
      <protection/>
    </xf>
    <xf numFmtId="0" fontId="1" fillId="0" borderId="8" xfId="43" applyFont="1" applyBorder="1" applyAlignment="1">
      <alignment horizontal="center" vertical="center"/>
      <protection/>
    </xf>
    <xf numFmtId="0" fontId="1" fillId="0" borderId="10" xfId="43" applyFont="1" applyBorder="1" applyAlignment="1">
      <alignment horizontal="center" vertical="center"/>
      <protection/>
    </xf>
    <xf numFmtId="0" fontId="1" fillId="0" borderId="14" xfId="43" applyFont="1" applyBorder="1" applyAlignment="1">
      <alignment horizontal="center" vertical="center"/>
      <protection/>
    </xf>
    <xf numFmtId="0" fontId="1" fillId="0" borderId="13" xfId="43" applyFont="1" applyBorder="1" applyAlignment="1">
      <alignment horizontal="center" vertical="center"/>
      <protection/>
    </xf>
    <xf numFmtId="0" fontId="1" fillId="0" borderId="6" xfId="43" applyFont="1" applyBorder="1" applyAlignment="1">
      <alignment horizontal="center" vertical="center"/>
      <protection/>
    </xf>
    <xf numFmtId="0" fontId="1" fillId="0" borderId="11" xfId="43" applyFont="1" applyBorder="1" applyAlignment="1">
      <alignment horizontal="center" vertical="center"/>
      <protection/>
    </xf>
    <xf numFmtId="0" fontId="1" fillId="0" borderId="11" xfId="43" applyFont="1" applyBorder="1" applyAlignment="1">
      <alignment horizontal="center"/>
      <protection/>
    </xf>
    <xf numFmtId="0" fontId="1" fillId="0" borderId="8" xfId="43" applyFont="1" applyBorder="1" applyAlignment="1">
      <alignment horizontal="centerContinuous" vertical="center"/>
      <protection/>
    </xf>
    <xf numFmtId="0" fontId="1" fillId="0" borderId="2" xfId="43" applyFont="1" applyBorder="1" applyAlignment="1">
      <alignment horizontal="centerContinuous"/>
      <protection/>
    </xf>
    <xf numFmtId="0" fontId="1" fillId="0" borderId="21" xfId="43" applyFont="1" applyBorder="1" applyAlignment="1">
      <alignment horizontal="centerContinuous"/>
      <protection/>
    </xf>
    <xf numFmtId="0" fontId="1" fillId="0" borderId="30" xfId="43" applyFont="1" applyBorder="1" applyAlignment="1">
      <alignment horizontal="centerContinuous" vertical="center"/>
      <protection/>
    </xf>
    <xf numFmtId="0" fontId="1" fillId="0" borderId="2" xfId="43" applyFont="1" applyBorder="1" applyAlignment="1">
      <alignment horizontal="center" vertical="center"/>
      <protection/>
    </xf>
    <xf numFmtId="0" fontId="1" fillId="0" borderId="15" xfId="43" applyFont="1" applyBorder="1" applyAlignment="1">
      <alignment horizontal="centerContinuous"/>
      <protection/>
    </xf>
    <xf numFmtId="0" fontId="1" fillId="0" borderId="2" xfId="43" applyFont="1" applyBorder="1" applyAlignment="1">
      <alignment horizontal="centerContinuous" vertical="center"/>
      <protection/>
    </xf>
    <xf numFmtId="0" fontId="1" fillId="0" borderId="2" xfId="43" applyFont="1" applyBorder="1" applyAlignment="1">
      <alignment horizontal="center"/>
      <protection/>
    </xf>
    <xf numFmtId="0" fontId="1" fillId="0" borderId="9" xfId="43" applyFont="1" applyBorder="1" applyAlignment="1">
      <alignment horizontal="centerContinuous" vertical="center"/>
      <protection/>
    </xf>
    <xf numFmtId="0" fontId="1" fillId="0" borderId="8" xfId="43" applyFont="1" applyBorder="1" applyAlignment="1">
      <alignment horizontal="centerContinuous"/>
      <protection/>
    </xf>
    <xf numFmtId="0" fontId="10" fillId="0" borderId="0" xfId="43" applyFont="1" applyBorder="1" applyAlignment="1">
      <alignment vertical="center"/>
      <protection/>
    </xf>
    <xf numFmtId="0" fontId="10" fillId="0" borderId="14" xfId="43" applyFont="1" applyBorder="1" applyAlignment="1">
      <alignment horizontal="distributed" vertical="center"/>
      <protection/>
    </xf>
    <xf numFmtId="41" fontId="10" fillId="0" borderId="0" xfId="43" applyNumberFormat="1" applyFont="1" applyFill="1" applyBorder="1" applyAlignment="1">
      <alignment vertical="center"/>
      <protection/>
    </xf>
    <xf numFmtId="41" fontId="10" fillId="0" borderId="4" xfId="43" applyNumberFormat="1" applyFont="1" applyFill="1" applyBorder="1" applyAlignment="1">
      <alignment vertical="center"/>
      <protection/>
    </xf>
    <xf numFmtId="228" fontId="10" fillId="0" borderId="4" xfId="43" applyNumberFormat="1" applyFont="1" applyFill="1" applyBorder="1" applyAlignment="1">
      <alignment vertical="center"/>
      <protection/>
    </xf>
    <xf numFmtId="41" fontId="10" fillId="0" borderId="6" xfId="43" applyNumberFormat="1" applyFont="1" applyFill="1" applyBorder="1" applyAlignment="1">
      <alignment vertical="center"/>
      <protection/>
    </xf>
    <xf numFmtId="0" fontId="10" fillId="0" borderId="0" xfId="43" applyFont="1" applyAlignment="1">
      <alignment vertical="center"/>
      <protection/>
    </xf>
    <xf numFmtId="0" fontId="1" fillId="0" borderId="14" xfId="43" applyFont="1" applyBorder="1" applyAlignment="1">
      <alignment horizontal="distributed"/>
      <protection/>
    </xf>
    <xf numFmtId="41" fontId="1" fillId="0" borderId="0" xfId="43" applyNumberFormat="1" applyFont="1" applyFill="1" applyBorder="1">
      <alignment/>
      <protection/>
    </xf>
    <xf numFmtId="228" fontId="1" fillId="0" borderId="0" xfId="43" applyNumberFormat="1" applyFont="1" applyFill="1" applyBorder="1">
      <alignment/>
      <protection/>
    </xf>
    <xf numFmtId="228" fontId="1" fillId="0" borderId="0" xfId="43" applyNumberFormat="1" applyFont="1" applyFill="1" applyBorder="1" applyAlignment="1">
      <alignment horizontal="right"/>
      <protection/>
    </xf>
    <xf numFmtId="41" fontId="1" fillId="0" borderId="0" xfId="43" applyNumberFormat="1" applyFont="1" applyFill="1" applyBorder="1" applyAlignment="1">
      <alignment horizontal="right"/>
      <protection/>
    </xf>
    <xf numFmtId="41" fontId="1" fillId="0" borderId="6" xfId="43" applyNumberFormat="1" applyFont="1" applyFill="1" applyBorder="1">
      <alignment/>
      <protection/>
    </xf>
    <xf numFmtId="41" fontId="1" fillId="0" borderId="6" xfId="43" applyNumberFormat="1" applyFont="1" applyFill="1" applyBorder="1" applyAlignment="1">
      <alignment horizontal="right"/>
      <protection/>
    </xf>
    <xf numFmtId="41" fontId="1" fillId="0" borderId="1" xfId="43" applyNumberFormat="1" applyFont="1" applyFill="1" applyBorder="1" applyAlignment="1">
      <alignment horizontal="right"/>
      <protection/>
    </xf>
    <xf numFmtId="0" fontId="1" fillId="0" borderId="11" xfId="43" applyFont="1" applyBorder="1" applyAlignment="1">
      <alignment horizontal="distributed"/>
      <protection/>
    </xf>
    <xf numFmtId="41" fontId="1" fillId="0" borderId="7" xfId="43" applyNumberFormat="1" applyFont="1" applyFill="1" applyBorder="1" applyAlignment="1">
      <alignment horizontal="right"/>
      <protection/>
    </xf>
    <xf numFmtId="41" fontId="1" fillId="0" borderId="9" xfId="43" applyNumberFormat="1" applyFont="1" applyFill="1" applyBorder="1" applyAlignment="1">
      <alignment horizontal="right"/>
      <protection/>
    </xf>
    <xf numFmtId="228" fontId="1" fillId="0" borderId="9" xfId="43" applyNumberFormat="1" applyFont="1" applyFill="1" applyBorder="1" applyAlignment="1">
      <alignment horizontal="right"/>
      <protection/>
    </xf>
    <xf numFmtId="41" fontId="1" fillId="0" borderId="9" xfId="43" applyNumberFormat="1" applyFont="1" applyFill="1" applyBorder="1">
      <alignment/>
      <protection/>
    </xf>
    <xf numFmtId="41" fontId="1" fillId="0" borderId="8" xfId="43" applyNumberFormat="1" applyFont="1" applyFill="1" applyBorder="1" applyAlignment="1">
      <alignment horizontal="right"/>
      <protection/>
    </xf>
    <xf numFmtId="38" fontId="1" fillId="0" borderId="16" xfId="18" applyFont="1" applyFill="1" applyBorder="1" applyAlignment="1">
      <alignment vertical="center"/>
    </xf>
    <xf numFmtId="38" fontId="1" fillId="0" borderId="16" xfId="18" applyFont="1" applyFill="1" applyBorder="1" applyAlignment="1">
      <alignment horizontal="right" vertical="center"/>
    </xf>
    <xf numFmtId="38" fontId="1" fillId="0" borderId="12" xfId="18" applyFont="1" applyFill="1" applyBorder="1" applyAlignment="1">
      <alignment horizontal="center" vertical="center" wrapText="1"/>
    </xf>
    <xf numFmtId="38" fontId="1" fillId="0" borderId="31" xfId="18" applyFont="1" applyFill="1" applyBorder="1" applyAlignment="1">
      <alignment horizontal="center" vertical="center" wrapText="1"/>
    </xf>
    <xf numFmtId="41" fontId="10" fillId="0" borderId="27" xfId="18" applyNumberFormat="1" applyFont="1" applyFill="1" applyBorder="1" applyAlignment="1">
      <alignment vertical="center"/>
    </xf>
    <xf numFmtId="41" fontId="1" fillId="0" borderId="0" xfId="18" applyNumberFormat="1" applyFont="1" applyFill="1" applyAlignment="1">
      <alignment vertical="center"/>
    </xf>
    <xf numFmtId="41" fontId="1" fillId="0" borderId="5" xfId="18" applyNumberFormat="1" applyFont="1" applyFill="1" applyBorder="1" applyAlignment="1">
      <alignment vertical="center"/>
    </xf>
    <xf numFmtId="41" fontId="10" fillId="0" borderId="0" xfId="18" applyNumberFormat="1" applyFont="1" applyFill="1" applyAlignment="1">
      <alignment vertical="center"/>
    </xf>
    <xf numFmtId="41" fontId="10" fillId="0" borderId="28" xfId="18" applyNumberFormat="1" applyFont="1" applyFill="1" applyBorder="1" applyAlignment="1">
      <alignment vertical="center"/>
    </xf>
    <xf numFmtId="38" fontId="1" fillId="0" borderId="1" xfId="18" applyFont="1" applyFill="1" applyBorder="1" applyAlignment="1">
      <alignment horizontal="distributed" vertical="center"/>
    </xf>
    <xf numFmtId="41" fontId="1" fillId="0" borderId="28" xfId="18" applyNumberFormat="1" applyFont="1" applyFill="1" applyBorder="1" applyAlignment="1">
      <alignment vertical="center"/>
    </xf>
    <xf numFmtId="38" fontId="16" fillId="0" borderId="6" xfId="18" applyFont="1" applyFill="1" applyBorder="1" applyAlignment="1">
      <alignment vertical="center"/>
    </xf>
    <xf numFmtId="38" fontId="1" fillId="0" borderId="1" xfId="18" applyFont="1" applyFill="1" applyBorder="1" applyAlignment="1">
      <alignment horizontal="left" vertical="center"/>
    </xf>
    <xf numFmtId="0" fontId="1" fillId="0" borderId="6" xfId="44" applyFont="1" applyFill="1" applyBorder="1" applyAlignment="1">
      <alignment horizontal="distributed" vertical="center"/>
      <protection/>
    </xf>
    <xf numFmtId="41" fontId="1" fillId="0" borderId="0" xfId="44" applyNumberFormat="1" applyFont="1" applyFill="1" applyBorder="1" applyAlignment="1">
      <alignment vertical="center"/>
      <protection/>
    </xf>
    <xf numFmtId="0" fontId="1" fillId="0" borderId="1" xfId="44" applyFont="1" applyFill="1" applyBorder="1" applyAlignment="1">
      <alignment horizontal="left" vertical="center"/>
      <protection/>
    </xf>
    <xf numFmtId="0" fontId="1" fillId="0" borderId="1" xfId="44" applyFont="1" applyFill="1" applyBorder="1" applyAlignment="1">
      <alignment vertical="center"/>
      <protection/>
    </xf>
    <xf numFmtId="38" fontId="16" fillId="0" borderId="6" xfId="18" applyFont="1" applyFill="1" applyBorder="1" applyAlignment="1">
      <alignment horizontal="distributed" vertical="center"/>
    </xf>
    <xf numFmtId="38" fontId="1" fillId="0" borderId="0" xfId="18" applyFont="1" applyFill="1" applyBorder="1" applyAlignment="1">
      <alignment horizontal="distributed" vertical="center" wrapText="1"/>
    </xf>
    <xf numFmtId="38" fontId="1" fillId="0" borderId="6" xfId="18" applyFont="1" applyFill="1" applyBorder="1" applyAlignment="1">
      <alignment horizontal="distributed" vertical="center" wrapText="1"/>
    </xf>
    <xf numFmtId="41" fontId="1" fillId="0" borderId="0" xfId="18" applyNumberFormat="1" applyFont="1" applyFill="1" applyBorder="1" applyAlignment="1">
      <alignment vertical="center" wrapText="1"/>
    </xf>
    <xf numFmtId="38" fontId="1" fillId="0" borderId="0" xfId="18" applyFont="1" applyFill="1" applyAlignment="1">
      <alignment horizontal="distributed" vertical="center"/>
    </xf>
    <xf numFmtId="41" fontId="1" fillId="0" borderId="7" xfId="18" applyNumberFormat="1" applyFont="1" applyFill="1" applyBorder="1" applyAlignment="1">
      <alignment vertical="center"/>
    </xf>
    <xf numFmtId="41" fontId="1" fillId="0" borderId="9" xfId="18" applyNumberFormat="1" applyFont="1" applyFill="1" applyBorder="1" applyAlignment="1">
      <alignment horizontal="distributed" vertical="center"/>
    </xf>
    <xf numFmtId="41" fontId="1" fillId="0" borderId="29" xfId="18" applyNumberFormat="1" applyFont="1" applyFill="1" applyBorder="1" applyAlignment="1">
      <alignment vertical="center"/>
    </xf>
    <xf numFmtId="41" fontId="1" fillId="0" borderId="9" xfId="18" applyNumberFormat="1" applyFont="1" applyFill="1" applyBorder="1" applyAlignment="1">
      <alignment horizontal="center" vertical="center"/>
    </xf>
    <xf numFmtId="38" fontId="1" fillId="0" borderId="0" xfId="18" applyFont="1" applyFill="1" applyBorder="1" applyAlignment="1">
      <alignment vertical="center" wrapText="1"/>
    </xf>
    <xf numFmtId="38" fontId="1" fillId="0" borderId="17" xfId="18" applyFont="1" applyFill="1" applyBorder="1" applyAlignment="1">
      <alignment horizontal="centerContinuous" vertical="center"/>
    </xf>
    <xf numFmtId="38" fontId="1" fillId="0" borderId="18" xfId="18" applyFont="1" applyFill="1" applyBorder="1" applyAlignment="1">
      <alignment horizontal="centerContinuous" vertical="center"/>
    </xf>
    <xf numFmtId="38" fontId="1" fillId="0" borderId="12" xfId="18" applyFont="1" applyFill="1" applyBorder="1" applyAlignment="1">
      <alignment horizontal="distributed" vertical="center" wrapText="1"/>
    </xf>
    <xf numFmtId="0" fontId="1" fillId="0" borderId="6" xfId="45" applyFont="1" applyFill="1" applyBorder="1" applyAlignment="1">
      <alignment horizontal="distributed" vertical="center"/>
      <protection/>
    </xf>
    <xf numFmtId="0" fontId="1" fillId="0" borderId="1" xfId="45" applyFont="1" applyFill="1" applyBorder="1" applyAlignment="1">
      <alignment horizontal="left" vertical="center"/>
      <protection/>
    </xf>
    <xf numFmtId="0" fontId="1" fillId="0" borderId="1" xfId="45" applyFont="1" applyFill="1" applyBorder="1" applyAlignment="1">
      <alignment vertical="center"/>
      <protection/>
    </xf>
    <xf numFmtId="230" fontId="1" fillId="0" borderId="0" xfId="18" applyNumberFormat="1" applyFont="1" applyFill="1" applyBorder="1" applyAlignment="1">
      <alignment vertical="center"/>
    </xf>
    <xf numFmtId="230" fontId="1" fillId="0" borderId="6" xfId="18" applyNumberFormat="1" applyFont="1" applyFill="1" applyBorder="1" applyAlignment="1">
      <alignment vertical="center"/>
    </xf>
    <xf numFmtId="41" fontId="1" fillId="0" borderId="0" xfId="18" applyNumberFormat="1" applyFont="1" applyFill="1" applyAlignment="1">
      <alignment horizontal="right" vertical="center"/>
    </xf>
    <xf numFmtId="177" fontId="1" fillId="0" borderId="0" xfId="18" applyNumberFormat="1" applyFont="1" applyFill="1" applyAlignment="1">
      <alignment vertical="center"/>
    </xf>
    <xf numFmtId="0" fontId="1" fillId="0" borderId="6" xfId="18" applyNumberFormat="1" applyFont="1" applyFill="1" applyBorder="1" applyAlignment="1">
      <alignment vertical="center"/>
    </xf>
    <xf numFmtId="41" fontId="10" fillId="0" borderId="8" xfId="18" applyNumberFormat="1" applyFont="1" applyFill="1" applyBorder="1" applyAlignment="1">
      <alignment vertical="center"/>
    </xf>
    <xf numFmtId="0" fontId="1" fillId="0" borderId="0" xfId="46" applyFont="1" applyFill="1">
      <alignment/>
      <protection/>
    </xf>
    <xf numFmtId="0" fontId="7" fillId="0" borderId="0" xfId="46" applyFont="1" applyFill="1">
      <alignment/>
      <protection/>
    </xf>
    <xf numFmtId="0" fontId="1" fillId="0" borderId="0" xfId="46" applyFont="1" applyFill="1" applyAlignment="1">
      <alignment horizontal="right"/>
      <protection/>
    </xf>
    <xf numFmtId="0" fontId="1" fillId="0" borderId="0" xfId="46" applyFont="1" applyFill="1" applyAlignment="1">
      <alignment vertical="center"/>
      <protection/>
    </xf>
    <xf numFmtId="0" fontId="1" fillId="0" borderId="32" xfId="46" applyFont="1" applyFill="1" applyBorder="1" applyAlignment="1">
      <alignment horizontal="centerContinuous" vertical="center"/>
      <protection/>
    </xf>
    <xf numFmtId="0" fontId="1" fillId="0" borderId="18" xfId="46" applyFont="1" applyFill="1" applyBorder="1" applyAlignment="1">
      <alignment horizontal="centerContinuous" vertical="center"/>
      <protection/>
    </xf>
    <xf numFmtId="0" fontId="1" fillId="0" borderId="6" xfId="46" applyFont="1" applyFill="1" applyBorder="1" applyAlignment="1">
      <alignment horizontal="distributed" vertical="center"/>
      <protection/>
    </xf>
    <xf numFmtId="0" fontId="1" fillId="0" borderId="6" xfId="46" applyFont="1" applyFill="1" applyBorder="1" applyAlignment="1">
      <alignment horizontal="center" vertical="center"/>
      <protection/>
    </xf>
    <xf numFmtId="0" fontId="1" fillId="0" borderId="14" xfId="46" applyFont="1" applyFill="1" applyBorder="1" applyAlignment="1">
      <alignment horizontal="center" vertical="center"/>
      <protection/>
    </xf>
    <xf numFmtId="0" fontId="1" fillId="0" borderId="3" xfId="46" applyFont="1" applyFill="1" applyBorder="1" applyAlignment="1">
      <alignment horizontal="distributed" vertical="center"/>
      <protection/>
    </xf>
    <xf numFmtId="0" fontId="1" fillId="0" borderId="5" xfId="46" applyFont="1" applyFill="1" applyBorder="1" applyAlignment="1">
      <alignment horizontal="distributed" vertical="center"/>
      <protection/>
    </xf>
    <xf numFmtId="0" fontId="25" fillId="0" borderId="4" xfId="46" applyFont="1" applyFill="1" applyBorder="1" applyAlignment="1">
      <alignment horizontal="right" vertical="center"/>
      <protection/>
    </xf>
    <xf numFmtId="0" fontId="25" fillId="0" borderId="5" xfId="46" applyFont="1" applyFill="1" applyBorder="1" applyAlignment="1">
      <alignment horizontal="right" vertical="center"/>
      <protection/>
    </xf>
    <xf numFmtId="0" fontId="10" fillId="0" borderId="0" xfId="46" applyFont="1" applyFill="1" applyAlignment="1">
      <alignment vertical="center"/>
      <protection/>
    </xf>
    <xf numFmtId="3" fontId="10" fillId="0" borderId="0" xfId="46" applyNumberFormat="1" applyFont="1" applyFill="1" applyBorder="1" applyAlignment="1">
      <alignment vertical="center"/>
      <protection/>
    </xf>
    <xf numFmtId="199" fontId="10" fillId="0" borderId="0" xfId="46" applyNumberFormat="1" applyFont="1" applyFill="1" applyBorder="1" applyAlignment="1">
      <alignment vertical="center"/>
      <protection/>
    </xf>
    <xf numFmtId="0" fontId="10" fillId="0" borderId="0" xfId="46" applyFont="1" applyFill="1" applyBorder="1" applyAlignment="1">
      <alignment vertical="center"/>
      <protection/>
    </xf>
    <xf numFmtId="0" fontId="10" fillId="0" borderId="6" xfId="46" applyFont="1" applyFill="1" applyBorder="1" applyAlignment="1">
      <alignment vertical="center"/>
      <protection/>
    </xf>
    <xf numFmtId="0" fontId="1" fillId="0" borderId="1" xfId="46" applyFont="1" applyFill="1" applyBorder="1">
      <alignment/>
      <protection/>
    </xf>
    <xf numFmtId="0" fontId="1" fillId="0" borderId="6" xfId="46" applyFont="1" applyFill="1" applyBorder="1">
      <alignment/>
      <protection/>
    </xf>
    <xf numFmtId="3" fontId="1" fillId="0" borderId="0" xfId="46" applyNumberFormat="1" applyFont="1" applyFill="1" applyBorder="1">
      <alignment/>
      <protection/>
    </xf>
    <xf numFmtId="207" fontId="1" fillId="0" borderId="0" xfId="46" applyNumberFormat="1" applyFont="1" applyFill="1" applyBorder="1">
      <alignment/>
      <protection/>
    </xf>
    <xf numFmtId="207" fontId="1" fillId="0" borderId="6" xfId="46" applyNumberFormat="1" applyFont="1" applyFill="1" applyBorder="1">
      <alignment/>
      <protection/>
    </xf>
    <xf numFmtId="0" fontId="1" fillId="0" borderId="1" xfId="46" applyFont="1" applyFill="1" applyBorder="1" applyAlignment="1">
      <alignment vertical="center"/>
      <protection/>
    </xf>
    <xf numFmtId="3" fontId="1" fillId="0" borderId="0" xfId="46" applyNumberFormat="1" applyFont="1" applyFill="1" applyBorder="1" applyAlignment="1">
      <alignment vertical="center"/>
      <protection/>
    </xf>
    <xf numFmtId="207" fontId="1" fillId="0" borderId="0" xfId="46" applyNumberFormat="1" applyFont="1" applyFill="1" applyBorder="1" applyAlignment="1">
      <alignment vertical="center"/>
      <protection/>
    </xf>
    <xf numFmtId="207" fontId="1" fillId="0" borderId="6" xfId="46" applyNumberFormat="1" applyFont="1" applyFill="1" applyBorder="1" applyAlignment="1">
      <alignment vertical="center"/>
      <protection/>
    </xf>
    <xf numFmtId="208" fontId="1" fillId="0" borderId="0" xfId="46" applyNumberFormat="1" applyFont="1" applyFill="1" applyAlignment="1">
      <alignment vertical="center"/>
      <protection/>
    </xf>
    <xf numFmtId="218" fontId="1" fillId="0" borderId="0" xfId="46" applyNumberFormat="1" applyFont="1" applyFill="1" applyAlignment="1">
      <alignment vertical="center"/>
      <protection/>
    </xf>
    <xf numFmtId="3" fontId="1" fillId="0" borderId="0" xfId="46" applyNumberFormat="1" applyFont="1" applyFill="1" applyBorder="1" applyAlignment="1">
      <alignment horizontal="right" vertical="center"/>
      <protection/>
    </xf>
    <xf numFmtId="41" fontId="1" fillId="0" borderId="0" xfId="46" applyNumberFormat="1" applyFont="1" applyFill="1" applyBorder="1" applyAlignment="1">
      <alignment vertical="center"/>
      <protection/>
    </xf>
    <xf numFmtId="202" fontId="1" fillId="0" borderId="0" xfId="46" applyNumberFormat="1" applyFont="1" applyFill="1" applyBorder="1" applyAlignment="1">
      <alignment vertical="center"/>
      <protection/>
    </xf>
    <xf numFmtId="41" fontId="1" fillId="0" borderId="6" xfId="46" applyNumberFormat="1" applyFont="1" applyFill="1" applyBorder="1" applyAlignment="1">
      <alignment vertical="center"/>
      <protection/>
    </xf>
    <xf numFmtId="199" fontId="10" fillId="0" borderId="6" xfId="46" applyNumberFormat="1" applyFont="1" applyFill="1" applyBorder="1" applyAlignment="1">
      <alignment vertical="center"/>
      <protection/>
    </xf>
    <xf numFmtId="0" fontId="9" fillId="0" borderId="0" xfId="46" applyFont="1" applyFill="1">
      <alignment/>
      <protection/>
    </xf>
    <xf numFmtId="0" fontId="9" fillId="0" borderId="1" xfId="46" applyFont="1" applyFill="1" applyBorder="1">
      <alignment/>
      <protection/>
    </xf>
    <xf numFmtId="0" fontId="9" fillId="0" borderId="6" xfId="46" applyFont="1" applyFill="1" applyBorder="1">
      <alignment/>
      <protection/>
    </xf>
    <xf numFmtId="3" fontId="9" fillId="0" borderId="0" xfId="46" applyNumberFormat="1" applyFont="1" applyFill="1" applyBorder="1">
      <alignment/>
      <protection/>
    </xf>
    <xf numFmtId="207" fontId="9" fillId="0" borderId="0" xfId="46" applyNumberFormat="1" applyFont="1" applyFill="1" applyBorder="1">
      <alignment/>
      <protection/>
    </xf>
    <xf numFmtId="207" fontId="9" fillId="0" borderId="6" xfId="46" applyNumberFormat="1" applyFont="1" applyFill="1" applyBorder="1">
      <alignment/>
      <protection/>
    </xf>
    <xf numFmtId="199" fontId="1" fillId="0" borderId="0" xfId="46" applyNumberFormat="1" applyFont="1" applyFill="1" applyBorder="1" applyAlignment="1">
      <alignment vertical="center"/>
      <protection/>
    </xf>
    <xf numFmtId="199" fontId="1" fillId="0" borderId="6" xfId="46" applyNumberFormat="1" applyFont="1" applyFill="1" applyBorder="1" applyAlignment="1">
      <alignment vertical="center"/>
      <protection/>
    </xf>
    <xf numFmtId="3" fontId="1" fillId="0" borderId="6" xfId="46" applyNumberFormat="1" applyFont="1" applyFill="1" applyBorder="1" applyAlignment="1">
      <alignment horizontal="right" vertical="center"/>
      <protection/>
    </xf>
    <xf numFmtId="207" fontId="1" fillId="0" borderId="0" xfId="46" applyNumberFormat="1" applyFont="1" applyFill="1" applyBorder="1" applyAlignment="1">
      <alignment horizontal="right" vertical="center"/>
      <protection/>
    </xf>
    <xf numFmtId="207" fontId="1" fillId="0" borderId="6" xfId="46" applyNumberFormat="1" applyFont="1" applyFill="1" applyBorder="1" applyAlignment="1">
      <alignment horizontal="right" vertical="center"/>
      <protection/>
    </xf>
    <xf numFmtId="180" fontId="1" fillId="0" borderId="9" xfId="46" applyNumberFormat="1" applyFont="1" applyFill="1" applyBorder="1" applyAlignment="1">
      <alignment vertical="center"/>
      <protection/>
    </xf>
    <xf numFmtId="41" fontId="1" fillId="0" borderId="9" xfId="46" applyNumberFormat="1" applyFont="1" applyFill="1" applyBorder="1" applyAlignment="1">
      <alignment vertical="center"/>
      <protection/>
    </xf>
    <xf numFmtId="41" fontId="1" fillId="0" borderId="8" xfId="46" applyNumberFormat="1" applyFont="1" applyFill="1" applyBorder="1" applyAlignment="1">
      <alignment vertical="center"/>
      <protection/>
    </xf>
    <xf numFmtId="217" fontId="7" fillId="0" borderId="0" xfId="18" applyNumberFormat="1" applyFont="1" applyFill="1" applyAlignment="1">
      <alignment horizontal="left"/>
    </xf>
    <xf numFmtId="38" fontId="9" fillId="0" borderId="0" xfId="18" applyFont="1" applyFill="1" applyBorder="1" applyAlignment="1">
      <alignment horizontal="right"/>
    </xf>
    <xf numFmtId="38" fontId="1" fillId="0" borderId="10" xfId="18" applyFont="1" applyFill="1" applyBorder="1" applyAlignment="1">
      <alignment horizontal="center"/>
    </xf>
    <xf numFmtId="38" fontId="1" fillId="0" borderId="10" xfId="18" applyFont="1" applyFill="1" applyBorder="1" applyAlignment="1">
      <alignment/>
    </xf>
    <xf numFmtId="0" fontId="1" fillId="0" borderId="10" xfId="47" applyFont="1" applyFill="1" applyBorder="1">
      <alignment/>
      <protection/>
    </xf>
    <xf numFmtId="38" fontId="1" fillId="0" borderId="14" xfId="18" applyFont="1" applyFill="1" applyBorder="1" applyAlignment="1">
      <alignment horizontal="center"/>
    </xf>
    <xf numFmtId="38" fontId="1" fillId="0" borderId="14" xfId="18" applyFont="1" applyFill="1" applyBorder="1" applyAlignment="1">
      <alignment/>
    </xf>
    <xf numFmtId="0" fontId="1" fillId="0" borderId="14" xfId="47" applyFont="1" applyFill="1" applyBorder="1">
      <alignment/>
      <protection/>
    </xf>
    <xf numFmtId="38" fontId="1" fillId="0" borderId="14" xfId="18" applyFont="1" applyFill="1" applyBorder="1" applyAlignment="1" quotePrefix="1">
      <alignment horizontal="left"/>
    </xf>
    <xf numFmtId="38" fontId="1" fillId="0" borderId="13" xfId="18" applyFont="1" applyFill="1" applyBorder="1" applyAlignment="1" quotePrefix="1">
      <alignment horizontal="left" vertical="center"/>
    </xf>
    <xf numFmtId="38" fontId="1" fillId="0" borderId="14" xfId="18" applyFont="1" applyFill="1" applyBorder="1" applyAlignment="1" quotePrefix="1">
      <alignment/>
    </xf>
    <xf numFmtId="38" fontId="9" fillId="0" borderId="14" xfId="18" applyFont="1" applyFill="1" applyBorder="1" applyAlignment="1">
      <alignment horizontal="center"/>
    </xf>
    <xf numFmtId="38" fontId="1" fillId="0" borderId="14" xfId="18" applyFont="1" applyFill="1" applyBorder="1" applyAlignment="1">
      <alignment horizontal="left" indent="1"/>
    </xf>
    <xf numFmtId="38" fontId="1" fillId="0" borderId="11" xfId="18" applyFont="1" applyFill="1" applyBorder="1" applyAlignment="1">
      <alignment horizontal="center"/>
    </xf>
    <xf numFmtId="38" fontId="1" fillId="0" borderId="11" xfId="18" applyFont="1" applyFill="1" applyBorder="1" applyAlignment="1">
      <alignment/>
    </xf>
    <xf numFmtId="182" fontId="1" fillId="0" borderId="11" xfId="18" applyNumberFormat="1" applyFont="1" applyFill="1" applyBorder="1" applyAlignment="1" quotePrefix="1">
      <alignment horizontal="center"/>
    </xf>
    <xf numFmtId="41" fontId="1" fillId="0" borderId="3" xfId="18" applyNumberFormat="1" applyFont="1" applyFill="1" applyBorder="1" applyAlignment="1">
      <alignment horizontal="right" shrinkToFit="1"/>
    </xf>
    <xf numFmtId="41" fontId="1" fillId="0" borderId="4" xfId="18" applyNumberFormat="1" applyFont="1" applyFill="1" applyBorder="1" applyAlignment="1">
      <alignment horizontal="right" shrinkToFit="1"/>
    </xf>
    <xf numFmtId="180" fontId="10" fillId="0" borderId="4" xfId="18" applyNumberFormat="1" applyFont="1" applyFill="1" applyBorder="1" applyAlignment="1">
      <alignment horizontal="right" shrinkToFit="1"/>
    </xf>
    <xf numFmtId="41" fontId="1" fillId="0" borderId="4" xfId="18" applyNumberFormat="1" applyFont="1" applyFill="1" applyBorder="1" applyAlignment="1">
      <alignment/>
    </xf>
    <xf numFmtId="41" fontId="1" fillId="0" borderId="5" xfId="18" applyNumberFormat="1" applyFont="1" applyFill="1" applyBorder="1" applyAlignment="1">
      <alignment horizontal="right" shrinkToFit="1"/>
    </xf>
    <xf numFmtId="41" fontId="1" fillId="0" borderId="1" xfId="18" applyNumberFormat="1" applyFont="1" applyFill="1" applyBorder="1" applyAlignment="1">
      <alignment horizontal="right" shrinkToFit="1"/>
    </xf>
    <xf numFmtId="41" fontId="1" fillId="0" borderId="0" xfId="18" applyNumberFormat="1" applyFont="1" applyFill="1" applyBorder="1" applyAlignment="1">
      <alignment horizontal="right" shrinkToFit="1"/>
    </xf>
    <xf numFmtId="180" fontId="1" fillId="0" borderId="0" xfId="18" applyNumberFormat="1" applyFont="1" applyFill="1" applyBorder="1" applyAlignment="1">
      <alignment horizontal="right" shrinkToFit="1"/>
    </xf>
    <xf numFmtId="41" fontId="1" fillId="0" borderId="6" xfId="18" applyNumberFormat="1" applyFont="1" applyFill="1" applyBorder="1" applyAlignment="1">
      <alignment horizontal="right" shrinkToFit="1"/>
    </xf>
    <xf numFmtId="41" fontId="1" fillId="0" borderId="0" xfId="18" applyNumberFormat="1" applyFont="1" applyFill="1" applyBorder="1" applyAlignment="1">
      <alignment/>
    </xf>
    <xf numFmtId="41" fontId="10" fillId="0" borderId="1" xfId="18" applyNumberFormat="1" applyFont="1" applyFill="1" applyBorder="1" applyAlignment="1">
      <alignment horizontal="right" shrinkToFit="1"/>
    </xf>
    <xf numFmtId="41" fontId="10" fillId="0" borderId="0" xfId="18" applyNumberFormat="1" applyFont="1" applyFill="1" applyBorder="1" applyAlignment="1">
      <alignment horizontal="right" shrinkToFit="1"/>
    </xf>
    <xf numFmtId="41" fontId="10" fillId="0" borderId="6" xfId="18" applyNumberFormat="1" applyFont="1" applyFill="1" applyBorder="1" applyAlignment="1">
      <alignment horizontal="right" shrinkToFit="1"/>
    </xf>
    <xf numFmtId="41" fontId="1" fillId="0" borderId="9" xfId="18" applyNumberFormat="1" applyFont="1" applyFill="1" applyBorder="1" applyAlignment="1">
      <alignment horizontal="right" shrinkToFit="1"/>
    </xf>
    <xf numFmtId="180" fontId="1" fillId="0" borderId="9" xfId="18" applyNumberFormat="1" applyFont="1" applyFill="1" applyBorder="1" applyAlignment="1">
      <alignment horizontal="right" shrinkToFit="1"/>
    </xf>
    <xf numFmtId="41" fontId="1" fillId="0" borderId="8" xfId="18" applyNumberFormat="1" applyFont="1" applyFill="1" applyBorder="1" applyAlignment="1">
      <alignment horizontal="right" shrinkToFit="1"/>
    </xf>
    <xf numFmtId="41" fontId="1" fillId="0" borderId="7" xfId="18" applyNumberFormat="1" applyFont="1" applyFill="1" applyBorder="1" applyAlignment="1">
      <alignment horizontal="right" shrinkToFit="1"/>
    </xf>
    <xf numFmtId="0" fontId="0" fillId="0" borderId="0" xfId="48" applyFill="1">
      <alignment/>
      <protection/>
    </xf>
    <xf numFmtId="0" fontId="7" fillId="0" borderId="0" xfId="48" applyFont="1" applyFill="1">
      <alignment/>
      <protection/>
    </xf>
    <xf numFmtId="0" fontId="1" fillId="0" borderId="0" xfId="48" applyFont="1" applyFill="1">
      <alignment/>
      <protection/>
    </xf>
    <xf numFmtId="0" fontId="1" fillId="0" borderId="21" xfId="48" applyFont="1" applyFill="1" applyBorder="1" applyAlignment="1">
      <alignment horizontal="center" vertical="center"/>
      <protection/>
    </xf>
    <xf numFmtId="0" fontId="1" fillId="0" borderId="2" xfId="48" applyFont="1" applyFill="1" applyBorder="1" applyAlignment="1">
      <alignment horizontal="center" vertical="center"/>
      <protection/>
    </xf>
    <xf numFmtId="0" fontId="1" fillId="0" borderId="15" xfId="48" applyFont="1" applyFill="1" applyBorder="1" applyAlignment="1">
      <alignment horizontal="center" vertical="center"/>
      <protection/>
    </xf>
    <xf numFmtId="0" fontId="1" fillId="0" borderId="1" xfId="48" applyFont="1" applyFill="1" applyBorder="1">
      <alignment/>
      <protection/>
    </xf>
    <xf numFmtId="0" fontId="1" fillId="0" borderId="0" xfId="48" applyFont="1" applyFill="1" applyBorder="1">
      <alignment/>
      <protection/>
    </xf>
    <xf numFmtId="0" fontId="1" fillId="0" borderId="6" xfId="48" applyFont="1" applyFill="1" applyBorder="1">
      <alignment/>
      <protection/>
    </xf>
    <xf numFmtId="41" fontId="1" fillId="0" borderId="0" xfId="48" applyNumberFormat="1" applyFont="1" applyFill="1" applyBorder="1">
      <alignment/>
      <protection/>
    </xf>
    <xf numFmtId="41" fontId="1" fillId="0" borderId="4" xfId="48" applyNumberFormat="1" applyFont="1" applyFill="1" applyBorder="1">
      <alignment/>
      <protection/>
    </xf>
    <xf numFmtId="41" fontId="1" fillId="0" borderId="5" xfId="48" applyNumberFormat="1" applyFont="1" applyFill="1" applyBorder="1">
      <alignment/>
      <protection/>
    </xf>
    <xf numFmtId="0" fontId="1" fillId="0" borderId="6" xfId="48" applyFont="1" applyFill="1" applyBorder="1" applyAlignment="1">
      <alignment horizontal="distributed" vertical="center"/>
      <protection/>
    </xf>
    <xf numFmtId="41" fontId="1" fillId="0" borderId="6" xfId="48" applyNumberFormat="1" applyFont="1" applyFill="1" applyBorder="1">
      <alignment/>
      <protection/>
    </xf>
    <xf numFmtId="0" fontId="10" fillId="0" borderId="0" xfId="48" applyFont="1" applyFill="1">
      <alignment/>
      <protection/>
    </xf>
    <xf numFmtId="0" fontId="10" fillId="0" borderId="6" xfId="48" applyFont="1" applyFill="1" applyBorder="1" applyAlignment="1">
      <alignment horizontal="distributed" vertical="center"/>
      <protection/>
    </xf>
    <xf numFmtId="41" fontId="10" fillId="0" borderId="0" xfId="48" applyNumberFormat="1" applyFont="1" applyFill="1" applyBorder="1">
      <alignment/>
      <protection/>
    </xf>
    <xf numFmtId="41" fontId="10" fillId="0" borderId="6" xfId="48" applyNumberFormat="1" applyFont="1" applyFill="1" applyBorder="1">
      <alignment/>
      <protection/>
    </xf>
    <xf numFmtId="0" fontId="1" fillId="0" borderId="0" xfId="48" applyFont="1" applyFill="1" applyBorder="1" applyAlignment="1">
      <alignment horizontal="center"/>
      <protection/>
    </xf>
    <xf numFmtId="0" fontId="1" fillId="0" borderId="6" xfId="48" applyFont="1" applyFill="1" applyBorder="1" applyAlignment="1">
      <alignment horizontal="center"/>
      <protection/>
    </xf>
    <xf numFmtId="0" fontId="1" fillId="0" borderId="0" xfId="48" applyFont="1" applyFill="1" applyBorder="1" applyAlignment="1">
      <alignment horizontal="distributed" vertical="center"/>
      <protection/>
    </xf>
    <xf numFmtId="0" fontId="1" fillId="0" borderId="7" xfId="48" applyFont="1" applyFill="1" applyBorder="1">
      <alignment/>
      <protection/>
    </xf>
    <xf numFmtId="0" fontId="1" fillId="0" borderId="9" xfId="48" applyFont="1" applyFill="1" applyBorder="1">
      <alignment/>
      <protection/>
    </xf>
    <xf numFmtId="0" fontId="1" fillId="0" borderId="8" xfId="48" applyFont="1" applyFill="1" applyBorder="1">
      <alignment/>
      <protection/>
    </xf>
    <xf numFmtId="41" fontId="1" fillId="0" borderId="9" xfId="48" applyNumberFormat="1" applyFont="1" applyFill="1" applyBorder="1">
      <alignment/>
      <protection/>
    </xf>
    <xf numFmtId="41" fontId="1" fillId="0" borderId="8" xfId="48" applyNumberFormat="1" applyFont="1" applyFill="1" applyBorder="1">
      <alignment/>
      <protection/>
    </xf>
    <xf numFmtId="0" fontId="7" fillId="0" borderId="0" xfId="49" applyFont="1" applyFill="1" applyAlignment="1">
      <alignment vertical="center"/>
      <protection/>
    </xf>
    <xf numFmtId="0" fontId="1" fillId="0" borderId="0" xfId="49" applyFont="1" applyFill="1" applyAlignment="1">
      <alignment vertical="center"/>
      <protection/>
    </xf>
    <xf numFmtId="0" fontId="1" fillId="0" borderId="0" xfId="49" applyFont="1" applyFill="1" applyAlignment="1">
      <alignment horizontal="right" vertical="center"/>
      <protection/>
    </xf>
    <xf numFmtId="0" fontId="1" fillId="0" borderId="0" xfId="49" applyFont="1" applyFill="1" applyBorder="1" applyAlignment="1">
      <alignment vertical="center"/>
      <protection/>
    </xf>
    <xf numFmtId="38" fontId="1" fillId="0" borderId="32" xfId="18" applyFont="1" applyFill="1" applyBorder="1" applyAlignment="1">
      <alignment horizontal="centerContinuous" vertical="center"/>
    </xf>
    <xf numFmtId="38" fontId="1" fillId="0" borderId="33" xfId="18" applyFont="1" applyFill="1" applyBorder="1" applyAlignment="1">
      <alignment horizontal="centerContinuous" vertical="center"/>
    </xf>
    <xf numFmtId="38" fontId="1" fillId="0" borderId="9" xfId="18" applyFont="1" applyFill="1" applyBorder="1" applyAlignment="1">
      <alignment horizontal="center" vertical="center" wrapText="1"/>
    </xf>
    <xf numFmtId="38" fontId="1" fillId="0" borderId="2" xfId="18" applyFont="1" applyFill="1" applyBorder="1" applyAlignment="1">
      <alignment horizontal="distributed" vertical="center"/>
    </xf>
    <xf numFmtId="38" fontId="1" fillId="0" borderId="22" xfId="18" applyFont="1" applyFill="1" applyBorder="1" applyAlignment="1">
      <alignment horizontal="distributed" vertical="center"/>
    </xf>
    <xf numFmtId="38" fontId="1" fillId="0" borderId="4" xfId="18" applyFont="1" applyFill="1" applyBorder="1" applyAlignment="1">
      <alignment vertical="center"/>
    </xf>
    <xf numFmtId="38" fontId="1" fillId="0" borderId="27" xfId="18" applyFont="1" applyFill="1" applyBorder="1" applyAlignment="1">
      <alignment vertical="center"/>
    </xf>
    <xf numFmtId="38" fontId="1" fillId="0" borderId="5" xfId="18" applyFont="1" applyFill="1" applyBorder="1" applyAlignment="1">
      <alignment vertical="center"/>
    </xf>
    <xf numFmtId="177" fontId="1" fillId="0" borderId="6" xfId="18" applyNumberFormat="1" applyFont="1" applyFill="1" applyBorder="1" applyAlignment="1">
      <alignment vertical="center"/>
    </xf>
    <xf numFmtId="180" fontId="1" fillId="0" borderId="0" xfId="18" applyNumberFormat="1" applyFont="1" applyFill="1" applyBorder="1" applyAlignment="1">
      <alignment vertical="center"/>
    </xf>
    <xf numFmtId="180" fontId="1" fillId="0" borderId="28" xfId="18" applyNumberFormat="1" applyFont="1" applyFill="1" applyBorder="1" applyAlignment="1">
      <alignment vertical="center"/>
    </xf>
    <xf numFmtId="177" fontId="1" fillId="0" borderId="28" xfId="18" applyNumberFormat="1" applyFont="1" applyFill="1" applyBorder="1" applyAlignment="1">
      <alignment vertical="center"/>
    </xf>
    <xf numFmtId="217" fontId="1" fillId="0" borderId="0" xfId="18" applyNumberFormat="1" applyFont="1" applyFill="1" applyBorder="1" applyAlignment="1">
      <alignment vertical="center"/>
    </xf>
    <xf numFmtId="180" fontId="1" fillId="0" borderId="9" xfId="18" applyNumberFormat="1" applyFont="1" applyFill="1" applyBorder="1" applyAlignment="1">
      <alignment vertical="center"/>
    </xf>
    <xf numFmtId="180" fontId="1" fillId="0" borderId="29" xfId="18" applyNumberFormat="1" applyFont="1" applyFill="1" applyBorder="1" applyAlignment="1">
      <alignment vertical="center"/>
    </xf>
    <xf numFmtId="180" fontId="1" fillId="0" borderId="8" xfId="18" applyNumberFormat="1" applyFont="1" applyFill="1" applyBorder="1" applyAlignment="1">
      <alignment vertical="center"/>
    </xf>
    <xf numFmtId="38" fontId="7" fillId="0" borderId="0" xfId="18" applyFont="1" applyAlignment="1">
      <alignment vertical="center"/>
    </xf>
    <xf numFmtId="41" fontId="1" fillId="0" borderId="3" xfId="18" applyNumberFormat="1" applyFont="1" applyFill="1" applyBorder="1" applyAlignment="1">
      <alignment vertical="center"/>
    </xf>
    <xf numFmtId="38" fontId="1" fillId="0" borderId="0" xfId="18" applyFont="1" applyBorder="1" applyAlignment="1">
      <alignment horizontal="center" vertical="center"/>
    </xf>
    <xf numFmtId="38" fontId="1" fillId="0" borderId="6" xfId="18" applyFont="1" applyBorder="1" applyAlignment="1">
      <alignment horizontal="distributed" vertical="center"/>
    </xf>
    <xf numFmtId="38" fontId="10" fillId="0" borderId="6" xfId="18" applyFont="1" applyBorder="1" applyAlignment="1">
      <alignment horizontal="distributed" vertical="center"/>
    </xf>
    <xf numFmtId="38" fontId="1" fillId="0" borderId="1" xfId="18" applyFont="1" applyBorder="1" applyAlignment="1">
      <alignment vertical="center"/>
    </xf>
    <xf numFmtId="38" fontId="1" fillId="0" borderId="0" xfId="18" applyFont="1" applyBorder="1" applyAlignment="1">
      <alignment vertical="center"/>
    </xf>
    <xf numFmtId="38" fontId="1" fillId="0" borderId="9" xfId="18" applyFont="1" applyBorder="1" applyAlignment="1">
      <alignment horizontal="center" vertical="center"/>
    </xf>
    <xf numFmtId="38" fontId="10" fillId="0" borderId="8" xfId="18" applyFont="1" applyBorder="1" applyAlignment="1">
      <alignment horizontal="distributed" vertical="center"/>
    </xf>
    <xf numFmtId="41" fontId="10" fillId="0" borderId="7" xfId="18" applyNumberFormat="1" applyFont="1" applyFill="1" applyBorder="1" applyAlignment="1">
      <alignment vertical="center"/>
    </xf>
    <xf numFmtId="38" fontId="1" fillId="0" borderId="0" xfId="18" applyFont="1" applyFill="1" applyBorder="1" applyAlignment="1">
      <alignment horizontal="left" vertical="center"/>
    </xf>
    <xf numFmtId="0" fontId="1" fillId="0" borderId="10" xfId="51" applyFont="1" applyFill="1" applyBorder="1" applyAlignment="1">
      <alignment vertical="center"/>
      <protection/>
    </xf>
    <xf numFmtId="0" fontId="1" fillId="0" borderId="11" xfId="51" applyFont="1" applyFill="1" applyBorder="1" applyAlignment="1">
      <alignment vertical="center"/>
      <protection/>
    </xf>
    <xf numFmtId="0" fontId="1" fillId="0" borderId="9" xfId="51" applyFont="1" applyFill="1" applyBorder="1" applyAlignment="1">
      <alignment vertical="center"/>
      <protection/>
    </xf>
    <xf numFmtId="41" fontId="10" fillId="0" borderId="7" xfId="18" applyNumberFormat="1" applyFont="1" applyFill="1" applyBorder="1" applyAlignment="1">
      <alignment horizontal="right" vertical="center"/>
    </xf>
    <xf numFmtId="41" fontId="10" fillId="0" borderId="9" xfId="18" applyNumberFormat="1" applyFont="1" applyFill="1" applyBorder="1" applyAlignment="1">
      <alignment horizontal="right" vertical="center"/>
    </xf>
    <xf numFmtId="38" fontId="1" fillId="0" borderId="3" xfId="18" applyFont="1" applyFill="1" applyBorder="1" applyAlignment="1">
      <alignment horizontal="center" vertical="center"/>
    </xf>
    <xf numFmtId="0" fontId="1" fillId="0" borderId="11" xfId="52" applyFont="1" applyFill="1" applyBorder="1" applyAlignment="1">
      <alignment horizontal="center" vertical="center"/>
      <protection/>
    </xf>
    <xf numFmtId="41" fontId="10" fillId="0" borderId="3" xfId="18" applyNumberFormat="1" applyFont="1" applyFill="1" applyBorder="1" applyAlignment="1">
      <alignment vertical="center"/>
    </xf>
    <xf numFmtId="41" fontId="10" fillId="0" borderId="4" xfId="18" applyNumberFormat="1" applyFont="1" applyFill="1" applyBorder="1" applyAlignment="1">
      <alignment vertical="center"/>
    </xf>
    <xf numFmtId="41" fontId="10" fillId="0" borderId="5" xfId="18" applyNumberFormat="1" applyFont="1" applyFill="1" applyBorder="1" applyAlignment="1">
      <alignment vertical="center"/>
    </xf>
    <xf numFmtId="41" fontId="11" fillId="0" borderId="1" xfId="18" applyNumberFormat="1" applyFont="1" applyFill="1" applyBorder="1" applyAlignment="1">
      <alignment vertical="center"/>
    </xf>
    <xf numFmtId="41" fontId="11" fillId="0" borderId="0" xfId="18" applyNumberFormat="1" applyFont="1" applyFill="1" applyBorder="1" applyAlignment="1">
      <alignment vertical="center"/>
    </xf>
    <xf numFmtId="41" fontId="11" fillId="0" borderId="6" xfId="18" applyNumberFormat="1" applyFont="1" applyFill="1" applyBorder="1" applyAlignment="1">
      <alignment vertical="center"/>
    </xf>
    <xf numFmtId="38" fontId="1" fillId="0" borderId="9" xfId="18" applyFont="1" applyFill="1" applyBorder="1" applyAlignment="1">
      <alignment horizontal="distributed" vertical="center"/>
    </xf>
    <xf numFmtId="38" fontId="1" fillId="0" borderId="34" xfId="18" applyFont="1" applyFill="1" applyBorder="1" applyAlignment="1">
      <alignment vertical="center"/>
    </xf>
    <xf numFmtId="41" fontId="1" fillId="0" borderId="0" xfId="18" applyNumberFormat="1" applyFont="1" applyFill="1" applyBorder="1" applyAlignment="1">
      <alignment horizontal="right" vertical="center" shrinkToFit="1"/>
    </xf>
    <xf numFmtId="41" fontId="1" fillId="0" borderId="34" xfId="18" applyNumberFormat="1" applyFont="1" applyFill="1" applyBorder="1" applyAlignment="1">
      <alignment horizontal="right" vertical="center" shrinkToFit="1"/>
    </xf>
    <xf numFmtId="0" fontId="1" fillId="0" borderId="8" xfId="52" applyFont="1" applyFill="1" applyBorder="1" applyAlignment="1">
      <alignment horizontal="center" vertical="center"/>
      <protection/>
    </xf>
    <xf numFmtId="0" fontId="1" fillId="0" borderId="11" xfId="52" applyFont="1" applyFill="1" applyBorder="1" applyAlignment="1">
      <alignment horizontal="center" vertical="center" wrapText="1"/>
      <protection/>
    </xf>
    <xf numFmtId="38" fontId="10" fillId="0" borderId="3" xfId="18" applyFont="1" applyFill="1" applyBorder="1" applyAlignment="1">
      <alignment vertical="center"/>
    </xf>
    <xf numFmtId="38" fontId="10" fillId="0" borderId="4" xfId="18" applyFont="1" applyFill="1" applyBorder="1" applyAlignment="1">
      <alignment vertical="center"/>
    </xf>
    <xf numFmtId="41" fontId="1" fillId="0" borderId="8" xfId="18" applyNumberFormat="1" applyFont="1" applyFill="1" applyBorder="1" applyAlignment="1">
      <alignment horizontal="right" vertical="center"/>
    </xf>
    <xf numFmtId="182" fontId="1" fillId="0" borderId="0" xfId="18" applyNumberFormat="1" applyFont="1" applyFill="1" applyBorder="1" applyAlignment="1">
      <alignment/>
    </xf>
    <xf numFmtId="38" fontId="1" fillId="0" borderId="5" xfId="18" applyFont="1" applyFill="1" applyBorder="1" applyAlignment="1">
      <alignment horizontal="center" vertical="center"/>
    </xf>
    <xf numFmtId="0" fontId="8" fillId="0" borderId="13" xfId="53" applyFont="1" applyFill="1" applyBorder="1" applyAlignment="1">
      <alignment horizontal="center" vertical="center"/>
      <protection/>
    </xf>
    <xf numFmtId="0" fontId="8" fillId="0" borderId="0" xfId="53" applyFont="1" applyFill="1" applyBorder="1" applyAlignment="1">
      <alignment horizontal="center" vertical="center"/>
      <protection/>
    </xf>
    <xf numFmtId="38" fontId="1" fillId="0" borderId="6" xfId="18" applyFont="1" applyFill="1" applyBorder="1" applyAlignment="1">
      <alignment horizontal="right" vertical="center"/>
    </xf>
    <xf numFmtId="0" fontId="8" fillId="0" borderId="0" xfId="53" applyFont="1" applyFill="1" applyBorder="1" applyAlignment="1">
      <alignment horizontal="left" vertical="center"/>
      <protection/>
    </xf>
    <xf numFmtId="0" fontId="1" fillId="0" borderId="6" xfId="53" applyFont="1" applyFill="1" applyBorder="1" applyAlignment="1">
      <alignment horizontal="distributed" vertical="center"/>
      <protection/>
    </xf>
    <xf numFmtId="0" fontId="1" fillId="0" borderId="0" xfId="53" applyFont="1" applyFill="1" applyBorder="1" applyAlignment="1">
      <alignment horizontal="distributed" vertical="center"/>
      <protection/>
    </xf>
    <xf numFmtId="38" fontId="1" fillId="0" borderId="6" xfId="18" applyFont="1" applyFill="1" applyBorder="1" applyAlignment="1" quotePrefix="1">
      <alignment vertical="center"/>
    </xf>
    <xf numFmtId="38" fontId="1" fillId="0" borderId="0" xfId="18" applyFont="1" applyFill="1" applyBorder="1" applyAlignment="1" quotePrefix="1">
      <alignment vertical="center"/>
    </xf>
    <xf numFmtId="38" fontId="10" fillId="0" borderId="1" xfId="18" applyFont="1" applyFill="1" applyBorder="1" applyAlignment="1">
      <alignment horizontal="left" vertical="center"/>
    </xf>
    <xf numFmtId="38" fontId="10" fillId="0" borderId="0" xfId="18" applyFont="1" applyFill="1" applyBorder="1" applyAlignment="1">
      <alignment horizontal="left" vertical="center"/>
    </xf>
    <xf numFmtId="38" fontId="10" fillId="0" borderId="0" xfId="18" applyFont="1" applyFill="1" applyBorder="1" applyAlignment="1">
      <alignment horizontal="distributed" vertical="center"/>
    </xf>
    <xf numFmtId="38" fontId="1" fillId="0" borderId="6" xfId="18" applyFont="1" applyFill="1" applyBorder="1" applyAlignment="1">
      <alignment horizontal="left" vertical="center"/>
    </xf>
    <xf numFmtId="38" fontId="1" fillId="0" borderId="6" xfId="18" applyFont="1" applyFill="1" applyBorder="1" applyAlignment="1" quotePrefix="1">
      <alignment horizontal="left" vertical="center"/>
    </xf>
    <xf numFmtId="38" fontId="1" fillId="0" borderId="0" xfId="18" applyFont="1" applyFill="1" applyBorder="1" applyAlignment="1" quotePrefix="1">
      <alignment horizontal="left" vertical="center"/>
    </xf>
    <xf numFmtId="38" fontId="1" fillId="0" borderId="1" xfId="18" applyFont="1" applyFill="1" applyBorder="1" applyAlignment="1">
      <alignment horizontal="center" vertical="distributed" textRotation="255"/>
    </xf>
    <xf numFmtId="38" fontId="9" fillId="0" borderId="0" xfId="18" applyFont="1" applyFill="1" applyBorder="1" applyAlignment="1">
      <alignment horizontal="distributed" vertical="center"/>
    </xf>
    <xf numFmtId="38" fontId="9" fillId="0" borderId="0" xfId="18" applyFont="1" applyFill="1" applyBorder="1" applyAlignment="1">
      <alignment horizontal="left" vertical="center"/>
    </xf>
    <xf numFmtId="181" fontId="1" fillId="0" borderId="6" xfId="18" applyNumberFormat="1" applyFont="1" applyFill="1" applyBorder="1" applyAlignment="1">
      <alignment horizontal="right"/>
    </xf>
    <xf numFmtId="38" fontId="1" fillId="0" borderId="1" xfId="18" applyFont="1" applyFill="1" applyBorder="1" applyAlignment="1">
      <alignment vertical="distributed" textRotation="255"/>
    </xf>
    <xf numFmtId="38" fontId="1" fillId="0" borderId="7" xfId="18" applyFont="1" applyFill="1" applyBorder="1" applyAlignment="1">
      <alignment/>
    </xf>
    <xf numFmtId="38" fontId="1" fillId="0" borderId="9" xfId="18" applyFont="1" applyFill="1" applyBorder="1" applyAlignment="1">
      <alignment/>
    </xf>
    <xf numFmtId="38" fontId="9" fillId="0" borderId="4" xfId="18" applyFont="1" applyFill="1" applyBorder="1" applyAlignment="1">
      <alignment/>
    </xf>
    <xf numFmtId="38" fontId="1" fillId="0" borderId="0" xfId="18" applyFont="1" applyFill="1" applyBorder="1" applyAlignment="1">
      <alignment horizontal="left"/>
    </xf>
    <xf numFmtId="0" fontId="1" fillId="0" borderId="0" xfId="54" applyFont="1" applyFill="1">
      <alignment/>
      <protection/>
    </xf>
    <xf numFmtId="0" fontId="7" fillId="0" borderId="0" xfId="54" applyFont="1" applyFill="1">
      <alignment/>
      <protection/>
    </xf>
    <xf numFmtId="0" fontId="1" fillId="0" borderId="0" xfId="54" applyFont="1" applyFill="1" applyAlignment="1">
      <alignment horizontal="right"/>
      <protection/>
    </xf>
    <xf numFmtId="0" fontId="1" fillId="0" borderId="35" xfId="54" applyFont="1" applyFill="1" applyBorder="1" applyAlignment="1">
      <alignment horizontal="distributed"/>
      <protection/>
    </xf>
    <xf numFmtId="41" fontId="1" fillId="0" borderId="1" xfId="54" applyNumberFormat="1" applyFont="1" applyFill="1" applyBorder="1" applyAlignment="1">
      <alignment horizontal="distributed"/>
      <protection/>
    </xf>
    <xf numFmtId="41" fontId="1" fillId="0" borderId="0" xfId="54" applyNumberFormat="1" applyFont="1" applyFill="1" applyBorder="1" applyAlignment="1">
      <alignment horizontal="distributed"/>
      <protection/>
    </xf>
    <xf numFmtId="41" fontId="1" fillId="0" borderId="0" xfId="54" applyNumberFormat="1" applyFont="1" applyFill="1" applyBorder="1">
      <alignment/>
      <protection/>
    </xf>
    <xf numFmtId="0" fontId="1" fillId="0" borderId="1" xfId="54" applyFont="1" applyFill="1" applyBorder="1" applyAlignment="1">
      <alignment horizontal="center"/>
      <protection/>
    </xf>
    <xf numFmtId="0" fontId="1" fillId="0" borderId="11" xfId="54" applyFont="1" applyFill="1" applyBorder="1" applyAlignment="1">
      <alignment horizontal="center"/>
      <protection/>
    </xf>
    <xf numFmtId="0" fontId="1" fillId="0" borderId="11" xfId="54" applyFont="1" applyFill="1" applyBorder="1">
      <alignment/>
      <protection/>
    </xf>
    <xf numFmtId="0" fontId="1" fillId="0" borderId="0" xfId="54" applyFont="1" applyFill="1" applyBorder="1" applyAlignment="1">
      <alignment horizontal="center"/>
      <protection/>
    </xf>
    <xf numFmtId="0" fontId="1" fillId="0" borderId="0" xfId="54" applyFont="1" applyFill="1" applyBorder="1">
      <alignment/>
      <protection/>
    </xf>
    <xf numFmtId="0" fontId="1" fillId="0" borderId="11" xfId="54" applyFont="1" applyFill="1" applyBorder="1" applyAlignment="1">
      <alignment horizontal="distributed"/>
      <protection/>
    </xf>
    <xf numFmtId="0" fontId="1" fillId="0" borderId="14" xfId="54" applyFont="1" applyFill="1" applyBorder="1" applyAlignment="1">
      <alignment horizontal="distributed"/>
      <protection/>
    </xf>
    <xf numFmtId="0" fontId="1" fillId="0" borderId="0" xfId="54" applyFont="1" applyFill="1" applyBorder="1" applyAlignment="1">
      <alignment horizontal="right"/>
      <protection/>
    </xf>
    <xf numFmtId="0" fontId="1" fillId="0" borderId="6" xfId="54" applyFont="1" applyFill="1" applyBorder="1" applyAlignment="1">
      <alignment horizontal="center"/>
      <protection/>
    </xf>
    <xf numFmtId="0" fontId="10" fillId="0" borderId="0" xfId="54" applyFont="1" applyFill="1">
      <alignment/>
      <protection/>
    </xf>
    <xf numFmtId="0" fontId="10" fillId="0" borderId="14" xfId="54" applyFont="1" applyFill="1" applyBorder="1" applyAlignment="1">
      <alignment horizontal="distributed"/>
      <protection/>
    </xf>
    <xf numFmtId="41" fontId="10" fillId="0" borderId="0" xfId="54" applyNumberFormat="1" applyFont="1" applyFill="1" applyBorder="1">
      <alignment/>
      <protection/>
    </xf>
    <xf numFmtId="41" fontId="10" fillId="0" borderId="6" xfId="54" applyNumberFormat="1" applyFont="1" applyFill="1" applyBorder="1">
      <alignment/>
      <protection/>
    </xf>
    <xf numFmtId="41" fontId="1" fillId="0" borderId="6" xfId="54" applyNumberFormat="1" applyFont="1" applyFill="1" applyBorder="1">
      <alignment/>
      <protection/>
    </xf>
    <xf numFmtId="41" fontId="1" fillId="0" borderId="0" xfId="54" applyNumberFormat="1" applyFont="1" applyFill="1" applyBorder="1" applyAlignment="1">
      <alignment horizontal="right"/>
      <protection/>
    </xf>
    <xf numFmtId="211" fontId="1" fillId="0" borderId="0" xfId="54" applyNumberFormat="1" applyFont="1" applyFill="1" applyBorder="1">
      <alignment/>
      <protection/>
    </xf>
    <xf numFmtId="41" fontId="1" fillId="0" borderId="10" xfId="54" applyNumberFormat="1" applyFont="1" applyFill="1" applyBorder="1" applyAlignment="1">
      <alignment horizontal="center" vertical="center" wrapText="1"/>
      <protection/>
    </xf>
    <xf numFmtId="0" fontId="1" fillId="0" borderId="9" xfId="54" applyFont="1" applyFill="1" applyBorder="1" applyAlignment="1">
      <alignment horizontal="center"/>
      <protection/>
    </xf>
    <xf numFmtId="0" fontId="1" fillId="0" borderId="8" xfId="54" applyFont="1" applyFill="1" applyBorder="1" applyAlignment="1">
      <alignment horizontal="center"/>
      <protection/>
    </xf>
    <xf numFmtId="41" fontId="1" fillId="0" borderId="11" xfId="54" applyNumberFormat="1" applyFont="1" applyFill="1" applyBorder="1" applyAlignment="1">
      <alignment horizontal="center" vertical="center" wrapText="1"/>
      <protection/>
    </xf>
    <xf numFmtId="0" fontId="1" fillId="0" borderId="2" xfId="54" applyFont="1" applyFill="1" applyBorder="1" applyAlignment="1">
      <alignment horizontal="center"/>
      <protection/>
    </xf>
    <xf numFmtId="0" fontId="1" fillId="0" borderId="4" xfId="54" applyFont="1" applyFill="1" applyBorder="1" applyAlignment="1">
      <alignment horizontal="center"/>
      <protection/>
    </xf>
    <xf numFmtId="0" fontId="1" fillId="0" borderId="4" xfId="54" applyFont="1" applyFill="1" applyBorder="1" applyAlignment="1">
      <alignment horizontal="right"/>
      <protection/>
    </xf>
    <xf numFmtId="0" fontId="1" fillId="0" borderId="5" xfId="54" applyFont="1" applyFill="1" applyBorder="1" applyAlignment="1">
      <alignment horizontal="center"/>
      <protection/>
    </xf>
    <xf numFmtId="41" fontId="10" fillId="0" borderId="0" xfId="54" applyNumberFormat="1" applyFont="1" applyFill="1">
      <alignment/>
      <protection/>
    </xf>
    <xf numFmtId="41" fontId="1" fillId="0" borderId="0" xfId="54" applyNumberFormat="1" applyFont="1" applyFill="1">
      <alignment/>
      <protection/>
    </xf>
    <xf numFmtId="41" fontId="1" fillId="0" borderId="0" xfId="54" applyNumberFormat="1" applyFont="1" applyFill="1" applyAlignment="1">
      <alignment horizontal="left"/>
      <protection/>
    </xf>
    <xf numFmtId="41" fontId="1" fillId="0" borderId="0" xfId="54" applyNumberFormat="1" applyFont="1" applyFill="1" applyAlignment="1">
      <alignment horizontal="right"/>
      <protection/>
    </xf>
    <xf numFmtId="41" fontId="1" fillId="0" borderId="9" xfId="54" applyNumberFormat="1" applyFont="1" applyFill="1" applyBorder="1">
      <alignment/>
      <protection/>
    </xf>
    <xf numFmtId="41" fontId="1" fillId="0" borderId="8" xfId="54" applyNumberFormat="1" applyFont="1" applyFill="1" applyBorder="1">
      <alignment/>
      <protection/>
    </xf>
    <xf numFmtId="0" fontId="1" fillId="0" borderId="0" xfId="55" applyFont="1" applyFill="1" applyAlignment="1">
      <alignment vertical="center"/>
      <protection/>
    </xf>
    <xf numFmtId="182" fontId="1" fillId="0" borderId="0" xfId="18" applyNumberFormat="1" applyFont="1" applyFill="1" applyBorder="1" applyAlignment="1">
      <alignment vertical="center"/>
    </xf>
    <xf numFmtId="38" fontId="1" fillId="0" borderId="2" xfId="18" applyFont="1" applyFill="1" applyBorder="1" applyAlignment="1">
      <alignment horizontal="center" vertical="center"/>
    </xf>
    <xf numFmtId="0" fontId="1" fillId="0" borderId="2" xfId="55" applyFont="1" applyFill="1" applyBorder="1" applyAlignment="1">
      <alignment horizontal="distributed" vertical="center"/>
      <protection/>
    </xf>
    <xf numFmtId="38" fontId="1" fillId="0" borderId="36" xfId="18" applyFont="1" applyFill="1" applyBorder="1" applyAlignment="1">
      <alignment vertical="center"/>
    </xf>
    <xf numFmtId="38" fontId="16" fillId="0" borderId="1" xfId="18" applyFont="1" applyFill="1" applyBorder="1" applyAlignment="1">
      <alignment vertical="center"/>
    </xf>
    <xf numFmtId="38" fontId="16" fillId="0" borderId="3" xfId="18" applyFont="1" applyFill="1" applyBorder="1" applyAlignment="1">
      <alignment horizontal="right" vertical="center"/>
    </xf>
    <xf numFmtId="38" fontId="16" fillId="0" borderId="4" xfId="18" applyFont="1" applyFill="1" applyBorder="1" applyAlignment="1">
      <alignment horizontal="right" vertical="center"/>
    </xf>
    <xf numFmtId="38" fontId="16" fillId="0" borderId="5" xfId="18" applyFont="1" applyFill="1" applyBorder="1" applyAlignment="1">
      <alignment horizontal="right" vertical="center"/>
    </xf>
    <xf numFmtId="38" fontId="16" fillId="0" borderId="0" xfId="18" applyFont="1" applyFill="1" applyAlignment="1">
      <alignment vertical="center"/>
    </xf>
    <xf numFmtId="0" fontId="14" fillId="0" borderId="6" xfId="55" applyFont="1" applyFill="1" applyBorder="1" applyAlignment="1">
      <alignment horizontal="distributed" vertical="center"/>
      <protection/>
    </xf>
    <xf numFmtId="0" fontId="7" fillId="0" borderId="0" xfId="56" applyFont="1" applyFill="1" applyAlignment="1">
      <alignment vertical="center"/>
      <protection/>
    </xf>
    <xf numFmtId="182" fontId="9" fillId="0" borderId="0" xfId="18" applyNumberFormat="1" applyFont="1" applyFill="1" applyBorder="1" applyAlignment="1">
      <alignment vertical="center"/>
    </xf>
    <xf numFmtId="38" fontId="9" fillId="0" borderId="0" xfId="18" applyFont="1" applyFill="1" applyAlignment="1">
      <alignment vertical="center" shrinkToFit="1"/>
    </xf>
    <xf numFmtId="38" fontId="1" fillId="0" borderId="2" xfId="18" applyFont="1" applyFill="1" applyBorder="1" applyAlignment="1">
      <alignment horizontal="distributed" vertical="center" shrinkToFit="1"/>
    </xf>
    <xf numFmtId="38" fontId="1" fillId="0" borderId="2" xfId="18" applyFont="1" applyFill="1" applyBorder="1" applyAlignment="1">
      <alignment horizontal="center" vertical="center" shrinkToFit="1"/>
    </xf>
    <xf numFmtId="38" fontId="9" fillId="0" borderId="1" xfId="18" applyFont="1" applyFill="1" applyBorder="1" applyAlignment="1">
      <alignment vertical="center" shrinkToFit="1"/>
    </xf>
    <xf numFmtId="38" fontId="16" fillId="0" borderId="0" xfId="18" applyFont="1" applyFill="1" applyAlignment="1">
      <alignment vertical="center" shrinkToFit="1"/>
    </xf>
    <xf numFmtId="38" fontId="16" fillId="0" borderId="1" xfId="18" applyFont="1" applyFill="1" applyBorder="1" applyAlignment="1">
      <alignment vertical="center" shrinkToFit="1"/>
    </xf>
    <xf numFmtId="38" fontId="16" fillId="0" borderId="6" xfId="18" applyFont="1" applyFill="1" applyBorder="1" applyAlignment="1">
      <alignment horizontal="distributed" vertical="center" shrinkToFit="1"/>
    </xf>
    <xf numFmtId="38" fontId="16" fillId="0" borderId="4" xfId="18" applyFont="1" applyFill="1" applyBorder="1" applyAlignment="1">
      <alignment vertical="center" shrinkToFit="1"/>
    </xf>
    <xf numFmtId="38" fontId="16" fillId="0" borderId="0" xfId="18" applyFont="1" applyFill="1" applyBorder="1" applyAlignment="1">
      <alignment horizontal="right" vertical="center" shrinkToFit="1"/>
    </xf>
    <xf numFmtId="38" fontId="16" fillId="0" borderId="6" xfId="18" applyFont="1" applyFill="1" applyBorder="1" applyAlignment="1">
      <alignment horizontal="right" vertical="center" shrinkToFit="1"/>
    </xf>
    <xf numFmtId="38" fontId="1" fillId="0" borderId="0" xfId="18" applyFont="1" applyFill="1" applyAlignment="1">
      <alignment vertical="center" shrinkToFit="1"/>
    </xf>
    <xf numFmtId="38" fontId="10" fillId="0" borderId="0" xfId="18" applyFont="1" applyFill="1" applyAlignment="1">
      <alignment vertical="center" shrinkToFit="1"/>
    </xf>
    <xf numFmtId="38" fontId="1" fillId="0" borderId="6" xfId="18" applyFont="1" applyFill="1" applyBorder="1" applyAlignment="1">
      <alignment horizontal="distributed" vertical="center" shrinkToFit="1"/>
    </xf>
    <xf numFmtId="41" fontId="9" fillId="0" borderId="1" xfId="18" applyNumberFormat="1" applyFont="1" applyFill="1" applyBorder="1" applyAlignment="1">
      <alignment vertical="center"/>
    </xf>
    <xf numFmtId="41" fontId="9" fillId="0" borderId="0" xfId="18" applyNumberFormat="1" applyFont="1" applyFill="1" applyBorder="1" applyAlignment="1">
      <alignment vertical="center"/>
    </xf>
    <xf numFmtId="41" fontId="9" fillId="0" borderId="6" xfId="18" applyNumberFormat="1" applyFont="1" applyFill="1" applyBorder="1" applyAlignment="1">
      <alignment vertical="center"/>
    </xf>
    <xf numFmtId="38" fontId="9" fillId="0" borderId="7" xfId="18" applyFont="1" applyFill="1" applyBorder="1" applyAlignment="1">
      <alignment vertical="center" shrinkToFit="1"/>
    </xf>
    <xf numFmtId="38" fontId="1" fillId="0" borderId="8" xfId="18" applyFont="1" applyFill="1" applyBorder="1" applyAlignment="1">
      <alignment horizontal="distributed" vertical="center" shrinkToFit="1"/>
    </xf>
    <xf numFmtId="38" fontId="9" fillId="0" borderId="2" xfId="18" applyFont="1" applyFill="1" applyBorder="1" applyAlignment="1">
      <alignment horizontal="center" vertical="center"/>
    </xf>
    <xf numFmtId="38" fontId="1" fillId="0" borderId="3" xfId="18" applyFont="1" applyFill="1" applyBorder="1" applyAlignment="1">
      <alignment vertical="center"/>
    </xf>
    <xf numFmtId="38" fontId="9" fillId="0" borderId="3" xfId="18" applyFont="1" applyFill="1" applyBorder="1" applyAlignment="1">
      <alignment horizontal="distributed" vertical="center"/>
    </xf>
    <xf numFmtId="38" fontId="9" fillId="0" borderId="4" xfId="18" applyFont="1" applyFill="1" applyBorder="1" applyAlignment="1">
      <alignment horizontal="distributed" vertical="center"/>
    </xf>
    <xf numFmtId="38" fontId="9" fillId="0" borderId="5" xfId="18" applyFont="1" applyFill="1" applyBorder="1" applyAlignment="1">
      <alignment horizontal="distributed" vertical="center"/>
    </xf>
    <xf numFmtId="38" fontId="10" fillId="0" borderId="7" xfId="18" applyFont="1" applyFill="1" applyBorder="1" applyAlignment="1">
      <alignment vertical="center"/>
    </xf>
    <xf numFmtId="38" fontId="10" fillId="0" borderId="9" xfId="18" applyFont="1" applyFill="1" applyBorder="1" applyAlignment="1">
      <alignment horizontal="right" vertical="center"/>
    </xf>
    <xf numFmtId="38" fontId="10" fillId="0" borderId="8" xfId="18" applyFont="1" applyFill="1" applyBorder="1" applyAlignment="1">
      <alignment horizontal="right" vertical="center"/>
    </xf>
    <xf numFmtId="49" fontId="1" fillId="0" borderId="0" xfId="18" applyNumberFormat="1" applyFont="1" applyFill="1" applyAlignment="1">
      <alignment vertical="center"/>
    </xf>
    <xf numFmtId="192" fontId="9" fillId="0" borderId="15" xfId="28" applyNumberFormat="1" applyFont="1" applyFill="1" applyBorder="1" applyAlignment="1">
      <alignment horizontal="center" vertical="center"/>
      <protection/>
    </xf>
    <xf numFmtId="192" fontId="9" fillId="0" borderId="30" xfId="28" applyNumberFormat="1" applyFont="1" applyFill="1" applyBorder="1" applyAlignment="1">
      <alignment horizontal="center" vertical="center"/>
      <protection/>
    </xf>
    <xf numFmtId="192" fontId="9" fillId="0" borderId="21" xfId="28" applyNumberFormat="1" applyFont="1" applyFill="1" applyBorder="1" applyAlignment="1">
      <alignment horizontal="center" vertical="center"/>
      <protection/>
    </xf>
    <xf numFmtId="38" fontId="1" fillId="0" borderId="15" xfId="18" applyFont="1" applyFill="1" applyBorder="1" applyAlignment="1">
      <alignment horizontal="center" vertical="center"/>
    </xf>
    <xf numFmtId="38" fontId="1" fillId="0" borderId="30" xfId="18" applyFont="1" applyFill="1" applyBorder="1" applyAlignment="1">
      <alignment horizontal="center" vertical="center"/>
    </xf>
    <xf numFmtId="38" fontId="1" fillId="0" borderId="21" xfId="18" applyFont="1" applyFill="1" applyBorder="1" applyAlignment="1">
      <alignment horizontal="center" vertical="center"/>
    </xf>
    <xf numFmtId="192" fontId="1" fillId="0" borderId="18" xfId="18" applyNumberFormat="1" applyFont="1" applyFill="1" applyBorder="1" applyAlignment="1">
      <alignment horizontal="distributed" vertical="center"/>
    </xf>
    <xf numFmtId="38" fontId="9" fillId="0" borderId="13" xfId="18" applyFont="1" applyFill="1" applyBorder="1" applyAlignment="1">
      <alignment horizontal="center" vertical="center" wrapText="1"/>
    </xf>
    <xf numFmtId="38" fontId="9" fillId="0" borderId="14" xfId="18" applyFont="1" applyFill="1" applyBorder="1" applyAlignment="1">
      <alignment horizontal="center" vertical="center" wrapText="1"/>
    </xf>
    <xf numFmtId="38" fontId="9" fillId="0" borderId="11" xfId="18" applyFont="1" applyFill="1" applyBorder="1" applyAlignment="1">
      <alignment horizontal="center" vertical="center" wrapText="1"/>
    </xf>
    <xf numFmtId="192" fontId="1" fillId="0" borderId="17" xfId="18" applyNumberFormat="1" applyFont="1" applyFill="1" applyBorder="1" applyAlignment="1">
      <alignment horizontal="distributed" vertical="center"/>
    </xf>
    <xf numFmtId="192" fontId="1" fillId="0" borderId="32" xfId="18" applyNumberFormat="1" applyFont="1" applyFill="1" applyBorder="1" applyAlignment="1">
      <alignment horizontal="distributed" vertical="center"/>
    </xf>
    <xf numFmtId="38" fontId="1" fillId="0" borderId="13" xfId="18" applyFont="1" applyFill="1" applyBorder="1" applyAlignment="1">
      <alignment horizontal="center" vertical="center"/>
    </xf>
    <xf numFmtId="38" fontId="1" fillId="0" borderId="11" xfId="18" applyFont="1" applyFill="1" applyBorder="1" applyAlignment="1">
      <alignment horizontal="center" vertical="center"/>
    </xf>
    <xf numFmtId="38" fontId="1" fillId="0" borderId="0" xfId="18" applyFont="1" applyFill="1" applyAlignment="1">
      <alignment horizontal="center" vertical="center"/>
    </xf>
    <xf numFmtId="38" fontId="1" fillId="0" borderId="16" xfId="18" applyFont="1" applyFill="1" applyBorder="1" applyAlignment="1">
      <alignment horizontal="center" vertical="center"/>
    </xf>
    <xf numFmtId="38" fontId="1" fillId="0" borderId="13" xfId="18" applyFont="1" applyFill="1" applyBorder="1" applyAlignment="1">
      <alignment horizontal="center" vertical="center" wrapText="1" shrinkToFit="1"/>
    </xf>
    <xf numFmtId="38" fontId="1" fillId="0" borderId="11" xfId="18" applyFont="1" applyFill="1" applyBorder="1" applyAlignment="1">
      <alignment horizontal="center" vertical="center" wrapText="1" shrinkToFit="1"/>
    </xf>
    <xf numFmtId="38" fontId="1" fillId="0" borderId="18" xfId="18" applyFont="1" applyFill="1" applyBorder="1" applyAlignment="1">
      <alignment horizontal="distributed" vertical="center"/>
    </xf>
    <xf numFmtId="38" fontId="1" fillId="0" borderId="32" xfId="18" applyFont="1" applyFill="1" applyBorder="1" applyAlignment="1">
      <alignment horizontal="distributed" vertical="center"/>
    </xf>
    <xf numFmtId="0" fontId="1" fillId="0" borderId="1" xfId="27" applyFont="1" applyFill="1" applyBorder="1" applyAlignment="1">
      <alignment horizontal="distributed" vertical="center"/>
      <protection/>
    </xf>
    <xf numFmtId="0" fontId="1" fillId="0" borderId="1" xfId="27" applyNumberFormat="1" applyFont="1" applyFill="1" applyBorder="1" applyAlignment="1">
      <alignment horizontal="distributed" vertical="center"/>
      <protection/>
    </xf>
    <xf numFmtId="0" fontId="12" fillId="0" borderId="6" xfId="27" applyNumberFormat="1" applyFont="1" applyFill="1" applyBorder="1" applyAlignment="1">
      <alignment horizontal="distributed" vertical="center"/>
      <protection/>
    </xf>
    <xf numFmtId="0" fontId="10" fillId="0" borderId="1" xfId="27" applyNumberFormat="1" applyFont="1" applyFill="1" applyBorder="1" applyAlignment="1">
      <alignment horizontal="distributed" vertical="center"/>
      <protection/>
    </xf>
    <xf numFmtId="0" fontId="14" fillId="0" borderId="6" xfId="27" applyNumberFormat="1" applyFont="1" applyFill="1" applyBorder="1" applyAlignment="1">
      <alignment horizontal="distributed" vertical="center"/>
      <protection/>
    </xf>
    <xf numFmtId="38" fontId="1" fillId="0" borderId="17" xfId="18" applyFont="1" applyFill="1" applyBorder="1" applyAlignment="1">
      <alignment horizontal="distributed" vertical="center"/>
    </xf>
    <xf numFmtId="0" fontId="12" fillId="0" borderId="6" xfId="27" applyFont="1" applyFill="1" applyBorder="1" applyAlignment="1">
      <alignment horizontal="distributed" vertical="center"/>
      <protection/>
    </xf>
    <xf numFmtId="0" fontId="1" fillId="0" borderId="17" xfId="27" applyFont="1" applyFill="1" applyBorder="1" applyAlignment="1">
      <alignment horizontal="distributed" vertical="center"/>
      <protection/>
    </xf>
    <xf numFmtId="0" fontId="1" fillId="0" borderId="18" xfId="27" applyFont="1" applyFill="1" applyBorder="1" applyAlignment="1">
      <alignment horizontal="distributed" vertical="center"/>
      <protection/>
    </xf>
    <xf numFmtId="0" fontId="10" fillId="0" borderId="1" xfId="18" applyNumberFormat="1" applyFont="1" applyFill="1" applyBorder="1" applyAlignment="1">
      <alignment horizontal="distributed" vertical="center"/>
    </xf>
    <xf numFmtId="0" fontId="10" fillId="0" borderId="6" xfId="18" applyNumberFormat="1" applyFont="1" applyFill="1" applyBorder="1" applyAlignment="1">
      <alignment horizontal="distributed" vertical="center"/>
    </xf>
    <xf numFmtId="0" fontId="12" fillId="0" borderId="6" xfId="26" applyFont="1" applyFill="1" applyBorder="1" applyAlignment="1">
      <alignment horizontal="distributed" vertical="center"/>
      <protection/>
    </xf>
    <xf numFmtId="0" fontId="0" fillId="0" borderId="0" xfId="26" applyFill="1" applyBorder="1" applyAlignment="1">
      <alignment horizontal="distributed" vertical="center"/>
      <protection/>
    </xf>
    <xf numFmtId="0" fontId="1" fillId="0" borderId="1" xfId="18" applyNumberFormat="1" applyFont="1" applyFill="1" applyBorder="1" applyAlignment="1">
      <alignment horizontal="distributed" vertical="center"/>
    </xf>
    <xf numFmtId="0" fontId="1" fillId="0" borderId="35" xfId="26" applyFont="1" applyFill="1" applyBorder="1" applyAlignment="1">
      <alignment horizontal="center" vertical="center"/>
      <protection/>
    </xf>
    <xf numFmtId="0" fontId="1" fillId="0" borderId="37" xfId="26" applyFont="1" applyFill="1" applyBorder="1" applyAlignment="1">
      <alignment horizontal="center" vertical="center"/>
      <protection/>
    </xf>
    <xf numFmtId="0" fontId="1" fillId="0" borderId="7" xfId="26" applyFont="1" applyFill="1" applyBorder="1" applyAlignment="1">
      <alignment horizontal="center" vertical="center"/>
      <protection/>
    </xf>
    <xf numFmtId="0" fontId="1" fillId="0" borderId="8" xfId="26" applyFont="1" applyFill="1" applyBorder="1" applyAlignment="1">
      <alignment horizontal="center" vertical="center"/>
      <protection/>
    </xf>
    <xf numFmtId="0" fontId="10" fillId="0" borderId="1" xfId="26" applyFont="1" applyFill="1" applyBorder="1" applyAlignment="1">
      <alignment horizontal="distributed" vertical="center"/>
      <protection/>
    </xf>
    <xf numFmtId="0" fontId="10" fillId="0" borderId="6" xfId="26" applyFont="1" applyFill="1" applyBorder="1" applyAlignment="1">
      <alignment horizontal="distributed" vertical="center"/>
      <protection/>
    </xf>
    <xf numFmtId="0" fontId="10" fillId="0" borderId="3" xfId="26" applyFont="1" applyFill="1" applyBorder="1" applyAlignment="1">
      <alignment horizontal="distributed" vertical="center"/>
      <protection/>
    </xf>
    <xf numFmtId="0" fontId="10" fillId="0" borderId="5" xfId="26" applyFont="1" applyFill="1" applyBorder="1" applyAlignment="1">
      <alignment horizontal="distributed" vertical="center"/>
      <protection/>
    </xf>
    <xf numFmtId="0" fontId="1" fillId="0" borderId="1" xfId="26" applyNumberFormat="1" applyFont="1" applyFill="1" applyBorder="1" applyAlignment="1">
      <alignment horizontal="distributed" vertical="center"/>
      <protection/>
    </xf>
    <xf numFmtId="0" fontId="0" fillId="0" borderId="6" xfId="26" applyNumberFormat="1" applyFill="1" applyBorder="1" applyAlignment="1">
      <alignment horizontal="distributed" vertical="center"/>
      <protection/>
    </xf>
    <xf numFmtId="0" fontId="10" fillId="0" borderId="1" xfId="26" applyFont="1" applyFill="1" applyBorder="1" applyAlignment="1">
      <alignment horizontal="distributed" vertical="distributed"/>
      <protection/>
    </xf>
    <xf numFmtId="0" fontId="10" fillId="0" borderId="0" xfId="26" applyFont="1" applyFill="1" applyBorder="1" applyAlignment="1">
      <alignment horizontal="distributed" vertical="distributed"/>
      <protection/>
    </xf>
    <xf numFmtId="58" fontId="1" fillId="0" borderId="17" xfId="26" applyNumberFormat="1" applyFont="1" applyFill="1" applyBorder="1" applyAlignment="1">
      <alignment horizontal="center" vertical="center"/>
      <protection/>
    </xf>
    <xf numFmtId="0" fontId="0" fillId="0" borderId="18" xfId="26" applyFill="1" applyBorder="1" applyAlignment="1">
      <alignment horizontal="center" vertical="center"/>
      <protection/>
    </xf>
    <xf numFmtId="0" fontId="0" fillId="0" borderId="6" xfId="26" applyFill="1" applyBorder="1" applyAlignment="1">
      <alignment horizontal="distributed" vertical="center"/>
      <protection/>
    </xf>
    <xf numFmtId="0" fontId="0" fillId="0" borderId="0" xfId="25" applyFill="1" applyBorder="1" applyAlignment="1">
      <alignment horizontal="distributed" vertical="center"/>
      <protection/>
    </xf>
    <xf numFmtId="58" fontId="1" fillId="0" borderId="12" xfId="26" applyNumberFormat="1" applyFont="1" applyFill="1" applyBorder="1" applyAlignment="1">
      <alignment horizontal="center" vertical="center"/>
      <protection/>
    </xf>
    <xf numFmtId="0" fontId="0" fillId="0" borderId="12" xfId="26" applyFill="1" applyBorder="1" applyAlignment="1">
      <alignment horizontal="center" vertical="center"/>
      <protection/>
    </xf>
    <xf numFmtId="0" fontId="0" fillId="0" borderId="6" xfId="25" applyNumberFormat="1" applyFill="1" applyBorder="1" applyAlignment="1">
      <alignment horizontal="distributed" vertical="center"/>
      <protection/>
    </xf>
    <xf numFmtId="0" fontId="1" fillId="0" borderId="35" xfId="25" applyFont="1" applyFill="1" applyBorder="1" applyAlignment="1">
      <alignment horizontal="center" vertical="center" shrinkToFit="1"/>
      <protection/>
    </xf>
    <xf numFmtId="0" fontId="0" fillId="0" borderId="26" xfId="25" applyFill="1" applyBorder="1" applyAlignment="1">
      <alignment horizontal="center" vertical="center"/>
      <protection/>
    </xf>
    <xf numFmtId="0" fontId="0" fillId="0" borderId="37" xfId="25" applyFill="1" applyBorder="1" applyAlignment="1">
      <alignment horizontal="center" vertical="center"/>
      <protection/>
    </xf>
    <xf numFmtId="58" fontId="1" fillId="0" borderId="35" xfId="25" applyNumberFormat="1" applyFont="1" applyFill="1" applyBorder="1" applyAlignment="1">
      <alignment horizontal="distributed" vertical="center" wrapText="1" shrinkToFit="1"/>
      <protection/>
    </xf>
    <xf numFmtId="58" fontId="1" fillId="0" borderId="26" xfId="25" applyNumberFormat="1" applyFont="1" applyFill="1" applyBorder="1" applyAlignment="1" quotePrefix="1">
      <alignment horizontal="distributed" vertical="center" wrapText="1" shrinkToFit="1"/>
      <protection/>
    </xf>
    <xf numFmtId="58" fontId="1" fillId="0" borderId="37" xfId="25" applyNumberFormat="1" applyFont="1" applyFill="1" applyBorder="1" applyAlignment="1" quotePrefix="1">
      <alignment horizontal="distributed" vertical="center" wrapText="1" shrinkToFit="1"/>
      <protection/>
    </xf>
    <xf numFmtId="0" fontId="1" fillId="0" borderId="1" xfId="25" applyNumberFormat="1" applyFont="1" applyFill="1" applyBorder="1" applyAlignment="1">
      <alignment horizontal="distributed" vertical="center"/>
      <protection/>
    </xf>
    <xf numFmtId="0" fontId="0" fillId="0" borderId="6" xfId="25" applyFill="1" applyBorder="1" applyAlignment="1">
      <alignment horizontal="distributed" vertical="center"/>
      <protection/>
    </xf>
    <xf numFmtId="0" fontId="1" fillId="0" borderId="35" xfId="25" applyFont="1" applyFill="1" applyBorder="1" applyAlignment="1">
      <alignment horizontal="center" vertical="center"/>
      <protection/>
    </xf>
    <xf numFmtId="0" fontId="1" fillId="0" borderId="37" xfId="25" applyFont="1" applyFill="1" applyBorder="1" applyAlignment="1">
      <alignment horizontal="center" vertical="center"/>
      <protection/>
    </xf>
    <xf numFmtId="0" fontId="1" fillId="0" borderId="7" xfId="25" applyFont="1" applyFill="1" applyBorder="1" applyAlignment="1">
      <alignment horizontal="center" vertical="center"/>
      <protection/>
    </xf>
    <xf numFmtId="0" fontId="1" fillId="0" borderId="8" xfId="25" applyFont="1" applyFill="1" applyBorder="1" applyAlignment="1">
      <alignment horizontal="center" vertical="center"/>
      <protection/>
    </xf>
    <xf numFmtId="180" fontId="1" fillId="0" borderId="35" xfId="25" applyNumberFormat="1" applyFont="1" applyFill="1" applyBorder="1" applyAlignment="1">
      <alignment horizontal="center" vertical="center" shrinkToFit="1"/>
      <protection/>
    </xf>
    <xf numFmtId="0" fontId="0" fillId="0" borderId="26" xfId="25" applyFill="1" applyBorder="1" applyAlignment="1">
      <alignment horizontal="center" vertical="center" shrinkToFit="1"/>
      <protection/>
    </xf>
    <xf numFmtId="0" fontId="0" fillId="0" borderId="37" xfId="25" applyFill="1" applyBorder="1" applyAlignment="1">
      <alignment horizontal="center" vertical="center" shrinkToFit="1"/>
      <protection/>
    </xf>
    <xf numFmtId="0" fontId="10" fillId="0" borderId="3" xfId="25" applyFont="1" applyFill="1" applyBorder="1" applyAlignment="1">
      <alignment horizontal="distributed" vertical="center"/>
      <protection/>
    </xf>
    <xf numFmtId="0" fontId="10" fillId="0" borderId="5" xfId="25" applyFont="1" applyFill="1" applyBorder="1" applyAlignment="1">
      <alignment horizontal="distributed" vertical="center"/>
      <protection/>
    </xf>
    <xf numFmtId="0" fontId="10" fillId="0" borderId="1" xfId="25" applyFont="1" applyFill="1" applyBorder="1" applyAlignment="1">
      <alignment horizontal="distributed" vertical="center"/>
      <protection/>
    </xf>
    <xf numFmtId="0" fontId="10" fillId="0" borderId="6" xfId="25" applyFont="1" applyFill="1" applyBorder="1" applyAlignment="1">
      <alignment horizontal="distributed" vertical="center"/>
      <protection/>
    </xf>
    <xf numFmtId="0" fontId="10" fillId="0" borderId="1" xfId="25" applyFont="1" applyFill="1" applyBorder="1" applyAlignment="1">
      <alignment horizontal="distributed" vertical="distributed"/>
      <protection/>
    </xf>
    <xf numFmtId="0" fontId="10" fillId="0" borderId="0" xfId="25" applyFont="1" applyFill="1" applyBorder="1" applyAlignment="1">
      <alignment horizontal="distributed" vertical="distributed"/>
      <protection/>
    </xf>
    <xf numFmtId="0" fontId="12" fillId="0" borderId="6" xfId="25" applyFont="1" applyFill="1" applyBorder="1" applyAlignment="1">
      <alignment horizontal="distributed" vertical="center"/>
      <protection/>
    </xf>
    <xf numFmtId="0" fontId="9" fillId="0" borderId="13" xfId="28" applyFont="1" applyFill="1" applyBorder="1" applyAlignment="1">
      <alignment horizontal="center" vertical="center"/>
      <protection/>
    </xf>
    <xf numFmtId="0" fontId="9" fillId="0" borderId="11" xfId="28" applyFont="1" applyFill="1" applyBorder="1" applyAlignment="1">
      <alignment horizontal="center" vertical="center"/>
      <protection/>
    </xf>
    <xf numFmtId="192" fontId="9" fillId="0" borderId="13" xfId="28" applyNumberFormat="1" applyFont="1" applyFill="1" applyBorder="1" applyAlignment="1">
      <alignment horizontal="center" vertical="center" wrapText="1"/>
      <protection/>
    </xf>
    <xf numFmtId="192" fontId="9" fillId="0" borderId="11" xfId="28" applyNumberFormat="1" applyFont="1" applyFill="1" applyBorder="1" applyAlignment="1">
      <alignment horizontal="center" vertical="center" wrapText="1"/>
      <protection/>
    </xf>
    <xf numFmtId="38" fontId="10" fillId="0" borderId="1" xfId="18" applyFont="1" applyFill="1" applyBorder="1" applyAlignment="1">
      <alignment horizontal="distributed" vertical="center"/>
    </xf>
    <xf numFmtId="38" fontId="10" fillId="0" borderId="6" xfId="18" applyFont="1" applyFill="1" applyBorder="1" applyAlignment="1">
      <alignment horizontal="distributed" vertical="center"/>
    </xf>
    <xf numFmtId="38" fontId="1" fillId="0" borderId="13" xfId="18" applyFont="1" applyFill="1" applyBorder="1" applyAlignment="1">
      <alignment horizontal="center" vertical="center" wrapText="1"/>
    </xf>
    <xf numFmtId="38" fontId="1" fillId="0" borderId="14" xfId="18" applyFont="1" applyFill="1" applyBorder="1" applyAlignment="1">
      <alignment horizontal="center" vertical="center" wrapText="1"/>
    </xf>
    <xf numFmtId="38" fontId="1" fillId="0" borderId="11" xfId="18" applyFont="1" applyFill="1" applyBorder="1" applyAlignment="1">
      <alignment horizontal="center" vertical="center" wrapText="1"/>
    </xf>
    <xf numFmtId="38" fontId="1" fillId="0" borderId="35" xfId="18" applyFont="1" applyFill="1" applyBorder="1" applyAlignment="1">
      <alignment horizontal="center" vertical="center"/>
    </xf>
    <xf numFmtId="38" fontId="1" fillId="0" borderId="37"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6"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8" xfId="18" applyFont="1" applyFill="1" applyBorder="1" applyAlignment="1">
      <alignment horizontal="center" vertical="center"/>
    </xf>
    <xf numFmtId="0" fontId="1" fillId="0" borderId="17" xfId="29" applyFont="1" applyFill="1" applyBorder="1" applyAlignment="1">
      <alignment horizontal="center"/>
      <protection/>
    </xf>
    <xf numFmtId="0" fontId="12" fillId="0" borderId="32" xfId="29" applyFont="1" applyFill="1" applyBorder="1" applyAlignment="1">
      <alignment horizontal="center"/>
      <protection/>
    </xf>
    <xf numFmtId="0" fontId="12" fillId="0" borderId="18" xfId="29" applyFont="1" applyFill="1" applyBorder="1" applyAlignment="1">
      <alignment horizontal="center"/>
      <protection/>
    </xf>
    <xf numFmtId="49" fontId="1" fillId="0" borderId="10" xfId="29" applyNumberFormat="1" applyFont="1" applyFill="1" applyBorder="1" applyAlignment="1">
      <alignment horizontal="distributed" vertical="center" wrapText="1"/>
      <protection/>
    </xf>
    <xf numFmtId="49" fontId="0" fillId="0" borderId="11" xfId="29" applyNumberFormat="1" applyFill="1" applyBorder="1" applyAlignment="1">
      <alignment horizontal="distributed"/>
      <protection/>
    </xf>
    <xf numFmtId="0" fontId="1" fillId="0" borderId="10" xfId="29" applyFont="1" applyFill="1" applyBorder="1" applyAlignment="1">
      <alignment horizontal="center" vertical="center"/>
      <protection/>
    </xf>
    <xf numFmtId="0" fontId="12" fillId="0" borderId="11" xfId="29" applyFont="1" applyFill="1" applyBorder="1" applyAlignment="1">
      <alignment horizontal="center" vertical="center"/>
      <protection/>
    </xf>
    <xf numFmtId="49" fontId="1" fillId="0" borderId="0" xfId="30" applyNumberFormat="1" applyFont="1" applyFill="1" applyBorder="1" applyAlignment="1">
      <alignment horizontal="left" vertical="top" wrapText="1"/>
      <protection/>
    </xf>
    <xf numFmtId="49" fontId="1" fillId="0" borderId="10" xfId="30" applyNumberFormat="1" applyFont="1" applyFill="1" applyBorder="1" applyAlignment="1">
      <alignment horizontal="distributed" vertical="center" wrapText="1"/>
      <protection/>
    </xf>
    <xf numFmtId="49" fontId="0" fillId="0" borderId="11" xfId="30" applyNumberFormat="1" applyFill="1" applyBorder="1" applyAlignment="1">
      <alignment horizontal="distributed"/>
      <protection/>
    </xf>
    <xf numFmtId="0" fontId="1" fillId="0" borderId="10" xfId="30" applyFont="1" applyFill="1" applyBorder="1" applyAlignment="1">
      <alignment horizontal="center" vertical="center"/>
      <protection/>
    </xf>
    <xf numFmtId="0" fontId="12" fillId="0" borderId="11" xfId="30" applyFont="1" applyFill="1" applyBorder="1" applyAlignment="1">
      <alignment horizontal="center" vertical="center"/>
      <protection/>
    </xf>
    <xf numFmtId="0" fontId="1" fillId="0" borderId="11" xfId="30" applyFont="1" applyFill="1" applyBorder="1" applyAlignment="1">
      <alignment horizontal="center" vertical="center"/>
      <protection/>
    </xf>
    <xf numFmtId="0" fontId="1" fillId="0" borderId="17" xfId="30" applyFont="1" applyFill="1" applyBorder="1" applyAlignment="1">
      <alignment horizontal="center"/>
      <protection/>
    </xf>
    <xf numFmtId="0" fontId="1" fillId="0" borderId="32" xfId="30" applyFont="1" applyFill="1" applyBorder="1" applyAlignment="1">
      <alignment horizontal="center"/>
      <protection/>
    </xf>
    <xf numFmtId="0" fontId="1" fillId="0" borderId="10" xfId="30" applyFont="1" applyFill="1" applyBorder="1" applyAlignment="1">
      <alignment horizontal="center" vertical="center" wrapText="1"/>
      <protection/>
    </xf>
    <xf numFmtId="0" fontId="1" fillId="0" borderId="11" xfId="30" applyFont="1" applyFill="1" applyBorder="1" applyAlignment="1">
      <alignment horizontal="center" vertical="center" wrapText="1"/>
      <protection/>
    </xf>
    <xf numFmtId="0" fontId="1" fillId="0" borderId="37" xfId="30" applyFont="1" applyFill="1" applyBorder="1" applyAlignment="1">
      <alignment horizontal="center" vertical="center" wrapText="1"/>
      <protection/>
    </xf>
    <xf numFmtId="0" fontId="1" fillId="0" borderId="8" xfId="30" applyFont="1" applyFill="1" applyBorder="1" applyAlignment="1">
      <alignment horizontal="center" vertical="center" wrapText="1"/>
      <protection/>
    </xf>
    <xf numFmtId="0" fontId="1" fillId="0" borderId="2" xfId="31" applyFont="1" applyFill="1" applyBorder="1" applyAlignment="1">
      <alignment horizontal="center" vertical="center" wrapText="1"/>
      <protection/>
    </xf>
    <xf numFmtId="0" fontId="12" fillId="0" borderId="2" xfId="31" applyFont="1" applyFill="1" applyBorder="1" applyAlignment="1">
      <alignment horizontal="center" vertical="center" wrapText="1"/>
      <protection/>
    </xf>
    <xf numFmtId="0" fontId="1" fillId="0" borderId="12" xfId="31" applyFont="1" applyFill="1" applyBorder="1" applyAlignment="1">
      <alignment horizontal="center" vertical="center"/>
      <protection/>
    </xf>
    <xf numFmtId="0" fontId="0" fillId="0" borderId="12" xfId="31" applyFill="1" applyBorder="1" applyAlignment="1">
      <alignment horizontal="center" vertical="center"/>
      <protection/>
    </xf>
    <xf numFmtId="0" fontId="1" fillId="0" borderId="2" xfId="31" applyFont="1" applyFill="1" applyBorder="1" applyAlignment="1">
      <alignment horizontal="center" vertical="center"/>
      <protection/>
    </xf>
    <xf numFmtId="0" fontId="0" fillId="0" borderId="2" xfId="31" applyFill="1" applyBorder="1" applyAlignment="1">
      <alignment horizontal="center" vertical="center"/>
      <protection/>
    </xf>
    <xf numFmtId="0" fontId="1" fillId="0" borderId="7" xfId="31" applyFont="1" applyFill="1" applyBorder="1" applyAlignment="1">
      <alignment horizontal="center" vertical="center" wrapText="1"/>
      <protection/>
    </xf>
    <xf numFmtId="0" fontId="12" fillId="0" borderId="6" xfId="31" applyFont="1" applyFill="1" applyBorder="1" applyAlignment="1">
      <alignment horizontal="center" vertical="center" wrapText="1"/>
      <protection/>
    </xf>
    <xf numFmtId="0" fontId="0" fillId="0" borderId="2" xfId="31" applyFill="1" applyBorder="1" applyAlignment="1">
      <alignment horizontal="center" vertical="center" wrapText="1"/>
      <protection/>
    </xf>
    <xf numFmtId="49" fontId="10" fillId="0" borderId="1" xfId="22" applyFont="1" applyFill="1" applyBorder="1" applyAlignment="1">
      <alignment horizontal="distributed" vertical="center"/>
      <protection/>
    </xf>
    <xf numFmtId="0" fontId="14" fillId="0" borderId="6" xfId="31" applyFont="1" applyFill="1" applyBorder="1" applyAlignment="1">
      <alignment/>
      <protection/>
    </xf>
    <xf numFmtId="0" fontId="0" fillId="0" borderId="2" xfId="31" applyFill="1" applyBorder="1" applyAlignment="1">
      <alignment/>
      <protection/>
    </xf>
    <xf numFmtId="0" fontId="1" fillId="0" borderId="0" xfId="31" applyFont="1" applyFill="1" applyAlignment="1">
      <alignment horizontal="right" vertical="center"/>
      <protection/>
    </xf>
    <xf numFmtId="0" fontId="0" fillId="0" borderId="16" xfId="31" applyFill="1" applyBorder="1" applyAlignment="1">
      <alignment horizontal="right" vertical="center"/>
      <protection/>
    </xf>
    <xf numFmtId="0" fontId="1" fillId="0" borderId="1" xfId="31" applyFont="1" applyFill="1" applyBorder="1" applyAlignment="1">
      <alignment horizontal="distributed" vertical="center" wrapText="1"/>
      <protection/>
    </xf>
    <xf numFmtId="0" fontId="0" fillId="0" borderId="6" xfId="31" applyFill="1" applyBorder="1" applyAlignment="1">
      <alignment/>
      <protection/>
    </xf>
    <xf numFmtId="0" fontId="0" fillId="0" borderId="1" xfId="31" applyFill="1" applyBorder="1" applyAlignment="1">
      <alignment/>
      <protection/>
    </xf>
    <xf numFmtId="0" fontId="0" fillId="0" borderId="7" xfId="31" applyFill="1" applyBorder="1" applyAlignment="1">
      <alignment/>
      <protection/>
    </xf>
    <xf numFmtId="0" fontId="0" fillId="0" borderId="8" xfId="31" applyFill="1" applyBorder="1" applyAlignment="1">
      <alignment/>
      <protection/>
    </xf>
    <xf numFmtId="0" fontId="1" fillId="0" borderId="17" xfId="31" applyFont="1" applyFill="1" applyBorder="1" applyAlignment="1">
      <alignment horizontal="distributed" vertical="distributed"/>
      <protection/>
    </xf>
    <xf numFmtId="0" fontId="0" fillId="0" borderId="32" xfId="31" applyFill="1" applyBorder="1" applyAlignment="1">
      <alignment horizontal="distributed" vertical="distributed"/>
      <protection/>
    </xf>
    <xf numFmtId="0" fontId="0" fillId="0" borderId="18" xfId="31" applyFill="1" applyBorder="1" applyAlignment="1">
      <alignment horizontal="distributed" vertical="distributed"/>
      <protection/>
    </xf>
    <xf numFmtId="0" fontId="1" fillId="0" borderId="15" xfId="31" applyFont="1" applyFill="1" applyBorder="1" applyAlignment="1">
      <alignment horizontal="distributed" vertical="center"/>
      <protection/>
    </xf>
    <xf numFmtId="0" fontId="0" fillId="0" borderId="21" xfId="31" applyFill="1" applyBorder="1" applyAlignment="1">
      <alignment horizontal="distributed" vertical="center"/>
      <protection/>
    </xf>
    <xf numFmtId="0" fontId="1" fillId="0" borderId="13" xfId="31" applyFont="1" applyFill="1" applyBorder="1" applyAlignment="1">
      <alignment horizontal="distributed" vertical="center"/>
      <protection/>
    </xf>
    <xf numFmtId="0" fontId="0" fillId="0" borderId="11" xfId="31" applyFill="1" applyBorder="1" applyAlignment="1">
      <alignment horizontal="distributed" vertical="center"/>
      <protection/>
    </xf>
    <xf numFmtId="0" fontId="1" fillId="0" borderId="14" xfId="31" applyFont="1" applyFill="1" applyBorder="1" applyAlignment="1">
      <alignment horizontal="center" vertical="center"/>
      <protection/>
    </xf>
    <xf numFmtId="0" fontId="8" fillId="0" borderId="11" xfId="31" applyFont="1" applyFill="1" applyBorder="1" applyAlignment="1">
      <alignment horizontal="center" vertical="center"/>
      <protection/>
    </xf>
    <xf numFmtId="49" fontId="10" fillId="0" borderId="1" xfId="31" applyNumberFormat="1" applyFont="1" applyFill="1" applyBorder="1" applyAlignment="1">
      <alignment horizontal="distributed" vertical="center"/>
      <protection/>
    </xf>
    <xf numFmtId="0" fontId="1" fillId="0" borderId="13" xfId="31" applyFont="1" applyFill="1" applyBorder="1" applyAlignment="1">
      <alignment horizontal="center" vertical="center"/>
      <protection/>
    </xf>
    <xf numFmtId="0" fontId="0" fillId="0" borderId="11" xfId="31" applyFill="1" applyBorder="1" applyAlignment="1">
      <alignment/>
      <protection/>
    </xf>
    <xf numFmtId="0" fontId="1" fillId="0" borderId="17" xfId="31" applyFont="1" applyFill="1" applyBorder="1" applyAlignment="1">
      <alignment horizontal="center" vertical="center"/>
      <protection/>
    </xf>
    <xf numFmtId="0" fontId="0" fillId="0" borderId="32" xfId="31" applyFill="1" applyBorder="1" applyAlignment="1">
      <alignment horizontal="center" vertical="center"/>
      <protection/>
    </xf>
    <xf numFmtId="0" fontId="0" fillId="0" borderId="18" xfId="31" applyFill="1" applyBorder="1" applyAlignment="1">
      <alignment horizontal="center" vertical="center"/>
      <protection/>
    </xf>
    <xf numFmtId="0" fontId="1" fillId="0" borderId="3" xfId="31" applyFont="1" applyFill="1" applyBorder="1" applyAlignment="1">
      <alignment horizontal="center" vertical="center"/>
      <protection/>
    </xf>
    <xf numFmtId="0" fontId="0" fillId="0" borderId="5" xfId="31" applyFill="1" applyBorder="1" applyAlignment="1">
      <alignment/>
      <protection/>
    </xf>
    <xf numFmtId="0" fontId="1" fillId="0" borderId="35" xfId="31" applyFont="1" applyFill="1" applyBorder="1" applyAlignment="1">
      <alignment horizontal="distributed" vertical="center"/>
      <protection/>
    </xf>
    <xf numFmtId="0" fontId="1" fillId="0" borderId="37" xfId="31" applyFont="1" applyFill="1" applyBorder="1" applyAlignment="1">
      <alignment horizontal="distributed" vertical="center"/>
      <protection/>
    </xf>
    <xf numFmtId="0" fontId="0" fillId="0" borderId="7" xfId="31" applyFill="1" applyBorder="1" applyAlignment="1">
      <alignment vertical="center"/>
      <protection/>
    </xf>
    <xf numFmtId="0" fontId="0" fillId="0" borderId="8" xfId="31" applyFill="1" applyBorder="1" applyAlignment="1">
      <alignment vertical="center"/>
      <protection/>
    </xf>
    <xf numFmtId="0" fontId="1" fillId="0" borderId="15" xfId="31" applyFont="1" applyFill="1" applyBorder="1" applyAlignment="1">
      <alignment horizontal="center" vertical="center"/>
      <protection/>
    </xf>
    <xf numFmtId="0" fontId="0" fillId="0" borderId="21" xfId="31" applyFill="1" applyBorder="1" applyAlignment="1">
      <alignment/>
      <protection/>
    </xf>
    <xf numFmtId="0" fontId="1" fillId="0" borderId="2" xfId="31" applyFont="1" applyFill="1" applyBorder="1" applyAlignment="1">
      <alignment horizontal="distributed" vertical="center"/>
      <protection/>
    </xf>
    <xf numFmtId="0" fontId="1" fillId="0" borderId="1" xfId="31" applyFont="1" applyFill="1" applyBorder="1" applyAlignment="1">
      <alignment horizontal="distributed" vertical="center"/>
      <protection/>
    </xf>
    <xf numFmtId="0" fontId="12" fillId="0" borderId="6" xfId="31" applyFont="1" applyFill="1" applyBorder="1" applyAlignment="1">
      <alignment horizontal="distributed" vertical="center"/>
      <protection/>
    </xf>
    <xf numFmtId="0" fontId="1" fillId="0" borderId="13" xfId="31" applyFont="1" applyFill="1" applyBorder="1" applyAlignment="1">
      <alignment horizontal="center" vertical="center" wrapText="1"/>
      <protection/>
    </xf>
    <xf numFmtId="0" fontId="1" fillId="0" borderId="35" xfId="31" applyFont="1" applyFill="1" applyBorder="1" applyAlignment="1">
      <alignment horizontal="center" vertical="distributed"/>
      <protection/>
    </xf>
    <xf numFmtId="0" fontId="1" fillId="0" borderId="37" xfId="31" applyFont="1" applyFill="1" applyBorder="1" applyAlignment="1">
      <alignment horizontal="center" vertical="distributed"/>
      <protection/>
    </xf>
    <xf numFmtId="0" fontId="1" fillId="0" borderId="10" xfId="32" applyFont="1" applyFill="1" applyBorder="1" applyAlignment="1">
      <alignment horizontal="distributed" vertical="center"/>
      <protection/>
    </xf>
    <xf numFmtId="0" fontId="0" fillId="0" borderId="11" xfId="32" applyFill="1" applyBorder="1" applyAlignment="1">
      <alignment horizontal="distributed" vertical="center"/>
      <protection/>
    </xf>
    <xf numFmtId="38" fontId="1" fillId="0" borderId="13" xfId="18" applyFont="1" applyFill="1" applyBorder="1" applyAlignment="1">
      <alignment horizontal="distributed" vertical="center" wrapText="1"/>
    </xf>
    <xf numFmtId="0" fontId="0" fillId="0" borderId="14" xfId="33" applyFill="1" applyBorder="1" applyAlignment="1">
      <alignment horizontal="distributed" vertical="center"/>
      <protection/>
    </xf>
    <xf numFmtId="0" fontId="0" fillId="0" borderId="11" xfId="33" applyFill="1" applyBorder="1" applyAlignment="1">
      <alignment horizontal="distributed" vertical="center"/>
      <protection/>
    </xf>
    <xf numFmtId="38" fontId="1" fillId="0" borderId="14" xfId="18" applyFont="1" applyFill="1" applyBorder="1" applyAlignment="1">
      <alignment horizontal="distributed" vertical="center"/>
    </xf>
    <xf numFmtId="38" fontId="1" fillId="0" borderId="11" xfId="18" applyFont="1" applyFill="1" applyBorder="1" applyAlignment="1">
      <alignment horizontal="distributed" vertical="center"/>
    </xf>
    <xf numFmtId="38" fontId="1" fillId="0" borderId="7" xfId="18" applyFont="1" applyFill="1" applyBorder="1" applyAlignment="1">
      <alignment horizontal="distributed" vertical="center"/>
    </xf>
    <xf numFmtId="0" fontId="0" fillId="0" borderId="9" xfId="33" applyFill="1" applyBorder="1" applyAlignment="1">
      <alignment horizontal="distributed" vertical="center"/>
      <protection/>
    </xf>
    <xf numFmtId="0" fontId="0" fillId="0" borderId="8" xfId="33" applyFill="1" applyBorder="1" applyAlignment="1">
      <alignment horizontal="distributed" vertical="center"/>
      <protection/>
    </xf>
    <xf numFmtId="38" fontId="1" fillId="0" borderId="35" xfId="18" applyFont="1" applyFill="1" applyBorder="1" applyAlignment="1">
      <alignment horizontal="center" vertical="center"/>
    </xf>
    <xf numFmtId="0" fontId="0" fillId="0" borderId="37" xfId="33" applyFill="1" applyBorder="1" applyAlignment="1">
      <alignment horizontal="center" vertical="center"/>
      <protection/>
    </xf>
    <xf numFmtId="0" fontId="0" fillId="0" borderId="1" xfId="33" applyFill="1" applyBorder="1" applyAlignment="1">
      <alignment horizontal="center" vertical="center"/>
      <protection/>
    </xf>
    <xf numFmtId="0" fontId="0" fillId="0" borderId="6" xfId="33" applyFill="1" applyBorder="1" applyAlignment="1">
      <alignment horizontal="center" vertical="center"/>
      <protection/>
    </xf>
    <xf numFmtId="0" fontId="0" fillId="0" borderId="7" xfId="33" applyFill="1" applyBorder="1" applyAlignment="1">
      <alignment horizontal="center" vertical="center"/>
      <protection/>
    </xf>
    <xf numFmtId="0" fontId="0" fillId="0" borderId="8" xfId="33" applyFill="1" applyBorder="1" applyAlignment="1">
      <alignment horizontal="center" vertical="center"/>
      <protection/>
    </xf>
    <xf numFmtId="38" fontId="1" fillId="0" borderId="12" xfId="18" applyFont="1" applyFill="1" applyBorder="1" applyAlignment="1">
      <alignment horizontal="distributed" vertical="center"/>
    </xf>
    <xf numFmtId="38" fontId="1" fillId="0" borderId="2" xfId="18" applyFont="1" applyFill="1" applyBorder="1" applyAlignment="1">
      <alignment horizontal="distributed" vertical="center"/>
    </xf>
    <xf numFmtId="38" fontId="1" fillId="0" borderId="17" xfId="18" applyFont="1" applyFill="1" applyBorder="1" applyAlignment="1">
      <alignment horizontal="distributed" vertical="center"/>
    </xf>
    <xf numFmtId="0" fontId="0" fillId="0" borderId="32" xfId="33" applyFill="1" applyBorder="1" applyAlignment="1">
      <alignment horizontal="distributed" vertical="center"/>
      <protection/>
    </xf>
    <xf numFmtId="0" fontId="0" fillId="0" borderId="18" xfId="33" applyFill="1" applyBorder="1" applyAlignment="1">
      <alignment horizontal="distributed" vertical="center"/>
      <protection/>
    </xf>
    <xf numFmtId="38" fontId="1" fillId="0" borderId="14" xfId="18" applyFont="1" applyFill="1" applyBorder="1" applyAlignment="1">
      <alignment horizontal="distributed" vertical="center" wrapText="1"/>
    </xf>
    <xf numFmtId="0" fontId="0" fillId="0" borderId="14" xfId="33" applyFill="1" applyBorder="1" applyAlignment="1">
      <alignment horizontal="distributed" vertical="center" wrapText="1"/>
      <protection/>
    </xf>
    <xf numFmtId="0" fontId="0" fillId="0" borderId="11" xfId="33" applyFill="1" applyBorder="1" applyAlignment="1">
      <alignment horizontal="distributed" vertical="center" wrapText="1"/>
      <protection/>
    </xf>
    <xf numFmtId="38" fontId="1" fillId="0" borderId="11" xfId="18" applyFont="1" applyFill="1" applyBorder="1" applyAlignment="1">
      <alignment horizontal="distributed" vertical="center" wrapText="1"/>
    </xf>
    <xf numFmtId="38" fontId="1" fillId="0" borderId="13" xfId="18" applyFont="1" applyFill="1" applyBorder="1" applyAlignment="1">
      <alignment horizontal="distributed" vertical="center" wrapText="1"/>
    </xf>
    <xf numFmtId="38" fontId="1" fillId="0" borderId="15" xfId="18" applyFont="1" applyFill="1" applyBorder="1" applyAlignment="1">
      <alignment horizontal="distributed" vertical="center"/>
    </xf>
    <xf numFmtId="0" fontId="0" fillId="0" borderId="30" xfId="33" applyFill="1" applyBorder="1" applyAlignment="1">
      <alignment horizontal="distributed" vertical="center"/>
      <protection/>
    </xf>
    <xf numFmtId="0" fontId="0" fillId="0" borderId="21" xfId="33" applyFill="1" applyBorder="1" applyAlignment="1">
      <alignment horizontal="distributed" vertical="center"/>
      <protection/>
    </xf>
    <xf numFmtId="38" fontId="1" fillId="0" borderId="15" xfId="18" applyFont="1" applyFill="1" applyBorder="1" applyAlignment="1">
      <alignment horizontal="distributed" vertical="center" wrapText="1"/>
    </xf>
    <xf numFmtId="38" fontId="1" fillId="0" borderId="30" xfId="18" applyFont="1" applyFill="1" applyBorder="1" applyAlignment="1">
      <alignment horizontal="distributed" vertical="center" wrapText="1"/>
    </xf>
    <xf numFmtId="38" fontId="1" fillId="0" borderId="21" xfId="18" applyFont="1" applyFill="1" applyBorder="1" applyAlignment="1">
      <alignment horizontal="distributed" vertical="center" wrapText="1"/>
    </xf>
    <xf numFmtId="38" fontId="1" fillId="0" borderId="10" xfId="18" applyFont="1" applyFill="1" applyBorder="1" applyAlignment="1">
      <alignment horizontal="center" vertical="center"/>
    </xf>
    <xf numFmtId="38" fontId="1" fillId="0" borderId="10" xfId="18" applyFont="1" applyFill="1" applyBorder="1" applyAlignment="1">
      <alignment horizontal="center" vertical="center" wrapText="1"/>
    </xf>
    <xf numFmtId="201" fontId="1" fillId="0" borderId="0" xfId="34" applyNumberFormat="1" applyFont="1" applyFill="1" applyBorder="1" applyAlignment="1">
      <alignment horizontal="right" vertical="center"/>
      <protection/>
    </xf>
    <xf numFmtId="0" fontId="1" fillId="0" borderId="1" xfId="34" applyFont="1" applyFill="1" applyBorder="1" applyAlignment="1">
      <alignment horizontal="center" vertical="distributed" textRotation="255"/>
      <protection/>
    </xf>
    <xf numFmtId="0" fontId="1" fillId="0" borderId="1" xfId="34" applyFont="1" applyFill="1" applyBorder="1" applyAlignment="1">
      <alignment horizontal="center" vertical="distributed" textRotation="255" wrapText="1"/>
      <protection/>
    </xf>
    <xf numFmtId="0" fontId="1" fillId="0" borderId="0" xfId="34" applyFont="1" applyFill="1" applyBorder="1" applyAlignment="1">
      <alignment horizontal="distributed" vertical="center"/>
      <protection/>
    </xf>
    <xf numFmtId="0" fontId="1" fillId="0" borderId="0" xfId="34" applyFont="1" applyFill="1" applyBorder="1" applyAlignment="1">
      <alignment horizontal="distributed" vertical="center" wrapText="1"/>
      <protection/>
    </xf>
    <xf numFmtId="0" fontId="1" fillId="0" borderId="1" xfId="34" applyFont="1" applyFill="1" applyBorder="1" applyAlignment="1">
      <alignment horizontal="center" vertical="center" wrapText="1"/>
      <protection/>
    </xf>
    <xf numFmtId="0" fontId="1" fillId="0" borderId="7" xfId="34" applyFont="1" applyFill="1" applyBorder="1" applyAlignment="1">
      <alignment horizontal="center" vertical="center" wrapText="1"/>
      <protection/>
    </xf>
    <xf numFmtId="0" fontId="1" fillId="0" borderId="9" xfId="34" applyFont="1" applyFill="1" applyBorder="1" applyAlignment="1">
      <alignment horizontal="distributed" vertical="center" wrapText="1"/>
      <protection/>
    </xf>
    <xf numFmtId="0" fontId="1" fillId="0" borderId="17" xfId="34" applyFont="1" applyFill="1" applyBorder="1" applyAlignment="1">
      <alignment horizontal="distributed" vertical="center"/>
      <protection/>
    </xf>
    <xf numFmtId="0" fontId="8" fillId="0" borderId="32" xfId="34" applyFont="1" applyFill="1" applyBorder="1" applyAlignment="1">
      <alignment horizontal="distributed" vertical="center"/>
      <protection/>
    </xf>
    <xf numFmtId="0" fontId="0" fillId="0" borderId="18" xfId="34" applyFill="1" applyBorder="1" applyAlignment="1">
      <alignment horizontal="distributed" vertical="center"/>
      <protection/>
    </xf>
    <xf numFmtId="0" fontId="10" fillId="0" borderId="3" xfId="34" applyFont="1" applyFill="1" applyBorder="1" applyAlignment="1">
      <alignment horizontal="center" vertical="center"/>
      <protection/>
    </xf>
    <xf numFmtId="0" fontId="10" fillId="0" borderId="4" xfId="34" applyFont="1" applyFill="1" applyBorder="1" applyAlignment="1">
      <alignment horizontal="center" vertical="center"/>
      <protection/>
    </xf>
    <xf numFmtId="0" fontId="0" fillId="0" borderId="5" xfId="34" applyFill="1" applyBorder="1" applyAlignment="1">
      <alignment horizontal="center" vertical="center"/>
      <protection/>
    </xf>
    <xf numFmtId="49" fontId="1" fillId="0" borderId="0" xfId="34" applyNumberFormat="1" applyFont="1" applyFill="1" applyBorder="1" applyAlignment="1">
      <alignment horizontal="distributed" vertical="center"/>
      <protection/>
    </xf>
    <xf numFmtId="49" fontId="1" fillId="0" borderId="0" xfId="34" applyNumberFormat="1" applyFont="1" applyFill="1" applyBorder="1" applyAlignment="1">
      <alignment horizontal="distributed" vertical="center" wrapText="1"/>
      <protection/>
    </xf>
    <xf numFmtId="0" fontId="0" fillId="0" borderId="6" xfId="35" applyFill="1" applyBorder="1" applyAlignment="1">
      <alignment horizontal="distributed"/>
      <protection/>
    </xf>
    <xf numFmtId="0" fontId="10" fillId="0" borderId="1" xfId="35" applyFont="1" applyFill="1" applyBorder="1" applyAlignment="1">
      <alignment horizontal="distributed" vertical="center"/>
      <protection/>
    </xf>
    <xf numFmtId="0" fontId="0" fillId="0" borderId="6" xfId="35" applyFill="1" applyBorder="1" applyAlignment="1">
      <alignment horizontal="distributed" vertical="center"/>
      <protection/>
    </xf>
    <xf numFmtId="0" fontId="1" fillId="0" borderId="10" xfId="35" applyFont="1" applyFill="1" applyBorder="1" applyAlignment="1">
      <alignment horizontal="center" vertical="center" wrapText="1"/>
      <protection/>
    </xf>
    <xf numFmtId="0" fontId="1" fillId="0" borderId="11" xfId="35" applyFont="1" applyFill="1" applyBorder="1" applyAlignment="1">
      <alignment horizontal="center" vertical="center" wrapText="1"/>
      <protection/>
    </xf>
    <xf numFmtId="0" fontId="1" fillId="0" borderId="35" xfId="35" applyFont="1" applyFill="1" applyBorder="1" applyAlignment="1">
      <alignment horizontal="distributed" vertical="center"/>
      <protection/>
    </xf>
    <xf numFmtId="0" fontId="1" fillId="0" borderId="32" xfId="35" applyFont="1" applyFill="1" applyBorder="1" applyAlignment="1">
      <alignment horizontal="distributed" vertical="center"/>
      <protection/>
    </xf>
    <xf numFmtId="0" fontId="1" fillId="0" borderId="18" xfId="35" applyFont="1" applyFill="1" applyBorder="1" applyAlignment="1">
      <alignment horizontal="distributed" vertical="center"/>
      <protection/>
    </xf>
    <xf numFmtId="0" fontId="1" fillId="0" borderId="35" xfId="35" applyFont="1" applyFill="1" applyBorder="1" applyAlignment="1">
      <alignment horizontal="distributed" vertical="center" wrapText="1"/>
      <protection/>
    </xf>
    <xf numFmtId="0" fontId="1" fillId="0" borderId="37" xfId="35" applyFont="1" applyFill="1" applyBorder="1" applyAlignment="1">
      <alignment horizontal="distributed" vertical="center" wrapText="1"/>
      <protection/>
    </xf>
    <xf numFmtId="0" fontId="1" fillId="0" borderId="7" xfId="35" applyFont="1" applyFill="1" applyBorder="1" applyAlignment="1">
      <alignment horizontal="distributed" vertical="center" wrapText="1"/>
      <protection/>
    </xf>
    <xf numFmtId="0" fontId="1" fillId="0" borderId="8" xfId="35" applyFont="1" applyFill="1" applyBorder="1" applyAlignment="1">
      <alignment horizontal="distributed" vertical="center" wrapText="1"/>
      <protection/>
    </xf>
    <xf numFmtId="0" fontId="1" fillId="0" borderId="17" xfId="35" applyFont="1" applyFill="1" applyBorder="1" applyAlignment="1">
      <alignment horizontal="center" vertical="center"/>
      <protection/>
    </xf>
    <xf numFmtId="0" fontId="1" fillId="0" borderId="32" xfId="35" applyFont="1" applyFill="1" applyBorder="1" applyAlignment="1">
      <alignment horizontal="center" vertical="center"/>
      <protection/>
    </xf>
    <xf numFmtId="0" fontId="1" fillId="0" borderId="18" xfId="35" applyFont="1" applyFill="1" applyBorder="1" applyAlignment="1">
      <alignment horizontal="center" vertical="center"/>
      <protection/>
    </xf>
    <xf numFmtId="0" fontId="1" fillId="0" borderId="1" xfId="35" applyFont="1" applyFill="1" applyBorder="1" applyAlignment="1">
      <alignment horizontal="distributed" vertical="center"/>
      <protection/>
    </xf>
    <xf numFmtId="0" fontId="1" fillId="0" borderId="6" xfId="35" applyFont="1" applyFill="1" applyBorder="1" applyAlignment="1">
      <alignment horizontal="distributed" vertical="center"/>
      <protection/>
    </xf>
    <xf numFmtId="0" fontId="1" fillId="0" borderId="38" xfId="36" applyFont="1" applyFill="1" applyBorder="1" applyAlignment="1">
      <alignment horizontal="distributed" vertical="center"/>
      <protection/>
    </xf>
    <xf numFmtId="0" fontId="1" fillId="0" borderId="9" xfId="36" applyFont="1" applyFill="1" applyBorder="1" applyAlignment="1">
      <alignment horizontal="distributed" vertical="center"/>
      <protection/>
    </xf>
    <xf numFmtId="0" fontId="1" fillId="0" borderId="8" xfId="36" applyFont="1" applyFill="1" applyBorder="1" applyAlignment="1">
      <alignment horizontal="distributed" vertical="center"/>
      <protection/>
    </xf>
    <xf numFmtId="0" fontId="1" fillId="0" borderId="29" xfId="36" applyFont="1" applyFill="1" applyBorder="1" applyAlignment="1">
      <alignment horizontal="distributed" vertical="center"/>
      <protection/>
    </xf>
    <xf numFmtId="0" fontId="1" fillId="0" borderId="39" xfId="36" applyFont="1" applyFill="1" applyBorder="1" applyAlignment="1">
      <alignment horizontal="distributed" vertical="center" wrapText="1"/>
      <protection/>
    </xf>
    <xf numFmtId="0" fontId="1" fillId="0" borderId="32" xfId="36" applyFont="1" applyFill="1" applyBorder="1" applyAlignment="1">
      <alignment horizontal="distributed" vertical="center" wrapText="1"/>
      <protection/>
    </xf>
    <xf numFmtId="0" fontId="1" fillId="0" borderId="17" xfId="36" applyFont="1" applyFill="1" applyBorder="1" applyAlignment="1">
      <alignment horizontal="distributed" vertical="center" wrapText="1"/>
      <protection/>
    </xf>
    <xf numFmtId="0" fontId="1" fillId="0" borderId="18" xfId="36" applyFont="1" applyFill="1" applyBorder="1" applyAlignment="1">
      <alignment horizontal="distributed" vertical="center" wrapText="1"/>
      <protection/>
    </xf>
    <xf numFmtId="0" fontId="1" fillId="0" borderId="17" xfId="36" applyNumberFormat="1" applyFont="1" applyFill="1" applyBorder="1" applyAlignment="1">
      <alignment horizontal="distributed" vertical="center"/>
      <protection/>
    </xf>
    <xf numFmtId="0" fontId="1" fillId="0" borderId="32" xfId="36" applyNumberFormat="1" applyFont="1" applyFill="1" applyBorder="1" applyAlignment="1">
      <alignment horizontal="distributed" vertical="center"/>
      <protection/>
    </xf>
    <xf numFmtId="0" fontId="1" fillId="0" borderId="18" xfId="36" applyNumberFormat="1" applyFont="1" applyFill="1" applyBorder="1" applyAlignment="1">
      <alignment horizontal="distributed" vertical="center"/>
      <protection/>
    </xf>
    <xf numFmtId="0" fontId="1" fillId="0" borderId="9" xfId="36" applyNumberFormat="1" applyFont="1" applyFill="1" applyBorder="1" applyAlignment="1">
      <alignment horizontal="distributed" vertical="center" wrapText="1"/>
      <protection/>
    </xf>
    <xf numFmtId="0" fontId="1" fillId="0" borderId="29" xfId="36" applyNumberFormat="1" applyFont="1" applyFill="1" applyBorder="1" applyAlignment="1">
      <alignment horizontal="distributed" vertical="center" wrapText="1"/>
      <protection/>
    </xf>
    <xf numFmtId="0" fontId="1" fillId="0" borderId="35" xfId="36" applyFont="1" applyFill="1" applyBorder="1" applyAlignment="1">
      <alignment horizontal="distributed" vertical="center"/>
      <protection/>
    </xf>
    <xf numFmtId="0" fontId="1" fillId="0" borderId="37"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1" fillId="0" borderId="7" xfId="36" applyFont="1" applyFill="1" applyBorder="1" applyAlignment="1">
      <alignment horizontal="distributed" vertical="center"/>
      <protection/>
    </xf>
    <xf numFmtId="0" fontId="1" fillId="0" borderId="28" xfId="36" applyFont="1" applyFill="1" applyBorder="1" applyAlignment="1">
      <alignment horizontal="center" vertical="center" textRotation="255"/>
      <protection/>
    </xf>
    <xf numFmtId="0" fontId="1" fillId="0" borderId="29" xfId="36" applyFont="1" applyFill="1" applyBorder="1" applyAlignment="1">
      <alignment horizontal="center" vertical="center" textRotation="255"/>
      <protection/>
    </xf>
    <xf numFmtId="0" fontId="1" fillId="0" borderId="2" xfId="36" applyFont="1" applyFill="1" applyBorder="1" applyAlignment="1">
      <alignment horizontal="center" vertical="distributed"/>
      <protection/>
    </xf>
    <xf numFmtId="0" fontId="1" fillId="0" borderId="2" xfId="36" applyFont="1" applyFill="1" applyBorder="1" applyAlignment="1">
      <alignment horizontal="center" vertical="center"/>
      <protection/>
    </xf>
    <xf numFmtId="0" fontId="1" fillId="0" borderId="20" xfId="36" applyFont="1" applyFill="1" applyBorder="1" applyAlignment="1">
      <alignment horizontal="distributed" vertical="center"/>
      <protection/>
    </xf>
    <xf numFmtId="0" fontId="1" fillId="0" borderId="11" xfId="36" applyFont="1" applyFill="1" applyBorder="1" applyAlignment="1">
      <alignment horizontal="distributed" vertical="center"/>
      <protection/>
    </xf>
    <xf numFmtId="0" fontId="1" fillId="0" borderId="40" xfId="36" applyFont="1" applyFill="1" applyBorder="1" applyAlignment="1">
      <alignment horizontal="center" vertical="center" wrapText="1"/>
      <protection/>
    </xf>
    <xf numFmtId="0" fontId="1" fillId="0" borderId="38" xfId="36" applyFont="1" applyFill="1" applyBorder="1" applyAlignment="1">
      <alignment horizontal="center" vertical="center" wrapText="1"/>
      <protection/>
    </xf>
    <xf numFmtId="0" fontId="1" fillId="0" borderId="2" xfId="36" applyFont="1" applyFill="1" applyBorder="1" applyAlignment="1">
      <alignment horizontal="center" vertical="center" wrapText="1"/>
      <protection/>
    </xf>
    <xf numFmtId="0" fontId="1" fillId="0" borderId="5" xfId="36" applyFont="1" applyFill="1" applyBorder="1" applyAlignment="1">
      <alignment horizontal="distributed" vertical="center"/>
      <protection/>
    </xf>
    <xf numFmtId="0" fontId="1" fillId="0" borderId="19" xfId="36" applyNumberFormat="1" applyFont="1" applyFill="1" applyBorder="1" applyAlignment="1">
      <alignment horizontal="center" vertical="center"/>
      <protection/>
    </xf>
    <xf numFmtId="0" fontId="1" fillId="0" borderId="20" xfId="36" applyNumberFormat="1" applyFont="1" applyFill="1" applyBorder="1" applyAlignment="1">
      <alignment horizontal="center" vertical="center"/>
      <protection/>
    </xf>
    <xf numFmtId="0" fontId="1" fillId="0" borderId="27" xfId="36" applyNumberFormat="1" applyFont="1" applyFill="1" applyBorder="1" applyAlignment="1">
      <alignment horizontal="center" vertical="center"/>
      <protection/>
    </xf>
    <xf numFmtId="0" fontId="1" fillId="0" borderId="29" xfId="36" applyNumberFormat="1" applyFont="1" applyFill="1" applyBorder="1" applyAlignment="1">
      <alignment horizontal="center" vertical="center"/>
      <protection/>
    </xf>
    <xf numFmtId="0" fontId="1" fillId="0" borderId="41" xfId="36" applyFont="1" applyFill="1" applyBorder="1" applyAlignment="1">
      <alignment horizontal="center" vertical="center" wrapText="1"/>
      <protection/>
    </xf>
    <xf numFmtId="0" fontId="1" fillId="0" borderId="38" xfId="36" applyFont="1" applyFill="1" applyBorder="1" applyAlignment="1">
      <alignment horizontal="center" vertical="center"/>
      <protection/>
    </xf>
    <xf numFmtId="0" fontId="1" fillId="0" borderId="15" xfId="36" applyNumberFormat="1" applyFont="1" applyFill="1" applyBorder="1" applyAlignment="1">
      <alignment horizontal="distributed" vertical="center" wrapText="1"/>
      <protection/>
    </xf>
    <xf numFmtId="0" fontId="1" fillId="0" borderId="30" xfId="36" applyNumberFormat="1" applyFont="1" applyFill="1" applyBorder="1" applyAlignment="1">
      <alignment horizontal="distributed" vertical="center" wrapText="1"/>
      <protection/>
    </xf>
    <xf numFmtId="0" fontId="1" fillId="0" borderId="21" xfId="36" applyNumberFormat="1" applyFont="1" applyFill="1" applyBorder="1" applyAlignment="1">
      <alignment horizontal="distributed" vertical="center" wrapText="1"/>
      <protection/>
    </xf>
    <xf numFmtId="0" fontId="1" fillId="0" borderId="2" xfId="36" applyFont="1" applyFill="1" applyBorder="1" applyAlignment="1">
      <alignment horizontal="distributed" vertical="center"/>
      <protection/>
    </xf>
    <xf numFmtId="0" fontId="1" fillId="0" borderId="10" xfId="36" applyFont="1" applyFill="1" applyBorder="1" applyAlignment="1">
      <alignment horizontal="center" vertical="center" wrapText="1"/>
      <protection/>
    </xf>
    <xf numFmtId="0" fontId="1" fillId="0" borderId="14" xfId="36" applyFont="1" applyFill="1" applyBorder="1" applyAlignment="1">
      <alignment horizontal="center" vertical="center" wrapText="1"/>
      <protection/>
    </xf>
    <xf numFmtId="0" fontId="1" fillId="0" borderId="11" xfId="36" applyFont="1" applyFill="1" applyBorder="1" applyAlignment="1">
      <alignment horizontal="center" vertical="center" wrapText="1"/>
      <protection/>
    </xf>
    <xf numFmtId="0" fontId="1" fillId="0" borderId="15" xfId="36" applyNumberFormat="1" applyFont="1" applyFill="1" applyBorder="1" applyAlignment="1">
      <alignment horizontal="distributed" vertical="center"/>
      <protection/>
    </xf>
    <xf numFmtId="0" fontId="1" fillId="0" borderId="30" xfId="36" applyNumberFormat="1" applyFont="1" applyFill="1" applyBorder="1" applyAlignment="1">
      <alignment horizontal="distributed" vertical="center"/>
      <protection/>
    </xf>
    <xf numFmtId="0" fontId="1" fillId="0" borderId="21" xfId="36" applyNumberFormat="1" applyFont="1" applyFill="1" applyBorder="1" applyAlignment="1">
      <alignment horizontal="distributed" vertical="center"/>
      <protection/>
    </xf>
    <xf numFmtId="0" fontId="1" fillId="0" borderId="42" xfId="36" applyNumberFormat="1" applyFont="1" applyFill="1" applyBorder="1" applyAlignment="1">
      <alignment horizontal="distributed" vertical="center" wrapText="1"/>
      <protection/>
    </xf>
    <xf numFmtId="0" fontId="1" fillId="0" borderId="0" xfId="36" applyFont="1" applyFill="1" applyBorder="1" applyAlignment="1">
      <alignment horizontal="distributed" vertical="center"/>
      <protection/>
    </xf>
    <xf numFmtId="0" fontId="1" fillId="0" borderId="28" xfId="36" applyFont="1" applyFill="1" applyBorder="1" applyAlignment="1">
      <alignment horizontal="center" vertical="center" wrapText="1"/>
      <protection/>
    </xf>
    <xf numFmtId="0" fontId="1" fillId="0" borderId="29" xfId="36" applyFont="1" applyFill="1" applyBorder="1" applyAlignment="1">
      <alignment horizontal="center" vertical="center" wrapText="1"/>
      <protection/>
    </xf>
    <xf numFmtId="0" fontId="1" fillId="0" borderId="2" xfId="37" applyFont="1" applyFill="1" applyBorder="1" applyAlignment="1">
      <alignment horizontal="center" vertical="center" wrapText="1"/>
      <protection/>
    </xf>
    <xf numFmtId="0" fontId="1" fillId="0" borderId="13" xfId="37" applyFont="1" applyFill="1" applyBorder="1" applyAlignment="1">
      <alignment horizontal="center" vertical="center" wrapText="1"/>
      <protection/>
    </xf>
    <xf numFmtId="0" fontId="1" fillId="0" borderId="12" xfId="37" applyNumberFormat="1" applyFont="1" applyFill="1" applyBorder="1" applyAlignment="1">
      <alignment horizontal="center" vertical="center" wrapText="1"/>
      <protection/>
    </xf>
    <xf numFmtId="0" fontId="1" fillId="0" borderId="2" xfId="37" applyNumberFormat="1" applyFont="1" applyFill="1" applyBorder="1" applyAlignment="1">
      <alignment horizontal="center" vertical="center" wrapText="1"/>
      <protection/>
    </xf>
    <xf numFmtId="0" fontId="1" fillId="0" borderId="17" xfId="37" applyFont="1" applyFill="1" applyBorder="1" applyAlignment="1">
      <alignment horizontal="center" vertical="center"/>
      <protection/>
    </xf>
    <xf numFmtId="0" fontId="1" fillId="0" borderId="32" xfId="37" applyFont="1" applyFill="1" applyBorder="1" applyAlignment="1">
      <alignment horizontal="center" vertical="center"/>
      <protection/>
    </xf>
    <xf numFmtId="0" fontId="1" fillId="0" borderId="18" xfId="37" applyFont="1" applyFill="1" applyBorder="1" applyAlignment="1">
      <alignment horizontal="center" vertical="center"/>
      <protection/>
    </xf>
    <xf numFmtId="0" fontId="1" fillId="0" borderId="2" xfId="37" applyFont="1" applyFill="1" applyBorder="1" applyAlignment="1">
      <alignment horizontal="center" vertical="center"/>
      <protection/>
    </xf>
    <xf numFmtId="0" fontId="9" fillId="0" borderId="2" xfId="37" applyFont="1" applyFill="1" applyBorder="1" applyAlignment="1">
      <alignment horizontal="center" vertical="center"/>
      <protection/>
    </xf>
    <xf numFmtId="0" fontId="1" fillId="0" borderId="12" xfId="37" applyFont="1" applyFill="1" applyBorder="1" applyAlignment="1">
      <alignment horizontal="center" vertical="center" wrapText="1"/>
      <protection/>
    </xf>
    <xf numFmtId="0" fontId="1" fillId="0" borderId="2" xfId="37" applyFont="1" applyFill="1" applyBorder="1" applyAlignment="1">
      <alignment horizontal="center" vertical="center" wrapText="1"/>
      <protection/>
    </xf>
    <xf numFmtId="0" fontId="1" fillId="0" borderId="13" xfId="37" applyFont="1" applyFill="1" applyBorder="1" applyAlignment="1">
      <alignment horizontal="center" vertical="center" wrapText="1"/>
      <protection/>
    </xf>
    <xf numFmtId="0" fontId="1" fillId="0" borderId="12" xfId="37" applyFont="1" applyFill="1" applyBorder="1" applyAlignment="1">
      <alignment horizontal="center" vertical="center"/>
      <protection/>
    </xf>
    <xf numFmtId="0" fontId="1" fillId="0" borderId="13" xfId="37" applyFont="1" applyFill="1" applyBorder="1" applyAlignment="1">
      <alignment horizontal="center" vertical="center"/>
      <protection/>
    </xf>
    <xf numFmtId="0" fontId="9" fillId="0" borderId="12" xfId="38" applyFont="1" applyFill="1" applyBorder="1" applyAlignment="1">
      <alignment horizontal="center" vertical="center"/>
      <protection/>
    </xf>
    <xf numFmtId="0" fontId="9" fillId="0" borderId="10" xfId="38" applyFont="1" applyFill="1" applyBorder="1" applyAlignment="1">
      <alignment horizontal="center" vertical="center" wrapText="1"/>
      <protection/>
    </xf>
    <xf numFmtId="0" fontId="9" fillId="0" borderId="14" xfId="38" applyFont="1" applyFill="1" applyBorder="1" applyAlignment="1">
      <alignment horizontal="center" vertical="center"/>
      <protection/>
    </xf>
    <xf numFmtId="0" fontId="9" fillId="0" borderId="11" xfId="38" applyFont="1" applyFill="1" applyBorder="1" applyAlignment="1">
      <alignment horizontal="center" vertical="center"/>
      <protection/>
    </xf>
    <xf numFmtId="0" fontId="9" fillId="0" borderId="2" xfId="38" applyFont="1" applyFill="1" applyBorder="1" applyAlignment="1">
      <alignment horizontal="center" vertical="center"/>
      <protection/>
    </xf>
    <xf numFmtId="0" fontId="9" fillId="0" borderId="2" xfId="38" applyFont="1" applyFill="1" applyBorder="1" applyAlignment="1">
      <alignment horizontal="center" vertical="center" wrapText="1"/>
      <protection/>
    </xf>
    <xf numFmtId="0" fontId="1" fillId="0" borderId="11" xfId="38" applyFont="1" applyFill="1" applyBorder="1" applyAlignment="1">
      <alignment horizontal="center" vertical="center"/>
      <protection/>
    </xf>
    <xf numFmtId="0" fontId="1" fillId="0" borderId="2" xfId="38" applyFont="1" applyFill="1" applyBorder="1" applyAlignment="1">
      <alignment horizontal="center" vertical="center"/>
      <protection/>
    </xf>
    <xf numFmtId="0" fontId="1" fillId="0" borderId="12" xfId="38" applyFont="1" applyFill="1" applyBorder="1" applyAlignment="1">
      <alignment horizontal="center" vertical="center"/>
      <protection/>
    </xf>
    <xf numFmtId="0" fontId="9" fillId="0" borderId="17" xfId="38" applyFont="1" applyFill="1" applyBorder="1" applyAlignment="1">
      <alignment horizontal="distributed" vertical="center"/>
      <protection/>
    </xf>
    <xf numFmtId="0" fontId="9" fillId="0" borderId="32" xfId="38" applyFont="1" applyFill="1" applyBorder="1" applyAlignment="1">
      <alignment horizontal="distributed" vertical="center"/>
      <protection/>
    </xf>
    <xf numFmtId="0" fontId="9" fillId="0" borderId="18" xfId="38" applyFont="1" applyFill="1" applyBorder="1" applyAlignment="1">
      <alignment horizontal="distributed" vertical="center"/>
      <protection/>
    </xf>
    <xf numFmtId="0" fontId="9" fillId="0" borderId="13" xfId="38" applyFont="1" applyFill="1" applyBorder="1" applyAlignment="1">
      <alignment horizontal="center" vertical="center"/>
      <protection/>
    </xf>
    <xf numFmtId="0" fontId="9" fillId="0" borderId="13" xfId="38" applyFont="1" applyFill="1" applyBorder="1" applyAlignment="1">
      <alignment horizontal="center" vertical="center" wrapText="1"/>
      <protection/>
    </xf>
    <xf numFmtId="0" fontId="9" fillId="0" borderId="11" xfId="38" applyFont="1" applyFill="1" applyBorder="1" applyAlignment="1">
      <alignment horizontal="center" vertical="center" wrapText="1"/>
      <protection/>
    </xf>
    <xf numFmtId="0" fontId="9" fillId="0" borderId="26" xfId="38" applyFont="1" applyFill="1" applyBorder="1" applyAlignment="1">
      <alignment horizontal="center" vertical="center"/>
      <protection/>
    </xf>
    <xf numFmtId="0" fontId="9" fillId="0" borderId="37" xfId="38" applyFont="1" applyFill="1" applyBorder="1" applyAlignment="1">
      <alignment horizontal="center" vertical="center"/>
      <protection/>
    </xf>
    <xf numFmtId="0" fontId="9" fillId="0" borderId="17" xfId="38" applyFont="1" applyFill="1" applyBorder="1" applyAlignment="1">
      <alignment horizontal="center" vertical="center"/>
      <protection/>
    </xf>
    <xf numFmtId="0" fontId="9" fillId="0" borderId="32" xfId="38" applyFont="1" applyFill="1" applyBorder="1" applyAlignment="1">
      <alignment horizontal="center" vertical="center"/>
      <protection/>
    </xf>
    <xf numFmtId="0" fontId="9" fillId="0" borderId="18" xfId="38" applyFont="1" applyFill="1" applyBorder="1" applyAlignment="1">
      <alignment horizontal="center" vertical="center"/>
      <protection/>
    </xf>
    <xf numFmtId="0" fontId="9" fillId="0" borderId="14" xfId="38" applyFont="1" applyFill="1" applyBorder="1" applyAlignment="1">
      <alignment horizontal="center" vertical="center" wrapText="1"/>
      <protection/>
    </xf>
    <xf numFmtId="0" fontId="9" fillId="0" borderId="15" xfId="38" applyFont="1" applyFill="1" applyBorder="1" applyAlignment="1">
      <alignment horizontal="center" vertical="center"/>
      <protection/>
    </xf>
    <xf numFmtId="0" fontId="9" fillId="0" borderId="30" xfId="38" applyFont="1" applyFill="1" applyBorder="1" applyAlignment="1">
      <alignment horizontal="center" vertical="center"/>
      <protection/>
    </xf>
    <xf numFmtId="0" fontId="9" fillId="0" borderId="21" xfId="38" applyFont="1" applyFill="1" applyBorder="1" applyAlignment="1">
      <alignment horizontal="center" vertical="center"/>
      <protection/>
    </xf>
    <xf numFmtId="38" fontId="1" fillId="0" borderId="39" xfId="18" applyFont="1" applyFill="1" applyBorder="1" applyAlignment="1">
      <alignment horizontal="center" vertical="center"/>
    </xf>
    <xf numFmtId="0" fontId="8" fillId="0" borderId="18" xfId="39" applyFont="1" applyFill="1" applyBorder="1" applyAlignment="1">
      <alignment horizontal="center" vertical="center"/>
      <protection/>
    </xf>
    <xf numFmtId="38" fontId="1" fillId="0" borderId="4" xfId="18" applyFont="1" applyFill="1" applyBorder="1" applyAlignment="1">
      <alignment horizontal="center"/>
    </xf>
    <xf numFmtId="38" fontId="1" fillId="0" borderId="5" xfId="18" applyFont="1" applyFill="1" applyBorder="1" applyAlignment="1">
      <alignment horizontal="center"/>
    </xf>
    <xf numFmtId="38" fontId="1" fillId="0" borderId="0" xfId="18" applyFont="1" applyFill="1" applyBorder="1" applyAlignment="1">
      <alignment horizontal="distributed" vertical="center"/>
    </xf>
    <xf numFmtId="38" fontId="1" fillId="0" borderId="6" xfId="18" applyFont="1" applyFill="1" applyBorder="1" applyAlignment="1">
      <alignment horizontal="distributed" vertical="center"/>
    </xf>
    <xf numFmtId="38" fontId="11" fillId="0" borderId="0" xfId="18" applyFont="1" applyFill="1" applyBorder="1" applyAlignment="1">
      <alignment horizontal="distributed" vertical="center"/>
    </xf>
    <xf numFmtId="0" fontId="1" fillId="0" borderId="0" xfId="39" applyFont="1" applyFill="1" applyBorder="1" applyAlignment="1">
      <alignment horizontal="distributed" vertical="center"/>
      <protection/>
    </xf>
    <xf numFmtId="0" fontId="1" fillId="0" borderId="6" xfId="39" applyFont="1" applyFill="1" applyBorder="1" applyAlignment="1">
      <alignment horizontal="distributed" vertical="center"/>
      <protection/>
    </xf>
    <xf numFmtId="38" fontId="1" fillId="0" borderId="3" xfId="18" applyFont="1" applyFill="1" applyBorder="1" applyAlignment="1">
      <alignment horizontal="center" vertical="center" textRotation="255"/>
    </xf>
    <xf numFmtId="38" fontId="1" fillId="0" borderId="1" xfId="18" applyFont="1" applyFill="1" applyBorder="1" applyAlignment="1">
      <alignment horizontal="center" vertical="center" textRotation="255"/>
    </xf>
    <xf numFmtId="38" fontId="1" fillId="0" borderId="7" xfId="18" applyFont="1" applyFill="1" applyBorder="1" applyAlignment="1">
      <alignment horizontal="center" vertical="center" textRotation="255"/>
    </xf>
    <xf numFmtId="38" fontId="1" fillId="0" borderId="32" xfId="18" applyFont="1" applyFill="1" applyBorder="1" applyAlignment="1">
      <alignment horizontal="distributed" vertical="center"/>
    </xf>
    <xf numFmtId="38" fontId="1" fillId="0" borderId="18" xfId="18" applyFont="1" applyFill="1" applyBorder="1" applyAlignment="1">
      <alignment horizontal="distributed" vertical="center"/>
    </xf>
    <xf numFmtId="38" fontId="10" fillId="0" borderId="9" xfId="18" applyFont="1" applyFill="1" applyBorder="1" applyAlignment="1">
      <alignment horizontal="distributed" vertical="center"/>
    </xf>
    <xf numFmtId="38" fontId="10" fillId="0" borderId="8" xfId="18" applyFont="1" applyFill="1" applyBorder="1" applyAlignment="1">
      <alignment horizontal="distributed" vertical="center"/>
    </xf>
    <xf numFmtId="0" fontId="8" fillId="0" borderId="0" xfId="39" applyFont="1" applyFill="1" applyAlignment="1">
      <alignment horizontal="distributed" vertical="center"/>
      <protection/>
    </xf>
    <xf numFmtId="0" fontId="8" fillId="0" borderId="6" xfId="39" applyFont="1" applyFill="1" applyBorder="1" applyAlignment="1">
      <alignment horizontal="distributed" vertical="center"/>
      <protection/>
    </xf>
    <xf numFmtId="38" fontId="1" fillId="0" borderId="0" xfId="18" applyFont="1" applyFill="1" applyBorder="1" applyAlignment="1">
      <alignment horizontal="center" vertical="center" wrapText="1"/>
    </xf>
    <xf numFmtId="38" fontId="1" fillId="0" borderId="14" xfId="18" applyFont="1" applyFill="1" applyBorder="1" applyAlignment="1">
      <alignment horizontal="center" vertical="center"/>
    </xf>
    <xf numFmtId="0" fontId="1" fillId="0" borderId="15" xfId="40" applyFont="1" applyFill="1" applyBorder="1" applyAlignment="1">
      <alignment horizontal="center" vertical="center"/>
      <protection/>
    </xf>
    <xf numFmtId="0" fontId="1" fillId="0" borderId="21" xfId="40" applyFont="1" applyFill="1" applyBorder="1" applyAlignment="1">
      <alignment horizontal="center" vertical="center"/>
      <protection/>
    </xf>
    <xf numFmtId="0" fontId="1" fillId="0" borderId="35" xfId="40" applyFont="1" applyFill="1" applyBorder="1" applyAlignment="1">
      <alignment horizontal="distributed" vertical="center"/>
      <protection/>
    </xf>
    <xf numFmtId="0" fontId="1" fillId="0" borderId="26" xfId="40" applyFont="1" applyFill="1" applyBorder="1" applyAlignment="1">
      <alignment horizontal="distributed" vertical="center"/>
      <protection/>
    </xf>
    <xf numFmtId="0" fontId="1" fillId="0" borderId="37" xfId="40" applyFont="1" applyFill="1" applyBorder="1" applyAlignment="1">
      <alignment horizontal="distributed" vertical="center"/>
      <protection/>
    </xf>
    <xf numFmtId="0" fontId="1" fillId="0" borderId="7" xfId="40" applyFont="1" applyFill="1" applyBorder="1" applyAlignment="1">
      <alignment horizontal="distributed" vertical="center"/>
      <protection/>
    </xf>
    <xf numFmtId="0" fontId="1" fillId="0" borderId="9" xfId="40" applyFont="1" applyFill="1" applyBorder="1" applyAlignment="1">
      <alignment horizontal="distributed" vertical="center"/>
      <protection/>
    </xf>
    <xf numFmtId="0" fontId="1" fillId="0" borderId="8" xfId="40" applyFont="1" applyFill="1" applyBorder="1" applyAlignment="1">
      <alignment horizontal="distributed" vertical="center"/>
      <protection/>
    </xf>
    <xf numFmtId="0" fontId="1" fillId="0" borderId="35" xfId="40" applyFont="1" applyFill="1" applyBorder="1" applyAlignment="1">
      <alignment horizontal="center" vertical="center"/>
      <protection/>
    </xf>
    <xf numFmtId="0" fontId="0" fillId="0" borderId="26" xfId="40" applyFill="1" applyBorder="1" applyAlignment="1">
      <alignment horizontal="center" vertical="center"/>
      <protection/>
    </xf>
    <xf numFmtId="0" fontId="0" fillId="0" borderId="37" xfId="40" applyFill="1" applyBorder="1" applyAlignment="1">
      <alignment horizontal="center" vertical="center"/>
      <protection/>
    </xf>
    <xf numFmtId="0" fontId="0" fillId="0" borderId="7" xfId="40" applyFill="1" applyBorder="1" applyAlignment="1">
      <alignment horizontal="center" vertical="center"/>
      <protection/>
    </xf>
    <xf numFmtId="0" fontId="0" fillId="0" borderId="9" xfId="40" applyFill="1" applyBorder="1" applyAlignment="1">
      <alignment horizontal="center" vertical="center"/>
      <protection/>
    </xf>
    <xf numFmtId="0" fontId="0" fillId="0" borderId="8" xfId="40" applyFill="1" applyBorder="1" applyAlignment="1">
      <alignment horizontal="center" vertical="center"/>
      <protection/>
    </xf>
    <xf numFmtId="38" fontId="1" fillId="0" borderId="35" xfId="18" applyFont="1" applyFill="1" applyBorder="1" applyAlignment="1">
      <alignment horizontal="center" vertical="center" wrapText="1"/>
    </xf>
    <xf numFmtId="0" fontId="1" fillId="0" borderId="1" xfId="40" applyFont="1" applyFill="1" applyBorder="1" applyAlignment="1">
      <alignment vertical="center" wrapText="1"/>
      <protection/>
    </xf>
    <xf numFmtId="0" fontId="1" fillId="0" borderId="14" xfId="40" applyFont="1" applyFill="1" applyBorder="1" applyAlignment="1">
      <alignment vertical="center" wrapText="1"/>
      <protection/>
    </xf>
    <xf numFmtId="0" fontId="1" fillId="0" borderId="14" xfId="40" applyFont="1" applyFill="1" applyBorder="1" applyAlignment="1">
      <alignment horizontal="center" vertical="center" wrapText="1"/>
      <protection/>
    </xf>
    <xf numFmtId="38" fontId="1" fillId="0" borderId="15" xfId="18" applyFont="1" applyFill="1" applyBorder="1" applyAlignment="1">
      <alignment horizontal="center" vertical="center"/>
    </xf>
    <xf numFmtId="38" fontId="1" fillId="0" borderId="30" xfId="18" applyFont="1" applyFill="1" applyBorder="1" applyAlignment="1">
      <alignment horizontal="center" vertical="center"/>
    </xf>
    <xf numFmtId="38" fontId="1" fillId="0" borderId="21" xfId="18" applyFont="1" applyFill="1" applyBorder="1" applyAlignment="1">
      <alignment horizontal="center" vertical="center"/>
    </xf>
    <xf numFmtId="38" fontId="9" fillId="0" borderId="13" xfId="18" applyFont="1" applyFill="1" applyBorder="1" applyAlignment="1">
      <alignment vertical="center" wrapText="1"/>
    </xf>
    <xf numFmtId="38" fontId="9" fillId="0" borderId="11" xfId="18" applyFont="1" applyFill="1" applyBorder="1" applyAlignment="1">
      <alignment vertical="center" wrapText="1"/>
    </xf>
    <xf numFmtId="38" fontId="1" fillId="0" borderId="17" xfId="18" applyFont="1" applyFill="1" applyBorder="1" applyAlignment="1">
      <alignment horizontal="center" vertical="center"/>
    </xf>
    <xf numFmtId="38" fontId="1" fillId="0" borderId="32" xfId="18" applyFont="1" applyFill="1" applyBorder="1" applyAlignment="1">
      <alignment horizontal="center" vertical="center"/>
    </xf>
    <xf numFmtId="38" fontId="1" fillId="0" borderId="18" xfId="18" applyFont="1" applyFill="1" applyBorder="1" applyAlignment="1">
      <alignment horizontal="center" vertical="center"/>
    </xf>
    <xf numFmtId="38" fontId="1" fillId="0" borderId="1" xfId="18" applyFont="1" applyFill="1" applyBorder="1" applyAlignment="1">
      <alignment horizontal="distributed"/>
    </xf>
    <xf numFmtId="0" fontId="8" fillId="0" borderId="6" xfId="41" applyFont="1" applyFill="1" applyBorder="1" applyAlignment="1">
      <alignment horizontal="distributed"/>
      <protection/>
    </xf>
    <xf numFmtId="0" fontId="1" fillId="0" borderId="13" xfId="41" applyFont="1" applyFill="1" applyBorder="1" applyAlignment="1">
      <alignment horizontal="center" vertical="center" textRotation="255"/>
      <protection/>
    </xf>
    <xf numFmtId="0" fontId="0" fillId="0" borderId="11" xfId="41" applyFill="1" applyBorder="1" applyAlignment="1">
      <alignment horizontal="center" vertical="center" textRotation="255"/>
      <protection/>
    </xf>
    <xf numFmtId="38" fontId="1" fillId="0" borderId="1" xfId="18" applyFont="1" applyFill="1" applyBorder="1" applyAlignment="1">
      <alignment horizontal="center"/>
    </xf>
    <xf numFmtId="0" fontId="8" fillId="0" borderId="6" xfId="41" applyFont="1" applyFill="1" applyBorder="1" applyAlignment="1">
      <alignment horizontal="center"/>
      <protection/>
    </xf>
    <xf numFmtId="38" fontId="1" fillId="0" borderId="37"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6"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8" xfId="18" applyFont="1" applyFill="1" applyBorder="1" applyAlignment="1">
      <alignment horizontal="center" vertical="center"/>
    </xf>
    <xf numFmtId="38" fontId="1" fillId="0" borderId="17" xfId="18" applyFont="1" applyFill="1" applyBorder="1" applyAlignment="1">
      <alignment horizontal="center"/>
    </xf>
    <xf numFmtId="0" fontId="0" fillId="0" borderId="32" xfId="41" applyFill="1" applyBorder="1" applyAlignment="1">
      <alignment horizontal="center"/>
      <protection/>
    </xf>
    <xf numFmtId="0" fontId="0" fillId="0" borderId="18" xfId="41" applyFill="1" applyBorder="1" applyAlignment="1">
      <alignment horizontal="center"/>
      <protection/>
    </xf>
    <xf numFmtId="0" fontId="0" fillId="0" borderId="21" xfId="41" applyFill="1" applyBorder="1">
      <alignment/>
      <protection/>
    </xf>
    <xf numFmtId="0" fontId="0" fillId="0" borderId="11" xfId="41" applyFill="1" applyBorder="1" applyAlignment="1">
      <alignment horizontal="center" vertical="center"/>
      <protection/>
    </xf>
    <xf numFmtId="38" fontId="1" fillId="0" borderId="32" xfId="18" applyFont="1" applyFill="1" applyBorder="1" applyAlignment="1">
      <alignment horizontal="center"/>
    </xf>
    <xf numFmtId="38" fontId="1" fillId="0" borderId="18" xfId="18" applyFont="1" applyFill="1" applyBorder="1" applyAlignment="1">
      <alignment horizontal="center"/>
    </xf>
    <xf numFmtId="38" fontId="10" fillId="0" borderId="7" xfId="18" applyFont="1" applyFill="1" applyBorder="1" applyAlignment="1">
      <alignment horizontal="center"/>
    </xf>
    <xf numFmtId="38" fontId="10" fillId="0" borderId="8" xfId="18" applyFont="1" applyFill="1" applyBorder="1" applyAlignment="1">
      <alignment horizontal="center"/>
    </xf>
    <xf numFmtId="38" fontId="10" fillId="0" borderId="1" xfId="18" applyFont="1" applyFill="1" applyBorder="1" applyAlignment="1">
      <alignment horizontal="distributed"/>
    </xf>
    <xf numFmtId="0" fontId="10" fillId="0" borderId="6" xfId="41" applyFont="1" applyFill="1" applyBorder="1" applyAlignment="1">
      <alignment horizontal="distributed"/>
      <protection/>
    </xf>
    <xf numFmtId="0" fontId="1" fillId="0" borderId="10" xfId="41" applyFont="1" applyFill="1" applyBorder="1" applyAlignment="1">
      <alignment horizontal="center" vertical="center" wrapText="1"/>
      <protection/>
    </xf>
    <xf numFmtId="0" fontId="0" fillId="0" borderId="14" xfId="41" applyBorder="1">
      <alignment/>
      <protection/>
    </xf>
    <xf numFmtId="0" fontId="0" fillId="0" borderId="11" xfId="41" applyBorder="1">
      <alignment/>
      <protection/>
    </xf>
    <xf numFmtId="38" fontId="1" fillId="0" borderId="9" xfId="18" applyFont="1" applyFill="1" applyBorder="1" applyAlignment="1">
      <alignment horizontal="center" vertical="center"/>
    </xf>
    <xf numFmtId="0" fontId="1" fillId="0" borderId="1" xfId="42" applyFont="1" applyFill="1" applyBorder="1" applyAlignment="1">
      <alignment horizontal="left" vertical="distributed" textRotation="255"/>
      <protection/>
    </xf>
    <xf numFmtId="0" fontId="0" fillId="0" borderId="1" xfId="42" applyFill="1" applyBorder="1" applyAlignment="1">
      <alignment horizontal="left" vertical="distributed" textRotation="255"/>
      <protection/>
    </xf>
    <xf numFmtId="0" fontId="1" fillId="0" borderId="1" xfId="42" applyNumberFormat="1" applyFont="1" applyFill="1" applyBorder="1" applyAlignment="1">
      <alignment horizontal="left" vertical="distributed" textRotation="255"/>
      <protection/>
    </xf>
    <xf numFmtId="0" fontId="1" fillId="0" borderId="1" xfId="42" applyFont="1" applyFill="1" applyBorder="1" applyAlignment="1">
      <alignment horizontal="left" vertical="distributed" textRotation="255" wrapText="1"/>
      <protection/>
    </xf>
    <xf numFmtId="0" fontId="1" fillId="0" borderId="2" xfId="42" applyFont="1" applyFill="1" applyBorder="1" applyAlignment="1">
      <alignment horizontal="distributed" vertical="center"/>
      <protection/>
    </xf>
    <xf numFmtId="0" fontId="1" fillId="0" borderId="17" xfId="42" applyFont="1" applyFill="1" applyBorder="1" applyAlignment="1">
      <alignment horizontal="distributed" vertical="center"/>
      <protection/>
    </xf>
    <xf numFmtId="0" fontId="1" fillId="0" borderId="18" xfId="42" applyFont="1" applyFill="1" applyBorder="1" applyAlignment="1">
      <alignment horizontal="distributed" vertical="center"/>
      <protection/>
    </xf>
    <xf numFmtId="0" fontId="1" fillId="0" borderId="35" xfId="42" applyFont="1" applyFill="1" applyBorder="1" applyAlignment="1">
      <alignment horizontal="distributed" vertical="center"/>
      <protection/>
    </xf>
    <xf numFmtId="0" fontId="8" fillId="0" borderId="37" xfId="42" applyFont="1" applyFill="1" applyBorder="1" applyAlignment="1">
      <alignment horizontal="distributed" vertical="center"/>
      <protection/>
    </xf>
    <xf numFmtId="0" fontId="8" fillId="0" borderId="1" xfId="42" applyFont="1" applyFill="1" applyBorder="1" applyAlignment="1">
      <alignment horizontal="distributed" vertical="center"/>
      <protection/>
    </xf>
    <xf numFmtId="0" fontId="8" fillId="0" borderId="6" xfId="42" applyFont="1" applyFill="1" applyBorder="1" applyAlignment="1">
      <alignment horizontal="distributed" vertical="center"/>
      <protection/>
    </xf>
    <xf numFmtId="0" fontId="8" fillId="0" borderId="7" xfId="42" applyFont="1" applyFill="1" applyBorder="1" applyAlignment="1">
      <alignment horizontal="distributed" vertical="center"/>
      <protection/>
    </xf>
    <xf numFmtId="0" fontId="8" fillId="0" borderId="8" xfId="42" applyFont="1" applyFill="1" applyBorder="1" applyAlignment="1">
      <alignment horizontal="distributed" vertical="center"/>
      <protection/>
    </xf>
    <xf numFmtId="0" fontId="10" fillId="0" borderId="1" xfId="42" applyFont="1" applyFill="1" applyBorder="1" applyAlignment="1">
      <alignment horizontal="center" vertical="center"/>
      <protection/>
    </xf>
    <xf numFmtId="0" fontId="9" fillId="0" borderId="6" xfId="42" applyFont="1" applyFill="1" applyBorder="1" applyAlignment="1">
      <alignment horizontal="center" vertical="center"/>
      <protection/>
    </xf>
    <xf numFmtId="0" fontId="0" fillId="0" borderId="1" xfId="42" applyFill="1" applyBorder="1" applyAlignment="1">
      <alignment horizontal="left" vertical="distributed"/>
      <protection/>
    </xf>
    <xf numFmtId="0" fontId="0" fillId="0" borderId="7" xfId="42" applyFill="1" applyBorder="1" applyAlignment="1">
      <alignment horizontal="left" vertical="distributed"/>
      <protection/>
    </xf>
    <xf numFmtId="0" fontId="1" fillId="0" borderId="1" xfId="42" applyNumberFormat="1" applyFont="1" applyFill="1" applyBorder="1" applyAlignment="1">
      <alignment horizontal="left" vertical="center" textRotation="255" wrapText="1"/>
      <protection/>
    </xf>
    <xf numFmtId="0" fontId="0" fillId="0" borderId="1" xfId="42" applyFill="1" applyBorder="1" applyAlignment="1">
      <alignment horizontal="left" vertical="center" textRotation="255"/>
      <protection/>
    </xf>
    <xf numFmtId="0" fontId="1" fillId="0" borderId="2" xfId="42" applyFont="1" applyFill="1" applyBorder="1" applyAlignment="1">
      <alignment horizontal="distributed" vertical="center" wrapText="1"/>
      <protection/>
    </xf>
    <xf numFmtId="0" fontId="8" fillId="0" borderId="2" xfId="42" applyFont="1" applyFill="1" applyBorder="1" applyAlignment="1">
      <alignment horizontal="distributed" vertical="center" wrapText="1"/>
      <protection/>
    </xf>
    <xf numFmtId="0" fontId="1" fillId="0" borderId="13" xfId="42" applyFont="1" applyFill="1" applyBorder="1" applyAlignment="1">
      <alignment horizontal="center" vertical="center"/>
      <protection/>
    </xf>
    <xf numFmtId="0" fontId="1" fillId="0" borderId="11" xfId="42" applyFont="1" applyFill="1" applyBorder="1" applyAlignment="1">
      <alignment horizontal="center" vertical="center"/>
      <protection/>
    </xf>
    <xf numFmtId="0" fontId="1" fillId="0" borderId="17" xfId="43" applyFont="1" applyBorder="1" applyAlignment="1">
      <alignment horizontal="center" vertical="center"/>
      <protection/>
    </xf>
    <xf numFmtId="0" fontId="1" fillId="0" borderId="32" xfId="43" applyFont="1" applyBorder="1" applyAlignment="1">
      <alignment horizontal="center" vertical="center"/>
      <protection/>
    </xf>
    <xf numFmtId="0" fontId="1" fillId="0" borderId="18" xfId="43" applyFont="1" applyBorder="1" applyAlignment="1">
      <alignment horizontal="center" vertical="center"/>
      <protection/>
    </xf>
    <xf numFmtId="0" fontId="1" fillId="0" borderId="3" xfId="43" applyFont="1" applyBorder="1" applyAlignment="1">
      <alignment horizontal="center" vertical="center"/>
      <protection/>
    </xf>
    <xf numFmtId="0" fontId="1" fillId="0" borderId="4" xfId="43" applyFont="1" applyBorder="1" applyAlignment="1">
      <alignment horizontal="center" vertical="center"/>
      <protection/>
    </xf>
    <xf numFmtId="0" fontId="1" fillId="0" borderId="5" xfId="43" applyFont="1" applyBorder="1" applyAlignment="1">
      <alignment horizontal="center" vertical="center"/>
      <protection/>
    </xf>
    <xf numFmtId="0" fontId="1" fillId="0" borderId="1" xfId="43" applyFont="1" applyBorder="1" applyAlignment="1">
      <alignment horizontal="center" vertical="center"/>
      <protection/>
    </xf>
    <xf numFmtId="0" fontId="1" fillId="0" borderId="0" xfId="43" applyFont="1" applyBorder="1" applyAlignment="1">
      <alignment horizontal="center" vertical="center"/>
      <protection/>
    </xf>
    <xf numFmtId="0" fontId="1" fillId="0" borderId="6" xfId="43" applyFont="1" applyBorder="1" applyAlignment="1">
      <alignment horizontal="center" vertical="center"/>
      <protection/>
    </xf>
    <xf numFmtId="0" fontId="1" fillId="0" borderId="14" xfId="43" applyFont="1" applyBorder="1" applyAlignment="1">
      <alignment horizontal="center" vertical="center"/>
      <protection/>
    </xf>
    <xf numFmtId="0" fontId="1" fillId="0" borderId="7" xfId="43" applyFont="1" applyBorder="1" applyAlignment="1">
      <alignment horizontal="center" vertical="center"/>
      <protection/>
    </xf>
    <xf numFmtId="0" fontId="1" fillId="0" borderId="8" xfId="43" applyFont="1" applyBorder="1" applyAlignment="1">
      <alignment horizontal="center" vertical="center"/>
      <protection/>
    </xf>
    <xf numFmtId="0" fontId="1" fillId="0" borderId="9" xfId="43" applyFont="1" applyBorder="1" applyAlignment="1">
      <alignment horizontal="center" vertical="center"/>
      <protection/>
    </xf>
    <xf numFmtId="0" fontId="1" fillId="0" borderId="3" xfId="43" applyFont="1" applyBorder="1" applyAlignment="1">
      <alignment horizontal="center" vertical="center" wrapText="1"/>
      <protection/>
    </xf>
    <xf numFmtId="0" fontId="1" fillId="0" borderId="35" xfId="43" applyFont="1" applyBorder="1" applyAlignment="1">
      <alignment horizontal="center" vertical="center" wrapText="1"/>
      <protection/>
    </xf>
    <xf numFmtId="0" fontId="0" fillId="0" borderId="37" xfId="43" applyBorder="1">
      <alignment/>
      <protection/>
    </xf>
    <xf numFmtId="0" fontId="0" fillId="0" borderId="1" xfId="43" applyBorder="1">
      <alignment/>
      <protection/>
    </xf>
    <xf numFmtId="0" fontId="0" fillId="0" borderId="6" xfId="43" applyBorder="1">
      <alignment/>
      <protection/>
    </xf>
    <xf numFmtId="0" fontId="0" fillId="0" borderId="7" xfId="43" applyBorder="1">
      <alignment/>
      <protection/>
    </xf>
    <xf numFmtId="0" fontId="0" fillId="0" borderId="8" xfId="43" applyBorder="1">
      <alignment/>
      <protection/>
    </xf>
    <xf numFmtId="0" fontId="1" fillId="0" borderId="13" xfId="43" applyFont="1" applyBorder="1" applyAlignment="1">
      <alignment horizontal="center" vertical="center" wrapText="1"/>
      <protection/>
    </xf>
    <xf numFmtId="0" fontId="1" fillId="0" borderId="11" xfId="43" applyFont="1" applyBorder="1" applyAlignment="1">
      <alignment horizontal="center" vertical="center"/>
      <protection/>
    </xf>
    <xf numFmtId="0" fontId="1" fillId="0" borderId="13" xfId="43" applyFont="1" applyBorder="1" applyAlignment="1">
      <alignment vertical="center" wrapText="1"/>
      <protection/>
    </xf>
    <xf numFmtId="0" fontId="1" fillId="0" borderId="14" xfId="43" applyFont="1" applyBorder="1" applyAlignment="1">
      <alignment vertical="center" wrapText="1"/>
      <protection/>
    </xf>
    <xf numFmtId="0" fontId="1" fillId="0" borderId="11" xfId="43" applyFont="1" applyBorder="1" applyAlignment="1">
      <alignment vertical="center" wrapText="1"/>
      <protection/>
    </xf>
    <xf numFmtId="38" fontId="1" fillId="0" borderId="0" xfId="18" applyFont="1" applyFill="1" applyBorder="1" applyAlignment="1">
      <alignment vertical="center" wrapText="1"/>
    </xf>
    <xf numFmtId="38" fontId="1" fillId="0" borderId="38" xfId="18" applyFont="1" applyFill="1" applyBorder="1" applyAlignment="1">
      <alignment horizontal="distributed" vertical="center"/>
    </xf>
    <xf numFmtId="38" fontId="1" fillId="0" borderId="8" xfId="18" applyFont="1" applyFill="1" applyBorder="1" applyAlignment="1">
      <alignment horizontal="distributed" vertical="center"/>
    </xf>
    <xf numFmtId="38" fontId="1" fillId="0" borderId="1" xfId="18" applyFont="1" applyFill="1" applyBorder="1" applyAlignment="1">
      <alignment horizontal="distributed" vertical="center"/>
    </xf>
    <xf numFmtId="38" fontId="1" fillId="0" borderId="7" xfId="18" applyFont="1" applyFill="1" applyBorder="1" applyAlignment="1">
      <alignment horizontal="distributed" vertical="center"/>
    </xf>
    <xf numFmtId="38" fontId="10" fillId="0" borderId="3" xfId="18" applyFont="1" applyFill="1" applyBorder="1" applyAlignment="1">
      <alignment horizontal="distributed" vertical="center"/>
    </xf>
    <xf numFmtId="38" fontId="10" fillId="0" borderId="5" xfId="18" applyFont="1" applyFill="1" applyBorder="1" applyAlignment="1">
      <alignment horizontal="distributed" vertical="center"/>
    </xf>
    <xf numFmtId="38" fontId="10" fillId="0" borderId="7" xfId="18" applyFont="1" applyFill="1" applyBorder="1" applyAlignment="1">
      <alignment horizontal="distributed" vertical="center"/>
    </xf>
    <xf numFmtId="38" fontId="10" fillId="0" borderId="8" xfId="18" applyFont="1" applyFill="1" applyBorder="1" applyAlignment="1">
      <alignment horizontal="distributed" vertical="center"/>
    </xf>
    <xf numFmtId="0" fontId="10" fillId="0" borderId="0" xfId="46" applyFont="1" applyFill="1" applyBorder="1" applyAlignment="1">
      <alignment horizontal="distributed" vertical="center"/>
      <protection/>
    </xf>
    <xf numFmtId="0" fontId="9" fillId="0" borderId="0" xfId="46" applyFont="1" applyFill="1" applyBorder="1" applyAlignment="1">
      <alignment horizontal="distributed" vertical="center"/>
      <protection/>
    </xf>
    <xf numFmtId="0" fontId="1" fillId="0" borderId="7" xfId="46" applyFont="1" applyFill="1" applyBorder="1" applyAlignment="1">
      <alignment horizontal="distributed" vertical="center"/>
      <protection/>
    </xf>
    <xf numFmtId="0" fontId="1" fillId="0" borderId="8" xfId="46" applyFont="1" applyFill="1" applyBorder="1" applyAlignment="1">
      <alignment horizontal="distributed" vertical="center"/>
      <protection/>
    </xf>
    <xf numFmtId="0" fontId="1" fillId="0" borderId="35" xfId="46" applyFont="1" applyFill="1" applyBorder="1" applyAlignment="1">
      <alignment horizontal="distributed" vertical="center"/>
      <protection/>
    </xf>
    <xf numFmtId="0" fontId="1" fillId="0" borderId="37" xfId="46" applyFont="1" applyFill="1" applyBorder="1" applyAlignment="1">
      <alignment horizontal="distributed" vertical="center"/>
      <protection/>
    </xf>
    <xf numFmtId="0" fontId="1" fillId="0" borderId="1" xfId="46" applyFont="1" applyFill="1" applyBorder="1" applyAlignment="1">
      <alignment horizontal="distributed" vertical="center"/>
      <protection/>
    </xf>
    <xf numFmtId="0" fontId="1" fillId="0" borderId="6" xfId="46" applyFont="1" applyFill="1" applyBorder="1" applyAlignment="1">
      <alignment horizontal="distributed" vertical="center"/>
      <protection/>
    </xf>
    <xf numFmtId="0" fontId="10" fillId="0" borderId="1" xfId="46" applyFont="1" applyFill="1" applyBorder="1" applyAlignment="1">
      <alignment horizontal="distributed" vertical="center"/>
      <protection/>
    </xf>
    <xf numFmtId="0" fontId="9" fillId="0" borderId="6" xfId="46" applyFont="1" applyFill="1" applyBorder="1" applyAlignment="1">
      <alignment horizontal="distributed" vertical="center"/>
      <protection/>
    </xf>
    <xf numFmtId="0" fontId="10" fillId="0" borderId="1" xfId="46" applyFont="1" applyFill="1" applyBorder="1" applyAlignment="1">
      <alignment horizontal="distributed" vertical="center"/>
      <protection/>
    </xf>
    <xf numFmtId="0" fontId="10" fillId="0" borderId="6" xfId="46" applyFont="1" applyFill="1" applyBorder="1" applyAlignment="1">
      <alignment horizontal="distributed" vertical="center"/>
      <protection/>
    </xf>
    <xf numFmtId="0" fontId="10" fillId="0" borderId="6" xfId="46" applyFont="1" applyFill="1" applyBorder="1" applyAlignment="1">
      <alignment horizontal="distributed" vertical="center"/>
      <protection/>
    </xf>
    <xf numFmtId="38" fontId="1" fillId="0" borderId="14" xfId="18" applyFont="1" applyFill="1" applyBorder="1" applyAlignment="1">
      <alignment horizontal="distributed" vertical="center"/>
    </xf>
    <xf numFmtId="0" fontId="8" fillId="0" borderId="14" xfId="47" applyFont="1" applyFill="1" applyBorder="1" applyAlignment="1">
      <alignment horizontal="distributed" vertical="center"/>
      <protection/>
    </xf>
    <xf numFmtId="0" fontId="8" fillId="0" borderId="11" xfId="47" applyFont="1" applyFill="1" applyBorder="1" applyAlignment="1">
      <alignment horizontal="distributed" vertical="center"/>
      <protection/>
    </xf>
    <xf numFmtId="0" fontId="0" fillId="0" borderId="14" xfId="47" applyFill="1" applyBorder="1" applyAlignment="1">
      <alignment horizontal="center" vertical="center" wrapText="1"/>
      <protection/>
    </xf>
    <xf numFmtId="0" fontId="8" fillId="0" borderId="32" xfId="47" applyFont="1" applyFill="1" applyBorder="1" applyAlignment="1">
      <alignment horizontal="distributed" vertical="center"/>
      <protection/>
    </xf>
    <xf numFmtId="0" fontId="8" fillId="0" borderId="18" xfId="47" applyFont="1" applyFill="1" applyBorder="1" applyAlignment="1">
      <alignment horizontal="distributed" vertical="center"/>
      <protection/>
    </xf>
    <xf numFmtId="0" fontId="1" fillId="0" borderId="32" xfId="48" applyFont="1" applyFill="1" applyBorder="1" applyAlignment="1">
      <alignment horizontal="distributed" vertical="center"/>
      <protection/>
    </xf>
    <xf numFmtId="0" fontId="12" fillId="0" borderId="18" xfId="48" applyFont="1" applyFill="1" applyBorder="1" applyAlignment="1">
      <alignment horizontal="distributed" vertical="center"/>
      <protection/>
    </xf>
    <xf numFmtId="0" fontId="1" fillId="0" borderId="17" xfId="48" applyFont="1" applyFill="1" applyBorder="1" applyAlignment="1">
      <alignment horizontal="distributed" vertical="center"/>
      <protection/>
    </xf>
    <xf numFmtId="0" fontId="0" fillId="0" borderId="18" xfId="48" applyFill="1" applyBorder="1" applyAlignment="1">
      <alignment horizontal="distributed" vertical="center"/>
      <protection/>
    </xf>
    <xf numFmtId="0" fontId="1" fillId="0" borderId="4" xfId="48" applyFont="1" applyFill="1" applyBorder="1" applyAlignment="1">
      <alignment horizontal="left" vertical="center"/>
      <protection/>
    </xf>
    <xf numFmtId="0" fontId="0" fillId="0" borderId="4" xfId="48" applyFill="1" applyBorder="1" applyAlignment="1">
      <alignment horizontal="left" vertical="center"/>
      <protection/>
    </xf>
    <xf numFmtId="0" fontId="0" fillId="0" borderId="32" xfId="48" applyFill="1" applyBorder="1" applyAlignment="1">
      <alignment horizontal="distributed" vertical="center"/>
      <protection/>
    </xf>
    <xf numFmtId="0" fontId="12" fillId="0" borderId="17" xfId="48" applyFont="1" applyFill="1" applyBorder="1" applyAlignment="1">
      <alignment horizontal="distributed" vertical="center"/>
      <protection/>
    </xf>
    <xf numFmtId="0" fontId="1" fillId="0" borderId="1" xfId="48" applyFont="1" applyFill="1" applyBorder="1" applyAlignment="1">
      <alignment horizontal="distributed" vertical="center"/>
      <protection/>
    </xf>
    <xf numFmtId="0" fontId="12" fillId="0" borderId="0" xfId="48" applyFont="1" applyFill="1" applyBorder="1" applyAlignment="1">
      <alignment horizontal="distributed" vertical="center"/>
      <protection/>
    </xf>
    <xf numFmtId="0" fontId="10" fillId="0" borderId="1" xfId="48" applyFont="1" applyFill="1" applyBorder="1" applyAlignment="1">
      <alignment horizontal="distributed" vertical="center"/>
      <protection/>
    </xf>
    <xf numFmtId="0" fontId="0" fillId="0" borderId="0" xfId="48" applyFill="1" applyBorder="1" applyAlignment="1">
      <alignment horizontal="distributed" vertical="center"/>
      <protection/>
    </xf>
    <xf numFmtId="0" fontId="1" fillId="0" borderId="1" xfId="48" applyFont="1" applyFill="1" applyBorder="1" applyAlignment="1">
      <alignment horizontal="left" vertical="distributed" textRotation="255"/>
      <protection/>
    </xf>
    <xf numFmtId="0" fontId="0" fillId="0" borderId="1" xfId="48" applyFill="1" applyBorder="1" applyAlignment="1">
      <alignment horizontal="left" vertical="distributed" textRotation="255"/>
      <protection/>
    </xf>
    <xf numFmtId="0" fontId="1" fillId="0" borderId="35" xfId="48" applyFont="1" applyFill="1" applyBorder="1" applyAlignment="1">
      <alignment horizontal="distributed" vertical="center"/>
      <protection/>
    </xf>
    <xf numFmtId="0" fontId="0" fillId="0" borderId="26" xfId="48" applyFill="1" applyBorder="1" applyAlignment="1">
      <alignment horizontal="distributed" vertical="center"/>
      <protection/>
    </xf>
    <xf numFmtId="0" fontId="0" fillId="0" borderId="37" xfId="48" applyFill="1" applyBorder="1" applyAlignment="1">
      <alignment horizontal="distributed" vertical="center"/>
      <protection/>
    </xf>
    <xf numFmtId="0" fontId="0" fillId="0" borderId="7" xfId="48" applyFill="1" applyBorder="1" applyAlignment="1">
      <alignment horizontal="distributed" vertical="center"/>
      <protection/>
    </xf>
    <xf numFmtId="0" fontId="0" fillId="0" borderId="9" xfId="48" applyFill="1" applyBorder="1" applyAlignment="1">
      <alignment horizontal="distributed" vertical="center"/>
      <protection/>
    </xf>
    <xf numFmtId="0" fontId="0" fillId="0" borderId="8" xfId="48" applyFill="1" applyBorder="1" applyAlignment="1">
      <alignment horizontal="distributed" vertical="center"/>
      <protection/>
    </xf>
    <xf numFmtId="38" fontId="1" fillId="0" borderId="10" xfId="18" applyFont="1" applyFill="1" applyBorder="1" applyAlignment="1">
      <alignment horizontal="distributed" vertical="center"/>
    </xf>
    <xf numFmtId="0" fontId="8" fillId="0" borderId="11" xfId="49" applyFont="1" applyFill="1" applyBorder="1" applyAlignment="1">
      <alignment horizontal="distributed" vertical="center"/>
      <protection/>
    </xf>
    <xf numFmtId="38" fontId="1" fillId="0" borderId="37" xfId="18" applyFont="1" applyFill="1" applyBorder="1" applyAlignment="1">
      <alignment horizontal="distributed" vertical="center"/>
    </xf>
    <xf numFmtId="0" fontId="8" fillId="0" borderId="8" xfId="49" applyFont="1" applyFill="1" applyBorder="1" applyAlignment="1">
      <alignment horizontal="distributed" vertical="center"/>
      <protection/>
    </xf>
    <xf numFmtId="38" fontId="1" fillId="0" borderId="35" xfId="18" applyFont="1" applyFill="1" applyBorder="1" applyAlignment="1">
      <alignment horizontal="distributed" vertical="center" wrapText="1"/>
    </xf>
    <xf numFmtId="0" fontId="1" fillId="0" borderId="37" xfId="50" applyFont="1" applyFill="1" applyBorder="1" applyAlignment="1">
      <alignment horizontal="distributed" vertical="center"/>
      <protection/>
    </xf>
    <xf numFmtId="0" fontId="1" fillId="0" borderId="7" xfId="50" applyFont="1" applyFill="1" applyBorder="1" applyAlignment="1">
      <alignment horizontal="distributed" vertical="center"/>
      <protection/>
    </xf>
    <xf numFmtId="0" fontId="1" fillId="0" borderId="8" xfId="50" applyFont="1" applyFill="1" applyBorder="1" applyAlignment="1">
      <alignment horizontal="distributed" vertical="center"/>
      <protection/>
    </xf>
    <xf numFmtId="0" fontId="1" fillId="0" borderId="14" xfId="50" applyFont="1" applyFill="1" applyBorder="1" applyAlignment="1">
      <alignment horizontal="center" vertical="center"/>
      <protection/>
    </xf>
    <xf numFmtId="0" fontId="1" fillId="0" borderId="11" xfId="50" applyFont="1" applyFill="1" applyBorder="1" applyAlignment="1">
      <alignment horizontal="center" vertical="center"/>
      <protection/>
    </xf>
    <xf numFmtId="0" fontId="1" fillId="0" borderId="30" xfId="50" applyFont="1" applyFill="1" applyBorder="1" applyAlignment="1">
      <alignment horizontal="distributed" vertical="center"/>
      <protection/>
    </xf>
    <xf numFmtId="0" fontId="1" fillId="0" borderId="21" xfId="50" applyFont="1" applyFill="1" applyBorder="1" applyAlignment="1">
      <alignment horizontal="distributed" vertical="center"/>
      <protection/>
    </xf>
    <xf numFmtId="38" fontId="1" fillId="0" borderId="1" xfId="18" applyFont="1" applyBorder="1" applyAlignment="1">
      <alignment horizontal="center" vertical="center"/>
    </xf>
    <xf numFmtId="38" fontId="1" fillId="0" borderId="7" xfId="18" applyFont="1" applyBorder="1" applyAlignment="1">
      <alignment horizontal="center" vertical="center"/>
    </xf>
    <xf numFmtId="38" fontId="1" fillId="0" borderId="35" xfId="18" applyFont="1" applyFill="1" applyBorder="1" applyAlignment="1">
      <alignment horizontal="distributed" vertical="center"/>
    </xf>
    <xf numFmtId="0" fontId="1" fillId="0" borderId="26" xfId="50" applyFont="1" applyFill="1" applyBorder="1" applyAlignment="1">
      <alignment horizontal="distributed" vertical="center"/>
      <protection/>
    </xf>
    <xf numFmtId="0" fontId="1" fillId="0" borderId="37" xfId="50" applyFont="1" applyFill="1" applyBorder="1" applyAlignment="1">
      <alignment horizontal="distributed" vertical="center"/>
      <protection/>
    </xf>
    <xf numFmtId="0" fontId="1" fillId="0" borderId="9" xfId="50" applyFont="1" applyFill="1" applyBorder="1" applyAlignment="1">
      <alignment horizontal="distributed" vertical="center"/>
      <protection/>
    </xf>
    <xf numFmtId="38" fontId="1" fillId="0" borderId="26" xfId="18" applyFont="1" applyFill="1" applyBorder="1" applyAlignment="1">
      <alignment horizontal="center" vertical="center"/>
    </xf>
    <xf numFmtId="38" fontId="1" fillId="0" borderId="0" xfId="18" applyFont="1" applyFill="1" applyBorder="1" applyAlignment="1">
      <alignment horizontal="center" vertical="center"/>
    </xf>
    <xf numFmtId="38" fontId="1" fillId="0" borderId="9" xfId="18" applyFont="1" applyFill="1" applyBorder="1" applyAlignment="1">
      <alignment horizontal="center" vertical="center"/>
    </xf>
    <xf numFmtId="38" fontId="1" fillId="0" borderId="13" xfId="18" applyFont="1" applyFill="1" applyBorder="1" applyAlignment="1">
      <alignment vertical="center" wrapText="1"/>
    </xf>
    <xf numFmtId="38" fontId="1" fillId="0" borderId="11" xfId="18" applyFont="1" applyFill="1" applyBorder="1" applyAlignment="1">
      <alignment vertical="center"/>
    </xf>
    <xf numFmtId="0" fontId="1" fillId="0" borderId="11" xfId="50" applyFont="1" applyFill="1" applyBorder="1" applyAlignment="1">
      <alignment vertical="center"/>
      <protection/>
    </xf>
    <xf numFmtId="0" fontId="1" fillId="0" borderId="10" xfId="51" applyFont="1" applyFill="1" applyBorder="1" applyAlignment="1">
      <alignment horizontal="center" vertical="center" wrapText="1"/>
      <protection/>
    </xf>
    <xf numFmtId="0" fontId="1" fillId="0" borderId="11" xfId="51" applyFont="1" applyFill="1" applyBorder="1" applyAlignment="1">
      <alignment horizontal="center" vertical="center" wrapText="1"/>
      <protection/>
    </xf>
    <xf numFmtId="38" fontId="1" fillId="0" borderId="1" xfId="18" applyFont="1" applyFill="1" applyBorder="1" applyAlignment="1">
      <alignment horizontal="left" vertical="center"/>
    </xf>
    <xf numFmtId="0" fontId="1" fillId="0" borderId="7" xfId="51" applyFont="1" applyFill="1" applyBorder="1" applyAlignment="1">
      <alignment vertical="center"/>
      <protection/>
    </xf>
    <xf numFmtId="0" fontId="1" fillId="0" borderId="10" xfId="51" applyFont="1" applyFill="1" applyBorder="1" applyAlignment="1">
      <alignment horizontal="distributed" vertical="center" wrapText="1"/>
      <protection/>
    </xf>
    <xf numFmtId="0" fontId="1" fillId="0" borderId="11" xfId="51" applyFont="1" applyFill="1" applyBorder="1" applyAlignment="1">
      <alignment horizontal="distributed" vertical="center" wrapText="1"/>
      <protection/>
    </xf>
    <xf numFmtId="0" fontId="1" fillId="0" borderId="10" xfId="51" applyFont="1" applyFill="1" applyBorder="1" applyAlignment="1">
      <alignment vertical="center" wrapText="1"/>
      <protection/>
    </xf>
    <xf numFmtId="0" fontId="1" fillId="0" borderId="11" xfId="51" applyFont="1" applyFill="1" applyBorder="1" applyAlignment="1">
      <alignment vertical="center" wrapText="1"/>
      <protection/>
    </xf>
    <xf numFmtId="38" fontId="1" fillId="0" borderId="26" xfId="18" applyFont="1" applyFill="1" applyBorder="1" applyAlignment="1">
      <alignment horizontal="center" vertical="center"/>
    </xf>
    <xf numFmtId="38" fontId="1" fillId="0" borderId="3" xfId="18" applyFont="1" applyFill="1" applyBorder="1" applyAlignment="1">
      <alignment horizontal="center" vertical="center"/>
    </xf>
    <xf numFmtId="0" fontId="1" fillId="0" borderId="7" xfId="52" applyFont="1" applyFill="1" applyBorder="1" applyAlignment="1">
      <alignment horizontal="center" vertical="center"/>
      <protection/>
    </xf>
    <xf numFmtId="0" fontId="1" fillId="0" borderId="11" xfId="52" applyFont="1" applyFill="1" applyBorder="1" applyAlignment="1">
      <alignment horizontal="center" vertical="center"/>
      <protection/>
    </xf>
    <xf numFmtId="0" fontId="1" fillId="0" borderId="32" xfId="52" applyFont="1" applyFill="1" applyBorder="1" applyAlignment="1">
      <alignment horizontal="distributed" vertical="center"/>
      <protection/>
    </xf>
    <xf numFmtId="0" fontId="1" fillId="0" borderId="18" xfId="52" applyFont="1" applyFill="1" applyBorder="1" applyAlignment="1">
      <alignment horizontal="distributed" vertical="center"/>
      <protection/>
    </xf>
    <xf numFmtId="38" fontId="10" fillId="0" borderId="4" xfId="18" applyFont="1" applyFill="1" applyBorder="1" applyAlignment="1">
      <alignment horizontal="distributed" vertical="center"/>
    </xf>
    <xf numFmtId="38" fontId="1" fillId="0" borderId="9" xfId="18" applyFont="1" applyFill="1" applyBorder="1" applyAlignment="1">
      <alignment horizontal="distributed" vertical="center"/>
    </xf>
    <xf numFmtId="38" fontId="1" fillId="0" borderId="17" xfId="18" applyFont="1" applyFill="1" applyBorder="1" applyAlignment="1">
      <alignment horizontal="center" vertical="center" wrapText="1"/>
    </xf>
    <xf numFmtId="38" fontId="1" fillId="0" borderId="18" xfId="18" applyFont="1" applyFill="1" applyBorder="1" applyAlignment="1">
      <alignment horizontal="center" vertical="center" wrapText="1"/>
    </xf>
    <xf numFmtId="38" fontId="1" fillId="0" borderId="0" xfId="18" applyFont="1" applyFill="1" applyBorder="1" applyAlignment="1">
      <alignment horizontal="center" vertical="center"/>
    </xf>
    <xf numFmtId="38" fontId="1" fillId="0" borderId="1" xfId="18" applyFont="1" applyFill="1" applyBorder="1" applyAlignment="1">
      <alignment horizontal="center" vertical="distributed" textRotation="255"/>
    </xf>
    <xf numFmtId="38" fontId="1" fillId="0" borderId="1" xfId="18" applyFont="1" applyFill="1" applyBorder="1" applyAlignment="1">
      <alignment horizontal="center" vertical="distributed" textRotation="255"/>
    </xf>
    <xf numFmtId="0" fontId="8" fillId="0" borderId="0" xfId="53" applyFont="1" applyFill="1" applyBorder="1" applyAlignment="1">
      <alignment horizontal="distributed" vertical="center"/>
      <protection/>
    </xf>
    <xf numFmtId="0" fontId="8" fillId="0" borderId="6" xfId="53" applyFont="1" applyFill="1" applyBorder="1" applyAlignment="1">
      <alignment horizontal="distributed" vertical="center"/>
      <protection/>
    </xf>
    <xf numFmtId="0" fontId="1" fillId="0" borderId="35" xfId="54" applyFont="1" applyFill="1" applyBorder="1" applyAlignment="1">
      <alignment horizontal="distributed" vertical="center" wrapText="1"/>
      <protection/>
    </xf>
    <xf numFmtId="0" fontId="1" fillId="0" borderId="26" xfId="54" applyFont="1" applyFill="1" applyBorder="1" applyAlignment="1">
      <alignment horizontal="distributed" vertical="center" wrapText="1"/>
      <protection/>
    </xf>
    <xf numFmtId="0" fontId="1" fillId="0" borderId="37" xfId="54" applyFont="1" applyFill="1" applyBorder="1" applyAlignment="1">
      <alignment horizontal="distributed" vertical="center" wrapText="1"/>
      <protection/>
    </xf>
    <xf numFmtId="0" fontId="1" fillId="0" borderId="7" xfId="54" applyFont="1" applyFill="1" applyBorder="1" applyAlignment="1">
      <alignment horizontal="distributed" vertical="center" wrapText="1"/>
      <protection/>
    </xf>
    <xf numFmtId="0" fontId="1" fillId="0" borderId="9" xfId="54" applyFont="1" applyFill="1" applyBorder="1" applyAlignment="1">
      <alignment horizontal="distributed" vertical="center" wrapText="1"/>
      <protection/>
    </xf>
    <xf numFmtId="0" fontId="1" fillId="0" borderId="8" xfId="54" applyFont="1" applyFill="1" applyBorder="1" applyAlignment="1">
      <alignment horizontal="distributed" vertical="center" wrapText="1"/>
      <protection/>
    </xf>
    <xf numFmtId="0" fontId="1" fillId="0" borderId="7" xfId="54" applyFont="1" applyFill="1" applyBorder="1" applyAlignment="1">
      <alignment horizontal="center"/>
      <protection/>
    </xf>
    <xf numFmtId="0" fontId="1" fillId="0" borderId="9" xfId="54" applyFont="1" applyFill="1" applyBorder="1" applyAlignment="1">
      <alignment horizontal="center"/>
      <protection/>
    </xf>
    <xf numFmtId="0" fontId="1" fillId="0" borderId="8" xfId="54" applyFont="1" applyFill="1" applyBorder="1" applyAlignment="1">
      <alignment horizontal="center"/>
      <protection/>
    </xf>
    <xf numFmtId="0" fontId="1" fillId="0" borderId="35" xfId="54" applyFont="1" applyFill="1" applyBorder="1" applyAlignment="1">
      <alignment horizontal="distributed" vertical="center"/>
      <protection/>
    </xf>
    <xf numFmtId="0" fontId="1" fillId="0" borderId="26" xfId="54" applyFont="1" applyFill="1" applyBorder="1" applyAlignment="1">
      <alignment horizontal="distributed" vertical="center"/>
      <protection/>
    </xf>
    <xf numFmtId="0" fontId="1" fillId="0" borderId="37" xfId="54" applyFont="1" applyFill="1" applyBorder="1" applyAlignment="1">
      <alignment horizontal="distributed" vertical="center"/>
      <protection/>
    </xf>
    <xf numFmtId="0" fontId="1" fillId="0" borderId="7" xfId="54" applyFont="1" applyFill="1" applyBorder="1" applyAlignment="1">
      <alignment horizontal="distributed" vertical="center"/>
      <protection/>
    </xf>
    <xf numFmtId="0" fontId="1" fillId="0" borderId="9" xfId="54" applyFont="1" applyFill="1" applyBorder="1" applyAlignment="1">
      <alignment horizontal="distributed" vertical="center"/>
      <protection/>
    </xf>
    <xf numFmtId="0" fontId="1" fillId="0" borderId="8" xfId="54" applyFont="1" applyFill="1" applyBorder="1" applyAlignment="1">
      <alignment horizontal="distributed" vertical="center"/>
      <protection/>
    </xf>
    <xf numFmtId="0" fontId="1" fillId="0" borderId="7" xfId="54" applyFont="1" applyFill="1" applyBorder="1" applyAlignment="1">
      <alignment horizontal="distributed"/>
      <protection/>
    </xf>
    <xf numFmtId="0" fontId="1" fillId="0" borderId="9" xfId="54" applyFont="1" applyFill="1" applyBorder="1" applyAlignment="1">
      <alignment horizontal="distributed"/>
      <protection/>
    </xf>
    <xf numFmtId="0" fontId="1" fillId="0" borderId="8" xfId="54" applyFont="1" applyFill="1" applyBorder="1" applyAlignment="1">
      <alignment horizontal="distributed"/>
      <protection/>
    </xf>
    <xf numFmtId="0" fontId="1" fillId="0" borderId="7" xfId="54" applyFont="1" applyFill="1" applyBorder="1" applyAlignment="1">
      <alignment horizontal="distributed" vertical="center" wrapText="1"/>
      <protection/>
    </xf>
    <xf numFmtId="0" fontId="1" fillId="0" borderId="9" xfId="54" applyFont="1" applyFill="1" applyBorder="1" applyAlignment="1">
      <alignment horizontal="distributed" vertical="center" wrapText="1"/>
      <protection/>
    </xf>
    <xf numFmtId="0" fontId="1" fillId="0" borderId="8" xfId="54" applyFont="1" applyFill="1" applyBorder="1" applyAlignment="1">
      <alignment horizontal="distributed" vertical="center" wrapText="1"/>
      <protection/>
    </xf>
    <xf numFmtId="41" fontId="1" fillId="0" borderId="17" xfId="54" applyNumberFormat="1" applyFont="1" applyFill="1" applyBorder="1" applyAlignment="1">
      <alignment horizontal="distributed"/>
      <protection/>
    </xf>
    <xf numFmtId="41" fontId="1" fillId="0" borderId="32" xfId="54" applyNumberFormat="1" applyFont="1" applyFill="1" applyBorder="1" applyAlignment="1">
      <alignment horizontal="distributed"/>
      <protection/>
    </xf>
    <xf numFmtId="41" fontId="1" fillId="0" borderId="18" xfId="54" applyNumberFormat="1" applyFont="1" applyFill="1" applyBorder="1" applyAlignment="1">
      <alignment horizontal="distributed"/>
      <protection/>
    </xf>
    <xf numFmtId="0" fontId="1" fillId="0" borderId="11" xfId="54" applyFont="1" applyFill="1" applyBorder="1" applyAlignment="1">
      <alignment horizontal="center"/>
      <protection/>
    </xf>
    <xf numFmtId="0" fontId="1" fillId="0" borderId="10" xfId="54" applyFont="1" applyFill="1" applyBorder="1" applyAlignment="1">
      <alignment horizontal="distributed" vertical="center"/>
      <protection/>
    </xf>
    <xf numFmtId="0" fontId="1" fillId="0" borderId="11" xfId="54" applyFont="1" applyFill="1" applyBorder="1" applyAlignment="1">
      <alignment horizontal="distributed" vertical="center"/>
      <protection/>
    </xf>
    <xf numFmtId="0" fontId="1" fillId="0" borderId="17" xfId="54" applyFont="1" applyFill="1" applyBorder="1" applyAlignment="1">
      <alignment horizontal="distributed" vertical="center"/>
      <protection/>
    </xf>
    <xf numFmtId="0" fontId="1" fillId="0" borderId="32" xfId="54" applyFont="1" applyFill="1" applyBorder="1" applyAlignment="1">
      <alignment horizontal="distributed" vertical="center"/>
      <protection/>
    </xf>
    <xf numFmtId="0" fontId="1" fillId="0" borderId="18" xfId="54" applyFont="1" applyFill="1" applyBorder="1" applyAlignment="1">
      <alignment horizontal="distributed" vertical="center"/>
      <protection/>
    </xf>
    <xf numFmtId="0" fontId="1" fillId="0" borderId="17" xfId="54" applyFont="1" applyFill="1" applyBorder="1" applyAlignment="1">
      <alignment horizontal="distributed" vertical="distributed"/>
      <protection/>
    </xf>
    <xf numFmtId="0" fontId="1" fillId="0" borderId="32" xfId="54" applyFont="1" applyFill="1" applyBorder="1" applyAlignment="1">
      <alignment horizontal="distributed" vertical="distributed"/>
      <protection/>
    </xf>
    <xf numFmtId="0" fontId="1" fillId="0" borderId="18" xfId="54" applyFont="1" applyFill="1" applyBorder="1" applyAlignment="1">
      <alignment horizontal="distributed" vertical="distributed"/>
      <protection/>
    </xf>
    <xf numFmtId="0" fontId="0" fillId="0" borderId="14" xfId="55" applyFill="1" applyBorder="1" applyAlignment="1">
      <alignment horizontal="center" vertical="center"/>
      <protection/>
    </xf>
    <xf numFmtId="0" fontId="0" fillId="0" borderId="11" xfId="55" applyFill="1" applyBorder="1" applyAlignment="1">
      <alignment horizontal="center" vertical="center"/>
      <protection/>
    </xf>
    <xf numFmtId="0" fontId="26" fillId="0" borderId="6" xfId="55" applyFont="1" applyFill="1" applyBorder="1" applyAlignment="1">
      <alignment horizontal="distributed" vertical="center"/>
      <protection/>
    </xf>
    <xf numFmtId="38" fontId="9" fillId="0" borderId="35" xfId="18" applyFont="1" applyFill="1" applyBorder="1" applyAlignment="1">
      <alignment horizontal="center" vertical="center"/>
    </xf>
    <xf numFmtId="38" fontId="9" fillId="0" borderId="37" xfId="18" applyFont="1" applyFill="1" applyBorder="1" applyAlignment="1">
      <alignment horizontal="center" vertical="center"/>
    </xf>
    <xf numFmtId="38" fontId="9" fillId="0" borderId="1" xfId="18" applyFont="1" applyFill="1" applyBorder="1" applyAlignment="1">
      <alignment horizontal="center" vertical="center"/>
    </xf>
    <xf numFmtId="38" fontId="9" fillId="0" borderId="6" xfId="18" applyFont="1" applyFill="1" applyBorder="1" applyAlignment="1">
      <alignment horizontal="center" vertical="center"/>
    </xf>
    <xf numFmtId="38" fontId="9" fillId="0" borderId="7" xfId="18" applyFont="1" applyFill="1" applyBorder="1" applyAlignment="1">
      <alignment horizontal="center" vertical="center"/>
    </xf>
    <xf numFmtId="38" fontId="9" fillId="0" borderId="8" xfId="18" applyFont="1" applyFill="1" applyBorder="1" applyAlignment="1">
      <alignment horizontal="center" vertical="center"/>
    </xf>
    <xf numFmtId="0" fontId="1" fillId="0" borderId="10" xfId="55" applyFont="1" applyFill="1" applyBorder="1" applyAlignment="1">
      <alignment horizontal="center" vertical="center" wrapText="1"/>
      <protection/>
    </xf>
    <xf numFmtId="0" fontId="0" fillId="0" borderId="14" xfId="55" applyFill="1" applyBorder="1" applyAlignment="1">
      <alignment horizontal="center" vertical="center" wrapText="1"/>
      <protection/>
    </xf>
    <xf numFmtId="0" fontId="0" fillId="0" borderId="11" xfId="55" applyFill="1" applyBorder="1" applyAlignment="1">
      <alignment horizontal="center" vertical="center" wrapText="1"/>
      <protection/>
    </xf>
    <xf numFmtId="0" fontId="0" fillId="0" borderId="30" xfId="55" applyFill="1" applyBorder="1" applyAlignment="1">
      <alignment horizontal="center" vertical="center"/>
      <protection/>
    </xf>
    <xf numFmtId="0" fontId="0" fillId="0" borderId="21" xfId="55" applyFill="1" applyBorder="1" applyAlignment="1">
      <alignment horizontal="center" vertical="center"/>
      <protection/>
    </xf>
    <xf numFmtId="0" fontId="0" fillId="0" borderId="32" xfId="55" applyFill="1" applyBorder="1" applyAlignment="1">
      <alignment horizontal="distributed" vertical="center"/>
      <protection/>
    </xf>
    <xf numFmtId="0" fontId="0" fillId="0" borderId="18" xfId="55" applyFill="1" applyBorder="1" applyAlignment="1">
      <alignment horizontal="distributed" vertical="center"/>
      <protection/>
    </xf>
    <xf numFmtId="38" fontId="1" fillId="0" borderId="15" xfId="18" applyFont="1" applyFill="1" applyBorder="1" applyAlignment="1">
      <alignment horizontal="distributed" vertical="center"/>
    </xf>
    <xf numFmtId="0" fontId="0" fillId="0" borderId="30" xfId="55" applyFill="1" applyBorder="1" applyAlignment="1">
      <alignment horizontal="distributed" vertical="center"/>
      <protection/>
    </xf>
    <xf numFmtId="0" fontId="0" fillId="0" borderId="21" xfId="55" applyFill="1" applyBorder="1" applyAlignment="1">
      <alignment horizontal="distributed" vertical="center"/>
      <protection/>
    </xf>
    <xf numFmtId="0" fontId="14" fillId="0" borderId="6" xfId="55" applyFont="1" applyFill="1" applyBorder="1" applyAlignment="1">
      <alignment horizontal="distributed" vertical="center"/>
      <protection/>
    </xf>
    <xf numFmtId="0" fontId="1" fillId="0" borderId="1" xfId="55" applyFont="1" applyFill="1" applyBorder="1" applyAlignment="1">
      <alignment horizontal="distributed" vertical="center"/>
      <protection/>
    </xf>
    <xf numFmtId="0" fontId="8" fillId="0" borderId="6" xfId="55" applyFont="1" applyFill="1" applyBorder="1" applyAlignment="1">
      <alignment horizontal="distributed" vertical="center"/>
      <protection/>
    </xf>
    <xf numFmtId="0" fontId="0" fillId="0" borderId="6" xfId="55" applyFill="1" applyBorder="1" applyAlignment="1">
      <alignment horizontal="distributed" vertical="center"/>
      <protection/>
    </xf>
    <xf numFmtId="0" fontId="0" fillId="0" borderId="32" xfId="56" applyFill="1" applyBorder="1" applyAlignment="1">
      <alignment horizontal="distributed" vertical="center"/>
      <protection/>
    </xf>
    <xf numFmtId="0" fontId="0" fillId="0" borderId="18" xfId="56" applyFill="1" applyBorder="1" applyAlignment="1">
      <alignment horizontal="distributed" vertical="center"/>
      <protection/>
    </xf>
    <xf numFmtId="0" fontId="0" fillId="0" borderId="30" xfId="56" applyFill="1" applyBorder="1" applyAlignment="1">
      <alignment horizontal="distributed" vertical="center"/>
      <protection/>
    </xf>
    <xf numFmtId="0" fontId="0" fillId="0" borderId="21" xfId="56" applyFill="1" applyBorder="1" applyAlignment="1">
      <alignment horizontal="distributed" vertical="center"/>
      <protection/>
    </xf>
    <xf numFmtId="38" fontId="1" fillId="0" borderId="12" xfId="18" applyFont="1" applyFill="1" applyBorder="1" applyAlignment="1">
      <alignment horizontal="center" vertical="center"/>
    </xf>
    <xf numFmtId="0" fontId="1" fillId="0" borderId="12" xfId="56" applyFont="1" applyFill="1" applyBorder="1" applyAlignment="1">
      <alignment horizontal="center" vertical="center"/>
      <protection/>
    </xf>
    <xf numFmtId="0" fontId="0" fillId="0" borderId="11" xfId="56" applyFill="1" applyBorder="1" applyAlignment="1">
      <alignment horizontal="center" vertical="center"/>
      <protection/>
    </xf>
    <xf numFmtId="38" fontId="1" fillId="0" borderId="1" xfId="18" applyFont="1" applyFill="1" applyBorder="1" applyAlignment="1">
      <alignment horizontal="distributed" vertical="center" shrinkToFit="1"/>
    </xf>
    <xf numFmtId="0" fontId="0" fillId="0" borderId="6" xfId="56" applyFill="1" applyBorder="1" applyAlignment="1">
      <alignment horizontal="distributed" vertical="center" shrinkToFit="1"/>
      <protection/>
    </xf>
    <xf numFmtId="38" fontId="9" fillId="0" borderId="35" xfId="18" applyFont="1" applyFill="1" applyBorder="1" applyAlignment="1">
      <alignment horizontal="distributed" vertical="center" shrinkToFit="1"/>
    </xf>
    <xf numFmtId="0" fontId="0" fillId="0" borderId="37" xfId="56" applyFill="1" applyBorder="1" applyAlignment="1">
      <alignment horizontal="distributed" vertical="center" shrinkToFit="1"/>
      <protection/>
    </xf>
    <xf numFmtId="0" fontId="0" fillId="0" borderId="1" xfId="56" applyFill="1" applyBorder="1" applyAlignment="1">
      <alignment horizontal="distributed" vertical="center" shrinkToFit="1"/>
      <protection/>
    </xf>
    <xf numFmtId="0" fontId="0" fillId="0" borderId="7" xfId="56" applyFill="1" applyBorder="1" applyAlignment="1">
      <alignment horizontal="distributed" vertical="center" shrinkToFit="1"/>
      <protection/>
    </xf>
    <xf numFmtId="0" fontId="0" fillId="0" borderId="8" xfId="56" applyFill="1" applyBorder="1" applyAlignment="1">
      <alignment horizontal="distributed" vertical="center" shrinkToFit="1"/>
      <protection/>
    </xf>
    <xf numFmtId="0" fontId="0" fillId="0" borderId="6" xfId="56" applyFill="1" applyBorder="1" applyAlignment="1">
      <alignment vertical="center"/>
      <protection/>
    </xf>
    <xf numFmtId="0" fontId="14" fillId="0" borderId="6" xfId="56" applyFont="1" applyFill="1" applyBorder="1" applyAlignment="1">
      <alignment vertical="center"/>
      <protection/>
    </xf>
    <xf numFmtId="38" fontId="10" fillId="0" borderId="1" xfId="18" applyFont="1" applyFill="1" applyBorder="1" applyAlignment="1">
      <alignment horizontal="distributed" vertical="center" shrinkToFit="1"/>
    </xf>
    <xf numFmtId="0" fontId="26" fillId="0" borderId="6" xfId="56" applyFont="1" applyFill="1" applyBorder="1" applyAlignment="1">
      <alignment horizontal="distributed" vertical="center" shrinkToFit="1"/>
      <protection/>
    </xf>
    <xf numFmtId="0" fontId="14" fillId="0" borderId="6" xfId="56" applyFont="1" applyFill="1" applyBorder="1" applyAlignment="1">
      <alignment horizontal="distributed" vertical="center" shrinkToFit="1"/>
      <protection/>
    </xf>
    <xf numFmtId="38" fontId="10" fillId="0" borderId="7" xfId="18" applyFont="1" applyFill="1" applyBorder="1" applyAlignment="1">
      <alignment horizontal="distributed" vertical="center"/>
    </xf>
    <xf numFmtId="0" fontId="0" fillId="0" borderId="8" xfId="57" applyFill="1" applyBorder="1" applyAlignment="1">
      <alignment horizontal="distributed" vertical="center"/>
      <protection/>
    </xf>
    <xf numFmtId="0" fontId="0" fillId="0" borderId="37" xfId="57" applyFill="1" applyBorder="1" applyAlignment="1">
      <alignment vertical="center"/>
      <protection/>
    </xf>
    <xf numFmtId="0" fontId="0" fillId="0" borderId="7" xfId="57" applyFill="1" applyBorder="1" applyAlignment="1">
      <alignment vertical="center"/>
      <protection/>
    </xf>
    <xf numFmtId="0" fontId="0" fillId="0" borderId="8" xfId="57" applyFill="1" applyBorder="1" applyAlignment="1">
      <alignment vertical="center"/>
      <protection/>
    </xf>
  </cellXfs>
  <cellStyles count="47">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2-03-s42" xfId="25"/>
    <cellStyle name="標準_02-04-s42" xfId="26"/>
    <cellStyle name="標準_02-07-s42" xfId="27"/>
    <cellStyle name="標準_03-01-s42" xfId="28"/>
    <cellStyle name="標準_04-01-s42" xfId="29"/>
    <cellStyle name="標準_04-02-s42" xfId="30"/>
    <cellStyle name="標準_04-06-s42" xfId="31"/>
    <cellStyle name="標準_04-12-s42" xfId="32"/>
    <cellStyle name="標準_05-01-s42" xfId="33"/>
    <cellStyle name="標準_06-04-s42" xfId="34"/>
    <cellStyle name="標準_07-05-s42" xfId="35"/>
    <cellStyle name="標準_07-07-s42" xfId="36"/>
    <cellStyle name="標準_08-02-s42" xfId="37"/>
    <cellStyle name="標準_08-15-s42" xfId="38"/>
    <cellStyle name="標準_09-02-s42" xfId="39"/>
    <cellStyle name="標準_09-12-s42" xfId="40"/>
    <cellStyle name="標準_10-09-s42" xfId="41"/>
    <cellStyle name="標準_11-01-s42" xfId="42"/>
    <cellStyle name="標準_12-01-s42" xfId="43"/>
    <cellStyle name="標準_12-14-s42" xfId="44"/>
    <cellStyle name="標準_12-15-s42" xfId="45"/>
    <cellStyle name="標準_13-01-s42" xfId="46"/>
    <cellStyle name="標準_13-03-s42" xfId="47"/>
    <cellStyle name="標準_15-15-s42" xfId="48"/>
    <cellStyle name="標準_15-18-s42" xfId="49"/>
    <cellStyle name="標準_16-01-s42" xfId="50"/>
    <cellStyle name="標準_16-02-s42" xfId="51"/>
    <cellStyle name="標準_16-03-s42" xfId="52"/>
    <cellStyle name="標準_17-04-s42" xfId="53"/>
    <cellStyle name="標準_17-20-s42" xfId="54"/>
    <cellStyle name="標準_18-02-s42" xfId="55"/>
    <cellStyle name="標準_18-03-s42" xfId="56"/>
    <cellStyle name="標準_19-03-s42" xfId="57"/>
    <cellStyle name="標準_nenkan-S23-000" xfId="58"/>
    <cellStyle name="標準_企画班（K.syusa）" xfId="59"/>
    <cellStyle name="Followed Hyperlink"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18</xdr:row>
      <xdr:rowOff>76200</xdr:rowOff>
    </xdr:from>
    <xdr:to>
      <xdr:col>1</xdr:col>
      <xdr:colOff>381000</xdr:colOff>
      <xdr:row>21</xdr:row>
      <xdr:rowOff>180975</xdr:rowOff>
    </xdr:to>
    <xdr:sp>
      <xdr:nvSpPr>
        <xdr:cNvPr id="1" name="AutoShape 1"/>
        <xdr:cNvSpPr>
          <a:spLocks/>
        </xdr:cNvSpPr>
      </xdr:nvSpPr>
      <xdr:spPr>
        <a:xfrm>
          <a:off x="552450" y="3657600"/>
          <a:ext cx="28575"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xdr:row>
      <xdr:rowOff>38100</xdr:rowOff>
    </xdr:from>
    <xdr:to>
      <xdr:col>2</xdr:col>
      <xdr:colOff>9525</xdr:colOff>
      <xdr:row>15</xdr:row>
      <xdr:rowOff>161925</xdr:rowOff>
    </xdr:to>
    <xdr:sp>
      <xdr:nvSpPr>
        <xdr:cNvPr id="2" name="AutoShape 2"/>
        <xdr:cNvSpPr>
          <a:spLocks/>
        </xdr:cNvSpPr>
      </xdr:nvSpPr>
      <xdr:spPr>
        <a:xfrm>
          <a:off x="485775" y="1133475"/>
          <a:ext cx="114300"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23</xdr:row>
      <xdr:rowOff>114300</xdr:rowOff>
    </xdr:from>
    <xdr:to>
      <xdr:col>2</xdr:col>
      <xdr:colOff>9525</xdr:colOff>
      <xdr:row>26</xdr:row>
      <xdr:rowOff>142875</xdr:rowOff>
    </xdr:to>
    <xdr:sp>
      <xdr:nvSpPr>
        <xdr:cNvPr id="3" name="AutoShape 3"/>
        <xdr:cNvSpPr>
          <a:spLocks/>
        </xdr:cNvSpPr>
      </xdr:nvSpPr>
      <xdr:spPr>
        <a:xfrm>
          <a:off x="533400" y="4648200"/>
          <a:ext cx="666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28</xdr:row>
      <xdr:rowOff>66675</xdr:rowOff>
    </xdr:from>
    <xdr:to>
      <xdr:col>2</xdr:col>
      <xdr:colOff>28575</xdr:colOff>
      <xdr:row>31</xdr:row>
      <xdr:rowOff>95250</xdr:rowOff>
    </xdr:to>
    <xdr:sp>
      <xdr:nvSpPr>
        <xdr:cNvPr id="4" name="AutoShape 4"/>
        <xdr:cNvSpPr>
          <a:spLocks/>
        </xdr:cNvSpPr>
      </xdr:nvSpPr>
      <xdr:spPr>
        <a:xfrm>
          <a:off x="533400" y="5457825"/>
          <a:ext cx="8572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4</xdr:col>
      <xdr:colOff>152400</xdr:colOff>
      <xdr:row>15</xdr:row>
      <xdr:rowOff>0</xdr:rowOff>
    </xdr:to>
    <xdr:sp>
      <xdr:nvSpPr>
        <xdr:cNvPr id="5" name="AutoShape 5"/>
        <xdr:cNvSpPr>
          <a:spLocks/>
        </xdr:cNvSpPr>
      </xdr:nvSpPr>
      <xdr:spPr>
        <a:xfrm>
          <a:off x="1828800" y="284797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409575</xdr:colOff>
      <xdr:row>15</xdr:row>
      <xdr:rowOff>161925</xdr:rowOff>
    </xdr:from>
    <xdr:ext cx="76200" cy="228600"/>
    <xdr:sp>
      <xdr:nvSpPr>
        <xdr:cNvPr id="1" name="TextBox 1"/>
        <xdr:cNvSpPr txBox="1">
          <a:spLocks noChangeArrowheads="1"/>
        </xdr:cNvSpPr>
      </xdr:nvSpPr>
      <xdr:spPr>
        <a:xfrm>
          <a:off x="2238375" y="333375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テキスト 16"/>
        <xdr:cNvSpPr txBox="1">
          <a:spLocks noChangeArrowheads="1"/>
        </xdr:cNvSpPr>
      </xdr:nvSpPr>
      <xdr:spPr>
        <a:xfrm>
          <a:off x="6772275"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11</xdr:col>
      <xdr:colOff>0</xdr:colOff>
      <xdr:row>0</xdr:row>
      <xdr:rowOff>0</xdr:rowOff>
    </xdr:from>
    <xdr:to>
      <xdr:col>11</xdr:col>
      <xdr:colOff>0</xdr:colOff>
      <xdr:row>0</xdr:row>
      <xdr:rowOff>0</xdr:rowOff>
    </xdr:to>
    <xdr:sp>
      <xdr:nvSpPr>
        <xdr:cNvPr id="2" name="テキスト 17"/>
        <xdr:cNvSpPr txBox="1">
          <a:spLocks noChangeArrowheads="1"/>
        </xdr:cNvSpPr>
      </xdr:nvSpPr>
      <xdr:spPr>
        <a:xfrm>
          <a:off x="6772275"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14</xdr:col>
      <xdr:colOff>0</xdr:colOff>
      <xdr:row>0</xdr:row>
      <xdr:rowOff>0</xdr:rowOff>
    </xdr:from>
    <xdr:to>
      <xdr:col>14</xdr:col>
      <xdr:colOff>0</xdr:colOff>
      <xdr:row>0</xdr:row>
      <xdr:rowOff>0</xdr:rowOff>
    </xdr:to>
    <xdr:sp>
      <xdr:nvSpPr>
        <xdr:cNvPr id="3" name="テキスト 16"/>
        <xdr:cNvSpPr txBox="1">
          <a:spLocks noChangeArrowheads="1"/>
        </xdr:cNvSpPr>
      </xdr:nvSpPr>
      <xdr:spPr>
        <a:xfrm>
          <a:off x="8829675"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14</xdr:col>
      <xdr:colOff>0</xdr:colOff>
      <xdr:row>0</xdr:row>
      <xdr:rowOff>0</xdr:rowOff>
    </xdr:from>
    <xdr:to>
      <xdr:col>14</xdr:col>
      <xdr:colOff>0</xdr:colOff>
      <xdr:row>0</xdr:row>
      <xdr:rowOff>0</xdr:rowOff>
    </xdr:to>
    <xdr:sp>
      <xdr:nvSpPr>
        <xdr:cNvPr id="4" name="テキスト 17"/>
        <xdr:cNvSpPr txBox="1">
          <a:spLocks noChangeArrowheads="1"/>
        </xdr:cNvSpPr>
      </xdr:nvSpPr>
      <xdr:spPr>
        <a:xfrm>
          <a:off x="8829675"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67</xdr:col>
      <xdr:colOff>0</xdr:colOff>
      <xdr:row>0</xdr:row>
      <xdr:rowOff>0</xdr:rowOff>
    </xdr:from>
    <xdr:to>
      <xdr:col>67</xdr:col>
      <xdr:colOff>0</xdr:colOff>
      <xdr:row>0</xdr:row>
      <xdr:rowOff>0</xdr:rowOff>
    </xdr:to>
    <xdr:sp>
      <xdr:nvSpPr>
        <xdr:cNvPr id="5" name="AutoShape 5"/>
        <xdr:cNvSpPr>
          <a:spLocks/>
        </xdr:cNvSpPr>
      </xdr:nvSpPr>
      <xdr:spPr>
        <a:xfrm>
          <a:off x="55311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0</xdr:row>
      <xdr:rowOff>0</xdr:rowOff>
    </xdr:from>
    <xdr:to>
      <xdr:col>67</xdr:col>
      <xdr:colOff>0</xdr:colOff>
      <xdr:row>0</xdr:row>
      <xdr:rowOff>0</xdr:rowOff>
    </xdr:to>
    <xdr:sp>
      <xdr:nvSpPr>
        <xdr:cNvPr id="6" name="AutoShape 6"/>
        <xdr:cNvSpPr>
          <a:spLocks/>
        </xdr:cNvSpPr>
      </xdr:nvSpPr>
      <xdr:spPr>
        <a:xfrm>
          <a:off x="55311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0</xdr:row>
      <xdr:rowOff>0</xdr:rowOff>
    </xdr:from>
    <xdr:to>
      <xdr:col>67</xdr:col>
      <xdr:colOff>0</xdr:colOff>
      <xdr:row>0</xdr:row>
      <xdr:rowOff>0</xdr:rowOff>
    </xdr:to>
    <xdr:sp>
      <xdr:nvSpPr>
        <xdr:cNvPr id="7" name="AutoShape 7"/>
        <xdr:cNvSpPr>
          <a:spLocks/>
        </xdr:cNvSpPr>
      </xdr:nvSpPr>
      <xdr:spPr>
        <a:xfrm>
          <a:off x="55311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0</xdr:row>
      <xdr:rowOff>0</xdr:rowOff>
    </xdr:from>
    <xdr:to>
      <xdr:col>67</xdr:col>
      <xdr:colOff>0</xdr:colOff>
      <xdr:row>0</xdr:row>
      <xdr:rowOff>0</xdr:rowOff>
    </xdr:to>
    <xdr:sp>
      <xdr:nvSpPr>
        <xdr:cNvPr id="8" name="AutoShape 8"/>
        <xdr:cNvSpPr>
          <a:spLocks/>
        </xdr:cNvSpPr>
      </xdr:nvSpPr>
      <xdr:spPr>
        <a:xfrm>
          <a:off x="55311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0</xdr:row>
      <xdr:rowOff>0</xdr:rowOff>
    </xdr:from>
    <xdr:to>
      <xdr:col>67</xdr:col>
      <xdr:colOff>0</xdr:colOff>
      <xdr:row>0</xdr:row>
      <xdr:rowOff>0</xdr:rowOff>
    </xdr:to>
    <xdr:sp>
      <xdr:nvSpPr>
        <xdr:cNvPr id="9" name="AutoShape 9"/>
        <xdr:cNvSpPr>
          <a:spLocks/>
        </xdr:cNvSpPr>
      </xdr:nvSpPr>
      <xdr:spPr>
        <a:xfrm>
          <a:off x="55311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0</xdr:row>
      <xdr:rowOff>0</xdr:rowOff>
    </xdr:from>
    <xdr:to>
      <xdr:col>67</xdr:col>
      <xdr:colOff>0</xdr:colOff>
      <xdr:row>0</xdr:row>
      <xdr:rowOff>0</xdr:rowOff>
    </xdr:to>
    <xdr:sp>
      <xdr:nvSpPr>
        <xdr:cNvPr id="10" name="AutoShape 10"/>
        <xdr:cNvSpPr>
          <a:spLocks/>
        </xdr:cNvSpPr>
      </xdr:nvSpPr>
      <xdr:spPr>
        <a:xfrm>
          <a:off x="553116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 name="テキスト 16"/>
        <xdr:cNvSpPr txBox="1">
          <a:spLocks noChangeArrowheads="1"/>
        </xdr:cNvSpPr>
      </xdr:nvSpPr>
      <xdr:spPr>
        <a:xfrm>
          <a:off x="6772275" y="47053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11</xdr:col>
      <xdr:colOff>0</xdr:colOff>
      <xdr:row>27</xdr:row>
      <xdr:rowOff>0</xdr:rowOff>
    </xdr:from>
    <xdr:to>
      <xdr:col>11</xdr:col>
      <xdr:colOff>0</xdr:colOff>
      <xdr:row>27</xdr:row>
      <xdr:rowOff>0</xdr:rowOff>
    </xdr:to>
    <xdr:sp>
      <xdr:nvSpPr>
        <xdr:cNvPr id="12" name="テキスト 17"/>
        <xdr:cNvSpPr txBox="1">
          <a:spLocks noChangeArrowheads="1"/>
        </xdr:cNvSpPr>
      </xdr:nvSpPr>
      <xdr:spPr>
        <a:xfrm>
          <a:off x="6772275" y="47053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14</xdr:col>
      <xdr:colOff>0</xdr:colOff>
      <xdr:row>27</xdr:row>
      <xdr:rowOff>0</xdr:rowOff>
    </xdr:from>
    <xdr:to>
      <xdr:col>14</xdr:col>
      <xdr:colOff>0</xdr:colOff>
      <xdr:row>27</xdr:row>
      <xdr:rowOff>0</xdr:rowOff>
    </xdr:to>
    <xdr:sp>
      <xdr:nvSpPr>
        <xdr:cNvPr id="13" name="テキスト 16"/>
        <xdr:cNvSpPr txBox="1">
          <a:spLocks noChangeArrowheads="1"/>
        </xdr:cNvSpPr>
      </xdr:nvSpPr>
      <xdr:spPr>
        <a:xfrm>
          <a:off x="8829675" y="47053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14</xdr:col>
      <xdr:colOff>0</xdr:colOff>
      <xdr:row>27</xdr:row>
      <xdr:rowOff>0</xdr:rowOff>
    </xdr:from>
    <xdr:to>
      <xdr:col>14</xdr:col>
      <xdr:colOff>0</xdr:colOff>
      <xdr:row>27</xdr:row>
      <xdr:rowOff>0</xdr:rowOff>
    </xdr:to>
    <xdr:sp>
      <xdr:nvSpPr>
        <xdr:cNvPr id="14" name="テキスト 17"/>
        <xdr:cNvSpPr txBox="1">
          <a:spLocks noChangeArrowheads="1"/>
        </xdr:cNvSpPr>
      </xdr:nvSpPr>
      <xdr:spPr>
        <a:xfrm>
          <a:off x="8829675" y="47053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67</xdr:col>
      <xdr:colOff>0</xdr:colOff>
      <xdr:row>4</xdr:row>
      <xdr:rowOff>0</xdr:rowOff>
    </xdr:from>
    <xdr:to>
      <xdr:col>67</xdr:col>
      <xdr:colOff>0</xdr:colOff>
      <xdr:row>4</xdr:row>
      <xdr:rowOff>0</xdr:rowOff>
    </xdr:to>
    <xdr:sp>
      <xdr:nvSpPr>
        <xdr:cNvPr id="15" name="AutoShape 15"/>
        <xdr:cNvSpPr>
          <a:spLocks/>
        </xdr:cNvSpPr>
      </xdr:nvSpPr>
      <xdr:spPr>
        <a:xfrm>
          <a:off x="55311675" y="676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4</xdr:row>
      <xdr:rowOff>0</xdr:rowOff>
    </xdr:from>
    <xdr:to>
      <xdr:col>67</xdr:col>
      <xdr:colOff>0</xdr:colOff>
      <xdr:row>4</xdr:row>
      <xdr:rowOff>0</xdr:rowOff>
    </xdr:to>
    <xdr:sp>
      <xdr:nvSpPr>
        <xdr:cNvPr id="16" name="AutoShape 16"/>
        <xdr:cNvSpPr>
          <a:spLocks/>
        </xdr:cNvSpPr>
      </xdr:nvSpPr>
      <xdr:spPr>
        <a:xfrm>
          <a:off x="55311675" y="676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4</xdr:row>
      <xdr:rowOff>0</xdr:rowOff>
    </xdr:from>
    <xdr:to>
      <xdr:col>67</xdr:col>
      <xdr:colOff>0</xdr:colOff>
      <xdr:row>4</xdr:row>
      <xdr:rowOff>0</xdr:rowOff>
    </xdr:to>
    <xdr:sp>
      <xdr:nvSpPr>
        <xdr:cNvPr id="17" name="AutoShape 17"/>
        <xdr:cNvSpPr>
          <a:spLocks/>
        </xdr:cNvSpPr>
      </xdr:nvSpPr>
      <xdr:spPr>
        <a:xfrm>
          <a:off x="55311675" y="676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4</xdr:row>
      <xdr:rowOff>0</xdr:rowOff>
    </xdr:from>
    <xdr:to>
      <xdr:col>67</xdr:col>
      <xdr:colOff>0</xdr:colOff>
      <xdr:row>4</xdr:row>
      <xdr:rowOff>0</xdr:rowOff>
    </xdr:to>
    <xdr:sp>
      <xdr:nvSpPr>
        <xdr:cNvPr id="18" name="AutoShape 18"/>
        <xdr:cNvSpPr>
          <a:spLocks/>
        </xdr:cNvSpPr>
      </xdr:nvSpPr>
      <xdr:spPr>
        <a:xfrm>
          <a:off x="55311675" y="676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180975</xdr:rowOff>
    </xdr:from>
    <xdr:to>
      <xdr:col>3</xdr:col>
      <xdr:colOff>266700</xdr:colOff>
      <xdr:row>8</xdr:row>
      <xdr:rowOff>114300</xdr:rowOff>
    </xdr:to>
    <xdr:sp>
      <xdr:nvSpPr>
        <xdr:cNvPr id="1" name="AutoShape 1"/>
        <xdr:cNvSpPr>
          <a:spLocks/>
        </xdr:cNvSpPr>
      </xdr:nvSpPr>
      <xdr:spPr>
        <a:xfrm>
          <a:off x="1238250" y="1228725"/>
          <a:ext cx="85725"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19050</xdr:rowOff>
    </xdr:from>
    <xdr:to>
      <xdr:col>3</xdr:col>
      <xdr:colOff>266700</xdr:colOff>
      <xdr:row>11</xdr:row>
      <xdr:rowOff>142875</xdr:rowOff>
    </xdr:to>
    <xdr:sp>
      <xdr:nvSpPr>
        <xdr:cNvPr id="2" name="AutoShape 2"/>
        <xdr:cNvSpPr>
          <a:spLocks/>
        </xdr:cNvSpPr>
      </xdr:nvSpPr>
      <xdr:spPr>
        <a:xfrm>
          <a:off x="1238250" y="1828800"/>
          <a:ext cx="85725"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438150</xdr:colOff>
      <xdr:row>4</xdr:row>
      <xdr:rowOff>95250</xdr:rowOff>
    </xdr:from>
    <xdr:to>
      <xdr:col>8</xdr:col>
      <xdr:colOff>495300</xdr:colOff>
      <xdr:row>12</xdr:row>
      <xdr:rowOff>142875</xdr:rowOff>
    </xdr:to>
    <xdr:sp>
      <xdr:nvSpPr>
        <xdr:cNvPr id="3" name="AutoShape 3"/>
        <xdr:cNvSpPr>
          <a:spLocks/>
        </xdr:cNvSpPr>
      </xdr:nvSpPr>
      <xdr:spPr>
        <a:xfrm>
          <a:off x="5886450" y="952500"/>
          <a:ext cx="57150"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xdr:row>
      <xdr:rowOff>0</xdr:rowOff>
    </xdr:from>
    <xdr:to>
      <xdr:col>1</xdr:col>
      <xdr:colOff>409575</xdr:colOff>
      <xdr:row>20</xdr:row>
      <xdr:rowOff>76200</xdr:rowOff>
    </xdr:to>
    <xdr:sp>
      <xdr:nvSpPr>
        <xdr:cNvPr id="4" name="AutoShape 4"/>
        <xdr:cNvSpPr>
          <a:spLocks/>
        </xdr:cNvSpPr>
      </xdr:nvSpPr>
      <xdr:spPr>
        <a:xfrm>
          <a:off x="581025" y="857250"/>
          <a:ext cx="114300" cy="3124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15</xdr:row>
      <xdr:rowOff>114300</xdr:rowOff>
    </xdr:from>
    <xdr:to>
      <xdr:col>1</xdr:col>
      <xdr:colOff>295275</xdr:colOff>
      <xdr:row>26</xdr:row>
      <xdr:rowOff>95250</xdr:rowOff>
    </xdr:to>
    <xdr:sp>
      <xdr:nvSpPr>
        <xdr:cNvPr id="1" name="AutoShape 1"/>
        <xdr:cNvSpPr>
          <a:spLocks/>
        </xdr:cNvSpPr>
      </xdr:nvSpPr>
      <xdr:spPr>
        <a:xfrm>
          <a:off x="419100" y="2743200"/>
          <a:ext cx="76200" cy="1657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28</xdr:row>
      <xdr:rowOff>76200</xdr:rowOff>
    </xdr:from>
    <xdr:to>
      <xdr:col>1</xdr:col>
      <xdr:colOff>352425</xdr:colOff>
      <xdr:row>38</xdr:row>
      <xdr:rowOff>123825</xdr:rowOff>
    </xdr:to>
    <xdr:sp>
      <xdr:nvSpPr>
        <xdr:cNvPr id="2" name="AutoShape 2"/>
        <xdr:cNvSpPr>
          <a:spLocks/>
        </xdr:cNvSpPr>
      </xdr:nvSpPr>
      <xdr:spPr>
        <a:xfrm>
          <a:off x="476250" y="4676775"/>
          <a:ext cx="76200"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40</xdr:row>
      <xdr:rowOff>142875</xdr:rowOff>
    </xdr:from>
    <xdr:to>
      <xdr:col>1</xdr:col>
      <xdr:colOff>314325</xdr:colOff>
      <xdr:row>59</xdr:row>
      <xdr:rowOff>104775</xdr:rowOff>
    </xdr:to>
    <xdr:sp>
      <xdr:nvSpPr>
        <xdr:cNvPr id="3" name="AutoShape 3"/>
        <xdr:cNvSpPr>
          <a:spLocks/>
        </xdr:cNvSpPr>
      </xdr:nvSpPr>
      <xdr:spPr>
        <a:xfrm>
          <a:off x="438150" y="6562725"/>
          <a:ext cx="76200" cy="2857500"/>
        </a:xfrm>
        <a:prstGeom prst="leftBrace">
          <a:avLst>
            <a:gd name="adj" fmla="val 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61</xdr:row>
      <xdr:rowOff>57150</xdr:rowOff>
    </xdr:from>
    <xdr:to>
      <xdr:col>1</xdr:col>
      <xdr:colOff>352425</xdr:colOff>
      <xdr:row>68</xdr:row>
      <xdr:rowOff>123825</xdr:rowOff>
    </xdr:to>
    <xdr:sp>
      <xdr:nvSpPr>
        <xdr:cNvPr id="4" name="AutoShape 4"/>
        <xdr:cNvSpPr>
          <a:spLocks/>
        </xdr:cNvSpPr>
      </xdr:nvSpPr>
      <xdr:spPr>
        <a:xfrm>
          <a:off x="476250" y="9667875"/>
          <a:ext cx="76200" cy="1133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70</xdr:row>
      <xdr:rowOff>114300</xdr:rowOff>
    </xdr:from>
    <xdr:to>
      <xdr:col>1</xdr:col>
      <xdr:colOff>314325</xdr:colOff>
      <xdr:row>79</xdr:row>
      <xdr:rowOff>123825</xdr:rowOff>
    </xdr:to>
    <xdr:sp>
      <xdr:nvSpPr>
        <xdr:cNvPr id="5" name="AutoShape 5"/>
        <xdr:cNvSpPr>
          <a:spLocks/>
        </xdr:cNvSpPr>
      </xdr:nvSpPr>
      <xdr:spPr>
        <a:xfrm>
          <a:off x="438150" y="11087100"/>
          <a:ext cx="76200" cy="1381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81</xdr:row>
      <xdr:rowOff>57150</xdr:rowOff>
    </xdr:from>
    <xdr:to>
      <xdr:col>1</xdr:col>
      <xdr:colOff>342900</xdr:colOff>
      <xdr:row>88</xdr:row>
      <xdr:rowOff>133350</xdr:rowOff>
    </xdr:to>
    <xdr:sp>
      <xdr:nvSpPr>
        <xdr:cNvPr id="6" name="AutoShape 6"/>
        <xdr:cNvSpPr>
          <a:spLocks/>
        </xdr:cNvSpPr>
      </xdr:nvSpPr>
      <xdr:spPr>
        <a:xfrm>
          <a:off x="466725" y="12696825"/>
          <a:ext cx="76200" cy="1143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90</xdr:row>
      <xdr:rowOff>47625</xdr:rowOff>
    </xdr:from>
    <xdr:to>
      <xdr:col>1</xdr:col>
      <xdr:colOff>352425</xdr:colOff>
      <xdr:row>109</xdr:row>
      <xdr:rowOff>76200</xdr:rowOff>
    </xdr:to>
    <xdr:sp>
      <xdr:nvSpPr>
        <xdr:cNvPr id="7" name="AutoShape 7"/>
        <xdr:cNvSpPr>
          <a:spLocks/>
        </xdr:cNvSpPr>
      </xdr:nvSpPr>
      <xdr:spPr>
        <a:xfrm>
          <a:off x="447675" y="14049375"/>
          <a:ext cx="104775" cy="2924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9</xdr:row>
      <xdr:rowOff>57150</xdr:rowOff>
    </xdr:from>
    <xdr:to>
      <xdr:col>1</xdr:col>
      <xdr:colOff>409575</xdr:colOff>
      <xdr:row>13</xdr:row>
      <xdr:rowOff>133350</xdr:rowOff>
    </xdr:to>
    <xdr:sp>
      <xdr:nvSpPr>
        <xdr:cNvPr id="8" name="AutoShape 8"/>
        <xdr:cNvSpPr>
          <a:spLocks/>
        </xdr:cNvSpPr>
      </xdr:nvSpPr>
      <xdr:spPr>
        <a:xfrm>
          <a:off x="504825" y="1581150"/>
          <a:ext cx="104775" cy="83820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xdr:row>
      <xdr:rowOff>38100</xdr:rowOff>
    </xdr:from>
    <xdr:to>
      <xdr:col>2</xdr:col>
      <xdr:colOff>19050</xdr:colOff>
      <xdr:row>19</xdr:row>
      <xdr:rowOff>95250</xdr:rowOff>
    </xdr:to>
    <xdr:sp>
      <xdr:nvSpPr>
        <xdr:cNvPr id="1" name="AutoShape 1"/>
        <xdr:cNvSpPr>
          <a:spLocks/>
        </xdr:cNvSpPr>
      </xdr:nvSpPr>
      <xdr:spPr>
        <a:xfrm>
          <a:off x="476250" y="1562100"/>
          <a:ext cx="190500" cy="1733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21</xdr:row>
      <xdr:rowOff>104775</xdr:rowOff>
    </xdr:from>
    <xdr:to>
      <xdr:col>2</xdr:col>
      <xdr:colOff>9525</xdr:colOff>
      <xdr:row>38</xdr:row>
      <xdr:rowOff>95250</xdr:rowOff>
    </xdr:to>
    <xdr:sp>
      <xdr:nvSpPr>
        <xdr:cNvPr id="2" name="AutoShape 2"/>
        <xdr:cNvSpPr>
          <a:spLocks/>
        </xdr:cNvSpPr>
      </xdr:nvSpPr>
      <xdr:spPr>
        <a:xfrm>
          <a:off x="476250" y="3619500"/>
          <a:ext cx="1809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9</xdr:row>
      <xdr:rowOff>19050</xdr:rowOff>
    </xdr:from>
    <xdr:to>
      <xdr:col>2</xdr:col>
      <xdr:colOff>123825</xdr:colOff>
      <xdr:row>11</xdr:row>
      <xdr:rowOff>0</xdr:rowOff>
    </xdr:to>
    <xdr:sp>
      <xdr:nvSpPr>
        <xdr:cNvPr id="1" name="AutoShape 1"/>
        <xdr:cNvSpPr>
          <a:spLocks/>
        </xdr:cNvSpPr>
      </xdr:nvSpPr>
      <xdr:spPr>
        <a:xfrm>
          <a:off x="828675" y="166687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11</xdr:row>
      <xdr:rowOff>180975</xdr:rowOff>
    </xdr:from>
    <xdr:to>
      <xdr:col>2</xdr:col>
      <xdr:colOff>123825</xdr:colOff>
      <xdr:row>13</xdr:row>
      <xdr:rowOff>161925</xdr:rowOff>
    </xdr:to>
    <xdr:sp>
      <xdr:nvSpPr>
        <xdr:cNvPr id="2" name="AutoShape 2"/>
        <xdr:cNvSpPr>
          <a:spLocks/>
        </xdr:cNvSpPr>
      </xdr:nvSpPr>
      <xdr:spPr>
        <a:xfrm>
          <a:off x="828675" y="2247900"/>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1</xdr:col>
      <xdr:colOff>438150</xdr:colOff>
      <xdr:row>0</xdr:row>
      <xdr:rowOff>0</xdr:rowOff>
    </xdr:to>
    <xdr:sp>
      <xdr:nvSpPr>
        <xdr:cNvPr id="1" name="AutoShape 1"/>
        <xdr:cNvSpPr>
          <a:spLocks/>
        </xdr:cNvSpPr>
      </xdr:nvSpPr>
      <xdr:spPr>
        <a:xfrm>
          <a:off x="590550" y="0"/>
          <a:ext cx="47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0</xdr:row>
      <xdr:rowOff>0</xdr:rowOff>
    </xdr:from>
    <xdr:to>
      <xdr:col>1</xdr:col>
      <xdr:colOff>438150</xdr:colOff>
      <xdr:row>0</xdr:row>
      <xdr:rowOff>0</xdr:rowOff>
    </xdr:to>
    <xdr:sp>
      <xdr:nvSpPr>
        <xdr:cNvPr id="2" name="AutoShape 2"/>
        <xdr:cNvSpPr>
          <a:spLocks/>
        </xdr:cNvSpPr>
      </xdr:nvSpPr>
      <xdr:spPr>
        <a:xfrm>
          <a:off x="590550" y="0"/>
          <a:ext cx="47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xdr:row>
      <xdr:rowOff>0</xdr:rowOff>
    </xdr:from>
    <xdr:to>
      <xdr:col>2</xdr:col>
      <xdr:colOff>123825</xdr:colOff>
      <xdr:row>7</xdr:row>
      <xdr:rowOff>180975</xdr:rowOff>
    </xdr:to>
    <xdr:sp>
      <xdr:nvSpPr>
        <xdr:cNvPr id="3" name="AutoShape 3"/>
        <xdr:cNvSpPr>
          <a:spLocks/>
        </xdr:cNvSpPr>
      </xdr:nvSpPr>
      <xdr:spPr>
        <a:xfrm>
          <a:off x="695325" y="1190625"/>
          <a:ext cx="762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8</xdr:row>
      <xdr:rowOff>76200</xdr:rowOff>
    </xdr:from>
    <xdr:to>
      <xdr:col>4</xdr:col>
      <xdr:colOff>123825</xdr:colOff>
      <xdr:row>11</xdr:row>
      <xdr:rowOff>133350</xdr:rowOff>
    </xdr:to>
    <xdr:sp>
      <xdr:nvSpPr>
        <xdr:cNvPr id="1" name="AutoShape 1"/>
        <xdr:cNvSpPr>
          <a:spLocks/>
        </xdr:cNvSpPr>
      </xdr:nvSpPr>
      <xdr:spPr>
        <a:xfrm>
          <a:off x="1162050" y="16668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12</xdr:row>
      <xdr:rowOff>66675</xdr:rowOff>
    </xdr:from>
    <xdr:to>
      <xdr:col>4</xdr:col>
      <xdr:colOff>142875</xdr:colOff>
      <xdr:row>13</xdr:row>
      <xdr:rowOff>133350</xdr:rowOff>
    </xdr:to>
    <xdr:sp>
      <xdr:nvSpPr>
        <xdr:cNvPr id="2" name="AutoShape 2"/>
        <xdr:cNvSpPr>
          <a:spLocks/>
        </xdr:cNvSpPr>
      </xdr:nvSpPr>
      <xdr:spPr>
        <a:xfrm>
          <a:off x="1181100" y="24193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14</xdr:row>
      <xdr:rowOff>66675</xdr:rowOff>
    </xdr:from>
    <xdr:to>
      <xdr:col>4</xdr:col>
      <xdr:colOff>142875</xdr:colOff>
      <xdr:row>17</xdr:row>
      <xdr:rowOff>123825</xdr:rowOff>
    </xdr:to>
    <xdr:sp>
      <xdr:nvSpPr>
        <xdr:cNvPr id="3" name="AutoShape 3"/>
        <xdr:cNvSpPr>
          <a:spLocks/>
        </xdr:cNvSpPr>
      </xdr:nvSpPr>
      <xdr:spPr>
        <a:xfrm>
          <a:off x="1181100" y="280035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18</xdr:row>
      <xdr:rowOff>76200</xdr:rowOff>
    </xdr:from>
    <xdr:to>
      <xdr:col>4</xdr:col>
      <xdr:colOff>142875</xdr:colOff>
      <xdr:row>19</xdr:row>
      <xdr:rowOff>142875</xdr:rowOff>
    </xdr:to>
    <xdr:sp>
      <xdr:nvSpPr>
        <xdr:cNvPr id="4" name="AutoShape 4"/>
        <xdr:cNvSpPr>
          <a:spLocks/>
        </xdr:cNvSpPr>
      </xdr:nvSpPr>
      <xdr:spPr>
        <a:xfrm>
          <a:off x="1181100" y="35718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20</xdr:row>
      <xdr:rowOff>85725</xdr:rowOff>
    </xdr:from>
    <xdr:to>
      <xdr:col>4</xdr:col>
      <xdr:colOff>152400</xdr:colOff>
      <xdr:row>21</xdr:row>
      <xdr:rowOff>152400</xdr:rowOff>
    </xdr:to>
    <xdr:sp>
      <xdr:nvSpPr>
        <xdr:cNvPr id="5" name="AutoShape 5"/>
        <xdr:cNvSpPr>
          <a:spLocks/>
        </xdr:cNvSpPr>
      </xdr:nvSpPr>
      <xdr:spPr>
        <a:xfrm>
          <a:off x="1190625" y="3962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57150</xdr:rowOff>
    </xdr:from>
    <xdr:to>
      <xdr:col>4</xdr:col>
      <xdr:colOff>152400</xdr:colOff>
      <xdr:row>25</xdr:row>
      <xdr:rowOff>142875</xdr:rowOff>
    </xdr:to>
    <xdr:sp>
      <xdr:nvSpPr>
        <xdr:cNvPr id="6" name="AutoShape 6"/>
        <xdr:cNvSpPr>
          <a:spLocks/>
        </xdr:cNvSpPr>
      </xdr:nvSpPr>
      <xdr:spPr>
        <a:xfrm>
          <a:off x="1190625" y="4505325"/>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28</xdr:row>
      <xdr:rowOff>57150</xdr:rowOff>
    </xdr:from>
    <xdr:to>
      <xdr:col>4</xdr:col>
      <xdr:colOff>161925</xdr:colOff>
      <xdr:row>29</xdr:row>
      <xdr:rowOff>123825</xdr:rowOff>
    </xdr:to>
    <xdr:sp>
      <xdr:nvSpPr>
        <xdr:cNvPr id="7" name="AutoShape 7"/>
        <xdr:cNvSpPr>
          <a:spLocks/>
        </xdr:cNvSpPr>
      </xdr:nvSpPr>
      <xdr:spPr>
        <a:xfrm>
          <a:off x="1200150" y="5457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26</xdr:row>
      <xdr:rowOff>104775</xdr:rowOff>
    </xdr:from>
    <xdr:to>
      <xdr:col>4</xdr:col>
      <xdr:colOff>161925</xdr:colOff>
      <xdr:row>27</xdr:row>
      <xdr:rowOff>171450</xdr:rowOff>
    </xdr:to>
    <xdr:sp>
      <xdr:nvSpPr>
        <xdr:cNvPr id="8" name="AutoShape 8"/>
        <xdr:cNvSpPr>
          <a:spLocks/>
        </xdr:cNvSpPr>
      </xdr:nvSpPr>
      <xdr:spPr>
        <a:xfrm>
          <a:off x="1200150" y="5124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47625</xdr:rowOff>
    </xdr:from>
    <xdr:to>
      <xdr:col>4</xdr:col>
      <xdr:colOff>152400</xdr:colOff>
      <xdr:row>31</xdr:row>
      <xdr:rowOff>114300</xdr:rowOff>
    </xdr:to>
    <xdr:sp>
      <xdr:nvSpPr>
        <xdr:cNvPr id="9" name="AutoShape 9"/>
        <xdr:cNvSpPr>
          <a:spLocks/>
        </xdr:cNvSpPr>
      </xdr:nvSpPr>
      <xdr:spPr>
        <a:xfrm>
          <a:off x="1190625" y="58293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85725</xdr:rowOff>
    </xdr:from>
    <xdr:to>
      <xdr:col>2</xdr:col>
      <xdr:colOff>133350</xdr:colOff>
      <xdr:row>31</xdr:row>
      <xdr:rowOff>133350</xdr:rowOff>
    </xdr:to>
    <xdr:sp>
      <xdr:nvSpPr>
        <xdr:cNvPr id="10" name="AutoShape 10"/>
        <xdr:cNvSpPr>
          <a:spLocks/>
        </xdr:cNvSpPr>
      </xdr:nvSpPr>
      <xdr:spPr>
        <a:xfrm>
          <a:off x="419100" y="1676400"/>
          <a:ext cx="123825" cy="442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34</xdr:row>
      <xdr:rowOff>76200</xdr:rowOff>
    </xdr:from>
    <xdr:to>
      <xdr:col>4</xdr:col>
      <xdr:colOff>123825</xdr:colOff>
      <xdr:row>37</xdr:row>
      <xdr:rowOff>133350</xdr:rowOff>
    </xdr:to>
    <xdr:sp>
      <xdr:nvSpPr>
        <xdr:cNvPr id="11" name="AutoShape 11"/>
        <xdr:cNvSpPr>
          <a:spLocks/>
        </xdr:cNvSpPr>
      </xdr:nvSpPr>
      <xdr:spPr>
        <a:xfrm>
          <a:off x="1162050" y="66198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38</xdr:row>
      <xdr:rowOff>66675</xdr:rowOff>
    </xdr:from>
    <xdr:to>
      <xdr:col>4</xdr:col>
      <xdr:colOff>142875</xdr:colOff>
      <xdr:row>39</xdr:row>
      <xdr:rowOff>133350</xdr:rowOff>
    </xdr:to>
    <xdr:sp>
      <xdr:nvSpPr>
        <xdr:cNvPr id="12" name="AutoShape 12"/>
        <xdr:cNvSpPr>
          <a:spLocks/>
        </xdr:cNvSpPr>
      </xdr:nvSpPr>
      <xdr:spPr>
        <a:xfrm>
          <a:off x="1181100" y="73723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40</xdr:row>
      <xdr:rowOff>66675</xdr:rowOff>
    </xdr:from>
    <xdr:to>
      <xdr:col>4</xdr:col>
      <xdr:colOff>142875</xdr:colOff>
      <xdr:row>43</xdr:row>
      <xdr:rowOff>123825</xdr:rowOff>
    </xdr:to>
    <xdr:sp>
      <xdr:nvSpPr>
        <xdr:cNvPr id="13" name="AutoShape 13"/>
        <xdr:cNvSpPr>
          <a:spLocks/>
        </xdr:cNvSpPr>
      </xdr:nvSpPr>
      <xdr:spPr>
        <a:xfrm>
          <a:off x="1181100" y="775335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44</xdr:row>
      <xdr:rowOff>76200</xdr:rowOff>
    </xdr:from>
    <xdr:to>
      <xdr:col>4</xdr:col>
      <xdr:colOff>142875</xdr:colOff>
      <xdr:row>45</xdr:row>
      <xdr:rowOff>142875</xdr:rowOff>
    </xdr:to>
    <xdr:sp>
      <xdr:nvSpPr>
        <xdr:cNvPr id="14" name="AutoShape 14"/>
        <xdr:cNvSpPr>
          <a:spLocks/>
        </xdr:cNvSpPr>
      </xdr:nvSpPr>
      <xdr:spPr>
        <a:xfrm>
          <a:off x="1181100" y="85248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46</xdr:row>
      <xdr:rowOff>85725</xdr:rowOff>
    </xdr:from>
    <xdr:to>
      <xdr:col>4</xdr:col>
      <xdr:colOff>152400</xdr:colOff>
      <xdr:row>47</xdr:row>
      <xdr:rowOff>152400</xdr:rowOff>
    </xdr:to>
    <xdr:sp>
      <xdr:nvSpPr>
        <xdr:cNvPr id="15" name="AutoShape 15"/>
        <xdr:cNvSpPr>
          <a:spLocks/>
        </xdr:cNvSpPr>
      </xdr:nvSpPr>
      <xdr:spPr>
        <a:xfrm>
          <a:off x="1190625" y="8915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49</xdr:row>
      <xdr:rowOff>57150</xdr:rowOff>
    </xdr:from>
    <xdr:to>
      <xdr:col>4</xdr:col>
      <xdr:colOff>152400</xdr:colOff>
      <xdr:row>51</xdr:row>
      <xdr:rowOff>142875</xdr:rowOff>
    </xdr:to>
    <xdr:sp>
      <xdr:nvSpPr>
        <xdr:cNvPr id="16" name="AutoShape 16"/>
        <xdr:cNvSpPr>
          <a:spLocks/>
        </xdr:cNvSpPr>
      </xdr:nvSpPr>
      <xdr:spPr>
        <a:xfrm>
          <a:off x="1190625" y="9458325"/>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54</xdr:row>
      <xdr:rowOff>57150</xdr:rowOff>
    </xdr:from>
    <xdr:to>
      <xdr:col>4</xdr:col>
      <xdr:colOff>161925</xdr:colOff>
      <xdr:row>55</xdr:row>
      <xdr:rowOff>123825</xdr:rowOff>
    </xdr:to>
    <xdr:sp>
      <xdr:nvSpPr>
        <xdr:cNvPr id="17" name="AutoShape 17"/>
        <xdr:cNvSpPr>
          <a:spLocks/>
        </xdr:cNvSpPr>
      </xdr:nvSpPr>
      <xdr:spPr>
        <a:xfrm>
          <a:off x="1200150" y="10410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52</xdr:row>
      <xdr:rowOff>104775</xdr:rowOff>
    </xdr:from>
    <xdr:to>
      <xdr:col>4</xdr:col>
      <xdr:colOff>161925</xdr:colOff>
      <xdr:row>53</xdr:row>
      <xdr:rowOff>171450</xdr:rowOff>
    </xdr:to>
    <xdr:sp>
      <xdr:nvSpPr>
        <xdr:cNvPr id="18" name="AutoShape 18"/>
        <xdr:cNvSpPr>
          <a:spLocks/>
        </xdr:cNvSpPr>
      </xdr:nvSpPr>
      <xdr:spPr>
        <a:xfrm>
          <a:off x="1200150" y="10077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56</xdr:row>
      <xdr:rowOff>47625</xdr:rowOff>
    </xdr:from>
    <xdr:to>
      <xdr:col>4</xdr:col>
      <xdr:colOff>152400</xdr:colOff>
      <xdr:row>57</xdr:row>
      <xdr:rowOff>114300</xdr:rowOff>
    </xdr:to>
    <xdr:sp>
      <xdr:nvSpPr>
        <xdr:cNvPr id="19" name="AutoShape 19"/>
        <xdr:cNvSpPr>
          <a:spLocks/>
        </xdr:cNvSpPr>
      </xdr:nvSpPr>
      <xdr:spPr>
        <a:xfrm>
          <a:off x="1190625" y="107823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85725</xdr:rowOff>
    </xdr:from>
    <xdr:to>
      <xdr:col>2</xdr:col>
      <xdr:colOff>133350</xdr:colOff>
      <xdr:row>57</xdr:row>
      <xdr:rowOff>133350</xdr:rowOff>
    </xdr:to>
    <xdr:sp>
      <xdr:nvSpPr>
        <xdr:cNvPr id="20" name="AutoShape 20"/>
        <xdr:cNvSpPr>
          <a:spLocks/>
        </xdr:cNvSpPr>
      </xdr:nvSpPr>
      <xdr:spPr>
        <a:xfrm>
          <a:off x="419100" y="6629400"/>
          <a:ext cx="123825" cy="442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29</xdr:row>
      <xdr:rowOff>38100</xdr:rowOff>
    </xdr:from>
    <xdr:to>
      <xdr:col>1</xdr:col>
      <xdr:colOff>285750</xdr:colOff>
      <xdr:row>44</xdr:row>
      <xdr:rowOff>0</xdr:rowOff>
    </xdr:to>
    <xdr:sp>
      <xdr:nvSpPr>
        <xdr:cNvPr id="1" name="AutoShape 1"/>
        <xdr:cNvSpPr>
          <a:spLocks/>
        </xdr:cNvSpPr>
      </xdr:nvSpPr>
      <xdr:spPr>
        <a:xfrm>
          <a:off x="428625" y="5619750"/>
          <a:ext cx="57150" cy="2819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45</xdr:row>
      <xdr:rowOff>47625</xdr:rowOff>
    </xdr:from>
    <xdr:to>
      <xdr:col>2</xdr:col>
      <xdr:colOff>19050</xdr:colOff>
      <xdr:row>56</xdr:row>
      <xdr:rowOff>9525</xdr:rowOff>
    </xdr:to>
    <xdr:sp>
      <xdr:nvSpPr>
        <xdr:cNvPr id="2" name="AutoShape 2"/>
        <xdr:cNvSpPr>
          <a:spLocks/>
        </xdr:cNvSpPr>
      </xdr:nvSpPr>
      <xdr:spPr>
        <a:xfrm>
          <a:off x="428625" y="8677275"/>
          <a:ext cx="123825" cy="20574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19050</xdr:rowOff>
    </xdr:from>
    <xdr:to>
      <xdr:col>2</xdr:col>
      <xdr:colOff>19050</xdr:colOff>
      <xdr:row>67</xdr:row>
      <xdr:rowOff>161925</xdr:rowOff>
    </xdr:to>
    <xdr:sp>
      <xdr:nvSpPr>
        <xdr:cNvPr id="3" name="AutoShape 3"/>
        <xdr:cNvSpPr>
          <a:spLocks/>
        </xdr:cNvSpPr>
      </xdr:nvSpPr>
      <xdr:spPr>
        <a:xfrm>
          <a:off x="438150" y="10934700"/>
          <a:ext cx="114300" cy="2047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96"/>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127</v>
      </c>
      <c r="B1" s="1"/>
      <c r="C1" s="1"/>
      <c r="D1" s="1"/>
      <c r="E1" s="1"/>
      <c r="F1" s="1"/>
    </row>
    <row r="2" spans="1:6" ht="12" customHeight="1">
      <c r="A2" s="1"/>
      <c r="B2" s="1"/>
      <c r="C2" s="1"/>
      <c r="D2" s="1"/>
      <c r="E2" s="1"/>
      <c r="F2" s="1"/>
    </row>
    <row r="3" spans="2:6" ht="12" customHeight="1">
      <c r="B3" s="1" t="s">
        <v>1676</v>
      </c>
      <c r="C3" s="1"/>
      <c r="E3" s="1"/>
      <c r="F3" s="1"/>
    </row>
    <row r="4" spans="2:6" ht="12" customHeight="1">
      <c r="B4" s="3" t="s">
        <v>1534</v>
      </c>
      <c r="C4" s="1" t="s">
        <v>1710</v>
      </c>
      <c r="E4" s="1"/>
      <c r="F4" s="1"/>
    </row>
    <row r="5" spans="2:3" ht="26.25" customHeight="1">
      <c r="B5" s="3" t="s">
        <v>1535</v>
      </c>
      <c r="C5" s="5" t="s">
        <v>128</v>
      </c>
    </row>
    <row r="6" spans="2:6" ht="12" customHeight="1">
      <c r="B6" s="3" t="s">
        <v>3</v>
      </c>
      <c r="C6" s="5" t="s">
        <v>129</v>
      </c>
      <c r="E6" s="1"/>
      <c r="F6" s="1"/>
    </row>
    <row r="7" spans="2:6" ht="12" customHeight="1">
      <c r="B7" s="3"/>
      <c r="C7" s="5" t="s">
        <v>1711</v>
      </c>
      <c r="E7" s="1"/>
      <c r="F7" s="1"/>
    </row>
    <row r="8" spans="2:6" ht="12" customHeight="1">
      <c r="B8" s="3"/>
      <c r="C8" s="5" t="s">
        <v>1712</v>
      </c>
      <c r="E8" s="1"/>
      <c r="F8" s="1"/>
    </row>
    <row r="9" spans="2:6" ht="12" customHeight="1">
      <c r="B9" s="3"/>
      <c r="C9" s="5" t="s">
        <v>1713</v>
      </c>
      <c r="E9" s="1"/>
      <c r="F9" s="1"/>
    </row>
    <row r="10" spans="2:6" ht="12" customHeight="1">
      <c r="B10" s="3"/>
      <c r="C10" s="5" t="s">
        <v>1714</v>
      </c>
      <c r="E10" s="1"/>
      <c r="F10" s="1"/>
    </row>
    <row r="11" spans="2:6" ht="12" customHeight="1">
      <c r="B11" s="3"/>
      <c r="C11" s="5" t="s">
        <v>130</v>
      </c>
      <c r="E11" s="1"/>
      <c r="F11" s="1"/>
    </row>
    <row r="12" spans="2:6" ht="27.75" customHeight="1">
      <c r="B12" s="3" t="s">
        <v>1536</v>
      </c>
      <c r="C12" s="4" t="s">
        <v>131</v>
      </c>
      <c r="E12" s="1"/>
      <c r="F12" s="1"/>
    </row>
    <row r="13" spans="2:3" ht="12">
      <c r="B13" s="3" t="s">
        <v>1537</v>
      </c>
      <c r="C13" s="5" t="s">
        <v>132</v>
      </c>
    </row>
    <row r="14" spans="2:3" ht="24.75" customHeight="1">
      <c r="B14" s="3"/>
      <c r="C14" s="5" t="s">
        <v>0</v>
      </c>
    </row>
    <row r="15" spans="2:3" ht="24.75" customHeight="1">
      <c r="B15" s="3" t="s">
        <v>1538</v>
      </c>
      <c r="C15" s="5" t="s">
        <v>1</v>
      </c>
    </row>
    <row r="16" spans="2:6" ht="24.75" customHeight="1">
      <c r="B16" s="3" t="s">
        <v>1539</v>
      </c>
      <c r="C16" s="5" t="s">
        <v>2</v>
      </c>
      <c r="E16" s="1"/>
      <c r="F16" s="1"/>
    </row>
    <row r="17" spans="2:3" ht="12" customHeight="1">
      <c r="B17" s="1"/>
      <c r="C17" s="5"/>
    </row>
    <row r="18" spans="2:6" ht="12" customHeight="1">
      <c r="B18" s="1"/>
      <c r="C18" s="1" t="s">
        <v>1540</v>
      </c>
      <c r="F18" s="1"/>
    </row>
    <row r="19" spans="2:6" ht="12">
      <c r="B19" s="1"/>
      <c r="C19" s="1" t="s">
        <v>8</v>
      </c>
      <c r="E19" s="1"/>
      <c r="F19" s="1"/>
    </row>
    <row r="20" spans="1:6" ht="12">
      <c r="A20" s="1"/>
      <c r="B20" s="1"/>
      <c r="C20" s="1"/>
      <c r="D20" s="1"/>
      <c r="E20" s="1"/>
      <c r="F20" s="1"/>
    </row>
    <row r="21" spans="1:4" ht="12">
      <c r="A21" s="1"/>
      <c r="B21" s="1"/>
      <c r="C21" s="1"/>
      <c r="D21" s="1"/>
    </row>
    <row r="22" spans="2:4" ht="12">
      <c r="B22" s="1" t="s">
        <v>1677</v>
      </c>
      <c r="C22" s="1" t="s">
        <v>235</v>
      </c>
      <c r="D22" s="1"/>
    </row>
    <row r="23" ht="12">
      <c r="B23" s="2" t="s">
        <v>21</v>
      </c>
    </row>
    <row r="24" spans="2:3" ht="12">
      <c r="B24" s="2">
        <v>1</v>
      </c>
      <c r="C24" s="6" t="s">
        <v>23</v>
      </c>
    </row>
    <row r="25" spans="2:3" ht="12">
      <c r="B25" s="2">
        <v>2</v>
      </c>
      <c r="C25" s="2" t="s">
        <v>24</v>
      </c>
    </row>
    <row r="26" spans="2:3" ht="12">
      <c r="B26" s="2">
        <v>3</v>
      </c>
      <c r="C26" s="2" t="s">
        <v>26</v>
      </c>
    </row>
    <row r="28" ht="12">
      <c r="B28" s="2" t="s">
        <v>28</v>
      </c>
    </row>
    <row r="29" spans="2:3" ht="12">
      <c r="B29" s="2">
        <v>4</v>
      </c>
      <c r="C29" s="2" t="s">
        <v>138</v>
      </c>
    </row>
    <row r="31" ht="12">
      <c r="B31" s="2" t="s">
        <v>29</v>
      </c>
    </row>
    <row r="32" spans="2:3" ht="12">
      <c r="B32" s="2">
        <v>5</v>
      </c>
      <c r="C32" s="2" t="s">
        <v>141</v>
      </c>
    </row>
    <row r="33" spans="2:3" ht="12">
      <c r="B33" s="2">
        <v>6</v>
      </c>
      <c r="C33" s="2" t="s">
        <v>30</v>
      </c>
    </row>
    <row r="34" spans="2:3" ht="12">
      <c r="B34" s="2">
        <v>7</v>
      </c>
      <c r="C34" s="7" t="s">
        <v>144</v>
      </c>
    </row>
    <row r="35" spans="2:3" ht="12">
      <c r="B35" s="2">
        <v>8</v>
      </c>
      <c r="C35" s="2" t="s">
        <v>148</v>
      </c>
    </row>
    <row r="36" ht="12">
      <c r="C36" s="7"/>
    </row>
    <row r="37" ht="12">
      <c r="B37" s="2" t="s">
        <v>42</v>
      </c>
    </row>
    <row r="38" spans="2:3" ht="12">
      <c r="B38" s="2">
        <v>9</v>
      </c>
      <c r="C38" s="6" t="s">
        <v>43</v>
      </c>
    </row>
    <row r="39" ht="12">
      <c r="C39" s="6"/>
    </row>
    <row r="40" ht="12">
      <c r="B40" s="2" t="s">
        <v>56</v>
      </c>
    </row>
    <row r="41" spans="2:3" ht="12">
      <c r="B41" s="2">
        <v>10</v>
      </c>
      <c r="C41" s="2" t="s">
        <v>57</v>
      </c>
    </row>
    <row r="42" spans="2:3" ht="12">
      <c r="B42" s="2">
        <v>11</v>
      </c>
      <c r="C42" s="2" t="s">
        <v>163</v>
      </c>
    </row>
    <row r="43" ht="12">
      <c r="C43" s="6"/>
    </row>
    <row r="44" ht="12">
      <c r="B44" s="2" t="s">
        <v>1675</v>
      </c>
    </row>
    <row r="45" spans="2:3" ht="12">
      <c r="B45" s="2">
        <v>12</v>
      </c>
      <c r="C45" s="9" t="s">
        <v>64</v>
      </c>
    </row>
    <row r="46" spans="2:3" ht="23.25" customHeight="1">
      <c r="B46" s="2">
        <v>13</v>
      </c>
      <c r="C46" s="10" t="s">
        <v>167</v>
      </c>
    </row>
    <row r="48" ht="12">
      <c r="B48" s="2" t="s">
        <v>67</v>
      </c>
    </row>
    <row r="49" ht="12">
      <c r="C49" s="2" t="s">
        <v>1694</v>
      </c>
    </row>
    <row r="50" spans="2:3" ht="12">
      <c r="B50" s="2">
        <v>14</v>
      </c>
      <c r="C50" s="2" t="s">
        <v>69</v>
      </c>
    </row>
    <row r="51" spans="1:3" ht="12">
      <c r="A51" s="1"/>
      <c r="C51" s="2" t="s">
        <v>234</v>
      </c>
    </row>
    <row r="52" spans="2:3" ht="12">
      <c r="B52" s="2">
        <v>15</v>
      </c>
      <c r="C52" s="2" t="s">
        <v>82</v>
      </c>
    </row>
    <row r="54" ht="12">
      <c r="B54" s="2" t="s">
        <v>85</v>
      </c>
    </row>
    <row r="55" spans="2:3" ht="12">
      <c r="B55" s="2">
        <v>16</v>
      </c>
      <c r="C55" s="2" t="s">
        <v>87</v>
      </c>
    </row>
    <row r="56" spans="2:3" ht="12">
      <c r="B56" s="2">
        <v>17</v>
      </c>
      <c r="C56" s="2" t="s">
        <v>93</v>
      </c>
    </row>
    <row r="58" ht="12">
      <c r="B58" s="2" t="s">
        <v>94</v>
      </c>
    </row>
    <row r="59" ht="12">
      <c r="C59" s="2" t="s">
        <v>101</v>
      </c>
    </row>
    <row r="60" spans="2:3" ht="12">
      <c r="B60" s="2">
        <v>18</v>
      </c>
      <c r="C60" s="2" t="s">
        <v>111</v>
      </c>
    </row>
    <row r="62" ht="12">
      <c r="B62" s="2" t="s">
        <v>113</v>
      </c>
    </row>
    <row r="63" spans="2:3" ht="12">
      <c r="B63" s="2">
        <v>19</v>
      </c>
      <c r="C63" s="2" t="s">
        <v>114</v>
      </c>
    </row>
    <row r="65" ht="12">
      <c r="B65" s="2" t="s">
        <v>118</v>
      </c>
    </row>
    <row r="66" spans="2:3" ht="12">
      <c r="B66" s="2">
        <v>20</v>
      </c>
      <c r="C66" s="2" t="s">
        <v>119</v>
      </c>
    </row>
    <row r="67" spans="2:3" ht="12">
      <c r="B67" s="2">
        <v>21</v>
      </c>
      <c r="C67" s="2" t="s">
        <v>1542</v>
      </c>
    </row>
    <row r="68" spans="2:3" ht="12">
      <c r="B68" s="2">
        <v>22</v>
      </c>
      <c r="C68" s="2" t="s">
        <v>1543</v>
      </c>
    </row>
    <row r="70" ht="12">
      <c r="B70" s="2" t="s">
        <v>1545</v>
      </c>
    </row>
    <row r="71" spans="2:3" ht="12">
      <c r="B71" s="2">
        <v>23</v>
      </c>
      <c r="C71" s="2" t="s">
        <v>1546</v>
      </c>
    </row>
    <row r="72" spans="2:3" ht="12">
      <c r="B72" s="2">
        <v>24</v>
      </c>
      <c r="C72" s="2" t="s">
        <v>190</v>
      </c>
    </row>
    <row r="75" ht="12">
      <c r="B75" s="2" t="s">
        <v>1554</v>
      </c>
    </row>
    <row r="76" spans="2:3" ht="12">
      <c r="B76" s="2">
        <v>25</v>
      </c>
      <c r="C76" s="2" t="s">
        <v>1563</v>
      </c>
    </row>
    <row r="77" ht="12">
      <c r="C77" s="2" t="s">
        <v>1686</v>
      </c>
    </row>
    <row r="78" spans="2:3" ht="12">
      <c r="B78" s="2">
        <v>26</v>
      </c>
      <c r="C78" s="2" t="s">
        <v>1567</v>
      </c>
    </row>
    <row r="80" ht="12">
      <c r="B80" s="2" t="s">
        <v>1593</v>
      </c>
    </row>
    <row r="81" ht="12">
      <c r="C81" s="2" t="s">
        <v>1594</v>
      </c>
    </row>
    <row r="82" spans="2:3" ht="12">
      <c r="B82" s="2">
        <v>27</v>
      </c>
      <c r="C82" s="9" t="s">
        <v>1604</v>
      </c>
    </row>
    <row r="83" ht="12">
      <c r="C83" s="9" t="s">
        <v>1679</v>
      </c>
    </row>
    <row r="84" spans="2:3" ht="12">
      <c r="B84" s="2">
        <v>28</v>
      </c>
      <c r="C84" s="9" t="s">
        <v>1606</v>
      </c>
    </row>
    <row r="85" spans="2:3" ht="12">
      <c r="B85" s="2">
        <v>29</v>
      </c>
      <c r="C85" s="9" t="s">
        <v>1595</v>
      </c>
    </row>
    <row r="87" ht="12">
      <c r="B87" s="2" t="s">
        <v>1607</v>
      </c>
    </row>
    <row r="88" spans="2:3" ht="12">
      <c r="B88" s="2">
        <v>30</v>
      </c>
      <c r="C88" s="2" t="s">
        <v>1610</v>
      </c>
    </row>
    <row r="89" spans="2:3" ht="12">
      <c r="B89" s="2">
        <v>31</v>
      </c>
      <c r="C89" s="2" t="s">
        <v>1620</v>
      </c>
    </row>
    <row r="91" ht="12">
      <c r="B91" s="2" t="s">
        <v>1627</v>
      </c>
    </row>
    <row r="92" spans="2:3" ht="12">
      <c r="B92" s="2">
        <v>32</v>
      </c>
      <c r="C92" s="2" t="s">
        <v>1629</v>
      </c>
    </row>
    <row r="93" spans="2:3" ht="12">
      <c r="B93" s="2">
        <v>33</v>
      </c>
      <c r="C93" s="2" t="s">
        <v>1630</v>
      </c>
    </row>
    <row r="95" ht="12">
      <c r="B95" s="2" t="s">
        <v>228</v>
      </c>
    </row>
    <row r="96" spans="2:3" ht="12">
      <c r="B96" s="2">
        <v>34</v>
      </c>
      <c r="C96" s="2" t="s">
        <v>225</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2:U65"/>
  <sheetViews>
    <sheetView workbookViewId="0" topLeftCell="A1">
      <selection activeCell="A1" sqref="A1"/>
    </sheetView>
  </sheetViews>
  <sheetFormatPr defaultColWidth="9.00390625" defaultRowHeight="13.5"/>
  <cols>
    <col min="1" max="2" width="2.625" style="55" customWidth="1"/>
    <col min="3" max="3" width="8.50390625" style="55" customWidth="1"/>
    <col min="4" max="5" width="9.00390625" style="55" bestFit="1" customWidth="1"/>
    <col min="6" max="21" width="9.625" style="55" customWidth="1"/>
    <col min="22" max="16384" width="9.00390625" style="55" customWidth="1"/>
  </cols>
  <sheetData>
    <row r="2" ht="14.25">
      <c r="B2" s="354" t="s">
        <v>1165</v>
      </c>
    </row>
    <row r="3" spans="2:21" ht="15" thickBot="1">
      <c r="B3" s="354"/>
      <c r="U3" s="355" t="s">
        <v>1132</v>
      </c>
    </row>
    <row r="4" spans="2:21" ht="14.25" customHeight="1" thickTop="1">
      <c r="B4" s="1272" t="s">
        <v>331</v>
      </c>
      <c r="C4" s="1273"/>
      <c r="D4" s="1280" t="s">
        <v>1133</v>
      </c>
      <c r="E4" s="1281"/>
      <c r="F4" s="1281"/>
      <c r="G4" s="1281"/>
      <c r="H4" s="1281"/>
      <c r="I4" s="1281"/>
      <c r="J4" s="1281"/>
      <c r="K4" s="1281"/>
      <c r="L4" s="1281"/>
      <c r="M4" s="1281"/>
      <c r="N4" s="1281"/>
      <c r="O4" s="1281"/>
      <c r="P4" s="1281"/>
      <c r="Q4" s="1281"/>
      <c r="R4" s="1282"/>
      <c r="S4" s="1278" t="s">
        <v>1134</v>
      </c>
      <c r="T4" s="1278"/>
      <c r="U4" s="1278"/>
    </row>
    <row r="5" spans="2:21" ht="15" customHeight="1">
      <c r="B5" s="1274"/>
      <c r="C5" s="1275"/>
      <c r="D5" s="1264" t="s">
        <v>283</v>
      </c>
      <c r="E5" s="1288" t="s">
        <v>1135</v>
      </c>
      <c r="F5" s="1289"/>
      <c r="G5" s="1289"/>
      <c r="H5" s="1289"/>
      <c r="I5" s="1289"/>
      <c r="J5" s="1289"/>
      <c r="K5" s="1289"/>
      <c r="L5" s="1289"/>
      <c r="M5" s="1289"/>
      <c r="N5" s="1289"/>
      <c r="O5" s="1289"/>
      <c r="P5" s="1289"/>
      <c r="Q5" s="1290"/>
      <c r="R5" s="1287" t="s">
        <v>1136</v>
      </c>
      <c r="S5" s="1287" t="s">
        <v>1137</v>
      </c>
      <c r="T5" s="1287" t="s">
        <v>1138</v>
      </c>
      <c r="U5" s="1287" t="s">
        <v>1139</v>
      </c>
    </row>
    <row r="6" spans="2:21" ht="15" customHeight="1">
      <c r="B6" s="1274"/>
      <c r="C6" s="1275"/>
      <c r="D6" s="1265"/>
      <c r="E6" s="1267" t="s">
        <v>1131</v>
      </c>
      <c r="F6" s="1269" t="s">
        <v>1140</v>
      </c>
      <c r="G6" s="1270"/>
      <c r="H6" s="1270"/>
      <c r="I6" s="1270"/>
      <c r="J6" s="1270"/>
      <c r="K6" s="1271"/>
      <c r="L6" s="1283" t="s">
        <v>1141</v>
      </c>
      <c r="M6" s="1283" t="s">
        <v>1142</v>
      </c>
      <c r="N6" s="1283" t="s">
        <v>1143</v>
      </c>
      <c r="O6" s="1291" t="s">
        <v>1144</v>
      </c>
      <c r="P6" s="1292"/>
      <c r="Q6" s="1293"/>
      <c r="R6" s="1284"/>
      <c r="S6" s="1283"/>
      <c r="T6" s="1283"/>
      <c r="U6" s="1283"/>
    </row>
    <row r="7" spans="2:21" ht="15" customHeight="1">
      <c r="B7" s="1274"/>
      <c r="C7" s="1275"/>
      <c r="D7" s="1265"/>
      <c r="E7" s="1267"/>
      <c r="F7" s="1279" t="s">
        <v>283</v>
      </c>
      <c r="G7" s="1279"/>
      <c r="H7" s="1279" t="s">
        <v>1145</v>
      </c>
      <c r="I7" s="1279"/>
      <c r="J7" s="1279" t="s">
        <v>1146</v>
      </c>
      <c r="K7" s="1279"/>
      <c r="L7" s="1284"/>
      <c r="M7" s="1283"/>
      <c r="N7" s="1283"/>
      <c r="O7" s="1283" t="s">
        <v>283</v>
      </c>
      <c r="P7" s="1283" t="s">
        <v>1147</v>
      </c>
      <c r="Q7" s="1283" t="s">
        <v>1148</v>
      </c>
      <c r="R7" s="1284"/>
      <c r="S7" s="1283"/>
      <c r="T7" s="1283"/>
      <c r="U7" s="1283"/>
    </row>
    <row r="8" spans="2:21" ht="15" customHeight="1">
      <c r="B8" s="1276"/>
      <c r="C8" s="1277"/>
      <c r="D8" s="1266"/>
      <c r="E8" s="1268"/>
      <c r="F8" s="359" t="s">
        <v>1149</v>
      </c>
      <c r="G8" s="359" t="s">
        <v>1150</v>
      </c>
      <c r="H8" s="359" t="s">
        <v>1149</v>
      </c>
      <c r="I8" s="359" t="s">
        <v>1150</v>
      </c>
      <c r="J8" s="359" t="s">
        <v>1149</v>
      </c>
      <c r="K8" s="359" t="s">
        <v>1150</v>
      </c>
      <c r="L8" s="1285"/>
      <c r="M8" s="1286"/>
      <c r="N8" s="1286"/>
      <c r="O8" s="1285"/>
      <c r="P8" s="1285"/>
      <c r="Q8" s="1285"/>
      <c r="R8" s="1285"/>
      <c r="S8" s="1286"/>
      <c r="T8" s="1286"/>
      <c r="U8" s="1286"/>
    </row>
    <row r="9" spans="2:21" ht="13.5" customHeight="1">
      <c r="B9" s="356"/>
      <c r="C9" s="357"/>
      <c r="D9" s="49" t="s">
        <v>1151</v>
      </c>
      <c r="E9" s="49" t="s">
        <v>1151</v>
      </c>
      <c r="F9" s="49" t="s">
        <v>1151</v>
      </c>
      <c r="G9" s="49" t="s">
        <v>1151</v>
      </c>
      <c r="H9" s="49" t="s">
        <v>1151</v>
      </c>
      <c r="I9" s="49" t="s">
        <v>1151</v>
      </c>
      <c r="J9" s="49" t="s">
        <v>1151</v>
      </c>
      <c r="K9" s="49" t="s">
        <v>1151</v>
      </c>
      <c r="L9" s="49" t="s">
        <v>1151</v>
      </c>
      <c r="M9" s="49" t="s">
        <v>1151</v>
      </c>
      <c r="N9" s="49" t="s">
        <v>1151</v>
      </c>
      <c r="O9" s="49" t="s">
        <v>1151</v>
      </c>
      <c r="P9" s="49" t="s">
        <v>1151</v>
      </c>
      <c r="Q9" s="49" t="s">
        <v>1151</v>
      </c>
      <c r="R9" s="49" t="s">
        <v>1151</v>
      </c>
      <c r="S9" s="49" t="s">
        <v>1151</v>
      </c>
      <c r="T9" s="361" t="s">
        <v>1151</v>
      </c>
      <c r="U9" s="362" t="s">
        <v>1151</v>
      </c>
    </row>
    <row r="10" spans="2:21" s="165" customFormat="1" ht="11.25">
      <c r="B10" s="1184" t="s">
        <v>1131</v>
      </c>
      <c r="C10" s="1185"/>
      <c r="D10" s="363">
        <f aca="true" t="shared" si="0" ref="D10:U10">SUM(D40,D28,D54,D12)</f>
        <v>649812</v>
      </c>
      <c r="E10" s="121">
        <f t="shared" si="0"/>
        <v>641961</v>
      </c>
      <c r="F10" s="121">
        <f t="shared" si="0"/>
        <v>122224</v>
      </c>
      <c r="G10" s="121">
        <f t="shared" si="0"/>
        <v>494768</v>
      </c>
      <c r="H10" s="121">
        <f t="shared" si="0"/>
        <v>121544</v>
      </c>
      <c r="I10" s="121">
        <f t="shared" si="0"/>
        <v>13970</v>
      </c>
      <c r="J10" s="121">
        <f t="shared" si="0"/>
        <v>680</v>
      </c>
      <c r="K10" s="121">
        <f t="shared" si="0"/>
        <v>480798</v>
      </c>
      <c r="L10" s="121">
        <f t="shared" si="0"/>
        <v>150</v>
      </c>
      <c r="M10" s="121">
        <f t="shared" si="0"/>
        <v>118</v>
      </c>
      <c r="N10" s="121">
        <f t="shared" si="0"/>
        <v>2676</v>
      </c>
      <c r="O10" s="121">
        <f t="shared" si="0"/>
        <v>22025</v>
      </c>
      <c r="P10" s="121">
        <f t="shared" si="0"/>
        <v>8590</v>
      </c>
      <c r="Q10" s="121">
        <f t="shared" si="0"/>
        <v>13435</v>
      </c>
      <c r="R10" s="121">
        <f t="shared" si="0"/>
        <v>7851</v>
      </c>
      <c r="S10" s="121">
        <f t="shared" si="0"/>
        <v>339436</v>
      </c>
      <c r="T10" s="121">
        <f t="shared" si="0"/>
        <v>46456</v>
      </c>
      <c r="U10" s="364">
        <f t="shared" si="0"/>
        <v>263920</v>
      </c>
    </row>
    <row r="11" spans="2:21" s="165" customFormat="1" ht="11.25">
      <c r="B11" s="147"/>
      <c r="C11" s="148"/>
      <c r="D11" s="363"/>
      <c r="E11" s="121"/>
      <c r="F11" s="121"/>
      <c r="G11" s="121"/>
      <c r="H11" s="121"/>
      <c r="I11" s="121"/>
      <c r="J11" s="121"/>
      <c r="K11" s="121"/>
      <c r="L11" s="121"/>
      <c r="M11" s="121"/>
      <c r="N11" s="121"/>
      <c r="O11" s="121"/>
      <c r="P11" s="121"/>
      <c r="Q11" s="121"/>
      <c r="R11" s="121"/>
      <c r="S11" s="121"/>
      <c r="T11" s="121"/>
      <c r="U11" s="364"/>
    </row>
    <row r="12" spans="2:21" s="36" customFormat="1" ht="11.25">
      <c r="B12" s="1184" t="s">
        <v>413</v>
      </c>
      <c r="C12" s="1185"/>
      <c r="D12" s="363">
        <f aca="true" t="shared" si="1" ref="D12:U12">SUM(D13:D26)</f>
        <v>152858</v>
      </c>
      <c r="E12" s="121">
        <f t="shared" si="1"/>
        <v>151509</v>
      </c>
      <c r="F12" s="121">
        <f t="shared" si="1"/>
        <v>35536</v>
      </c>
      <c r="G12" s="121">
        <f t="shared" si="1"/>
        <v>107193</v>
      </c>
      <c r="H12" s="121">
        <f t="shared" si="1"/>
        <v>35204</v>
      </c>
      <c r="I12" s="121">
        <f t="shared" si="1"/>
        <v>814</v>
      </c>
      <c r="J12" s="121">
        <f t="shared" si="1"/>
        <v>332</v>
      </c>
      <c r="K12" s="121">
        <f t="shared" si="1"/>
        <v>106379</v>
      </c>
      <c r="L12" s="121">
        <f t="shared" si="1"/>
        <v>149</v>
      </c>
      <c r="M12" s="121">
        <f t="shared" si="1"/>
        <v>6</v>
      </c>
      <c r="N12" s="121">
        <f t="shared" si="1"/>
        <v>1261</v>
      </c>
      <c r="O12" s="121">
        <f t="shared" si="1"/>
        <v>7364</v>
      </c>
      <c r="P12" s="121">
        <f t="shared" si="1"/>
        <v>2441</v>
      </c>
      <c r="Q12" s="121">
        <f t="shared" si="1"/>
        <v>4923</v>
      </c>
      <c r="R12" s="121">
        <f t="shared" si="1"/>
        <v>1349</v>
      </c>
      <c r="S12" s="121">
        <f t="shared" si="1"/>
        <v>89492</v>
      </c>
      <c r="T12" s="121">
        <f t="shared" si="1"/>
        <v>5093</v>
      </c>
      <c r="U12" s="364">
        <f t="shared" si="1"/>
        <v>58273</v>
      </c>
    </row>
    <row r="13" spans="2:21" ht="12">
      <c r="B13" s="156"/>
      <c r="C13" s="122" t="s">
        <v>238</v>
      </c>
      <c r="D13" s="365">
        <f aca="true" t="shared" si="2" ref="D13:D26">SUM(E13,R13)</f>
        <v>10108</v>
      </c>
      <c r="E13" s="125">
        <f aca="true" t="shared" si="3" ref="E13:E26">SUM(F13,G13,L13,M13,N13,O13)</f>
        <v>10003</v>
      </c>
      <c r="F13" s="124">
        <f aca="true" t="shared" si="4" ref="F13:F26">SUM(H13,J13)</f>
        <v>4526</v>
      </c>
      <c r="G13" s="124">
        <f aca="true" t="shared" si="5" ref="G13:G26">SUM(I13,K13)</f>
        <v>4163</v>
      </c>
      <c r="H13" s="124">
        <v>4495</v>
      </c>
      <c r="I13" s="124">
        <v>70</v>
      </c>
      <c r="J13" s="124">
        <v>31</v>
      </c>
      <c r="K13" s="124">
        <v>4093</v>
      </c>
      <c r="L13" s="124">
        <v>42</v>
      </c>
      <c r="M13" s="124">
        <v>0</v>
      </c>
      <c r="N13" s="124">
        <v>169</v>
      </c>
      <c r="O13" s="124">
        <f aca="true" t="shared" si="6" ref="O13:O26">SUM(P13:Q13)</f>
        <v>1103</v>
      </c>
      <c r="P13" s="124">
        <v>476</v>
      </c>
      <c r="Q13" s="124">
        <v>627</v>
      </c>
      <c r="R13" s="124">
        <v>105</v>
      </c>
      <c r="S13" s="124">
        <v>853</v>
      </c>
      <c r="T13" s="124">
        <v>754</v>
      </c>
      <c r="U13" s="333">
        <v>8501</v>
      </c>
    </row>
    <row r="14" spans="2:21" ht="12">
      <c r="B14" s="156"/>
      <c r="C14" s="122" t="s">
        <v>1152</v>
      </c>
      <c r="D14" s="365">
        <f t="shared" si="2"/>
        <v>51624</v>
      </c>
      <c r="E14" s="125">
        <f t="shared" si="3"/>
        <v>51419</v>
      </c>
      <c r="F14" s="124">
        <f t="shared" si="4"/>
        <v>3919</v>
      </c>
      <c r="G14" s="124">
        <f t="shared" si="5"/>
        <v>46021</v>
      </c>
      <c r="H14" s="124">
        <v>3678</v>
      </c>
      <c r="I14" s="124">
        <v>50</v>
      </c>
      <c r="J14" s="124">
        <v>241</v>
      </c>
      <c r="K14" s="124">
        <v>45971</v>
      </c>
      <c r="L14" s="124">
        <v>1</v>
      </c>
      <c r="M14" s="124">
        <v>0</v>
      </c>
      <c r="N14" s="124">
        <v>68</v>
      </c>
      <c r="O14" s="124">
        <f t="shared" si="6"/>
        <v>1410</v>
      </c>
      <c r="P14" s="124">
        <v>775</v>
      </c>
      <c r="Q14" s="124">
        <v>635</v>
      </c>
      <c r="R14" s="124">
        <v>205</v>
      </c>
      <c r="S14" s="124">
        <v>38661</v>
      </c>
      <c r="T14" s="124">
        <v>2397</v>
      </c>
      <c r="U14" s="333">
        <v>10566</v>
      </c>
    </row>
    <row r="15" spans="2:21" ht="12">
      <c r="B15" s="156"/>
      <c r="C15" s="122" t="s">
        <v>346</v>
      </c>
      <c r="D15" s="365">
        <f t="shared" si="2"/>
        <v>4081</v>
      </c>
      <c r="E15" s="125">
        <f t="shared" si="3"/>
        <v>4045</v>
      </c>
      <c r="F15" s="124">
        <f t="shared" si="4"/>
        <v>1074</v>
      </c>
      <c r="G15" s="124">
        <f t="shared" si="5"/>
        <v>2887</v>
      </c>
      <c r="H15" s="124">
        <v>1066</v>
      </c>
      <c r="I15" s="124">
        <v>3</v>
      </c>
      <c r="J15" s="124">
        <v>8</v>
      </c>
      <c r="K15" s="124">
        <v>2884</v>
      </c>
      <c r="L15" s="124">
        <v>0</v>
      </c>
      <c r="M15" s="124">
        <v>0</v>
      </c>
      <c r="N15" s="124">
        <v>45</v>
      </c>
      <c r="O15" s="124">
        <f t="shared" si="6"/>
        <v>39</v>
      </c>
      <c r="P15" s="124">
        <v>34</v>
      </c>
      <c r="Q15" s="124">
        <v>5</v>
      </c>
      <c r="R15" s="124">
        <v>36</v>
      </c>
      <c r="S15" s="124">
        <v>1558</v>
      </c>
      <c r="T15" s="124">
        <v>170</v>
      </c>
      <c r="U15" s="333">
        <v>2353</v>
      </c>
    </row>
    <row r="16" spans="2:21" ht="12">
      <c r="B16" s="156"/>
      <c r="C16" s="122" t="s">
        <v>347</v>
      </c>
      <c r="D16" s="365">
        <f t="shared" si="2"/>
        <v>4357</v>
      </c>
      <c r="E16" s="125">
        <f t="shared" si="3"/>
        <v>4342</v>
      </c>
      <c r="F16" s="124">
        <f t="shared" si="4"/>
        <v>1515</v>
      </c>
      <c r="G16" s="124">
        <f t="shared" si="5"/>
        <v>2668</v>
      </c>
      <c r="H16" s="124">
        <v>1515</v>
      </c>
      <c r="I16" s="124">
        <v>54</v>
      </c>
      <c r="J16" s="124">
        <v>0</v>
      </c>
      <c r="K16" s="124">
        <v>2614</v>
      </c>
      <c r="L16" s="124">
        <v>0</v>
      </c>
      <c r="M16" s="124">
        <v>0</v>
      </c>
      <c r="N16" s="124">
        <v>74</v>
      </c>
      <c r="O16" s="124">
        <f t="shared" si="6"/>
        <v>85</v>
      </c>
      <c r="P16" s="124">
        <v>34</v>
      </c>
      <c r="Q16" s="124">
        <v>51</v>
      </c>
      <c r="R16" s="124">
        <v>15</v>
      </c>
      <c r="S16" s="124">
        <v>2679</v>
      </c>
      <c r="T16" s="124">
        <v>77</v>
      </c>
      <c r="U16" s="333">
        <v>1601</v>
      </c>
    </row>
    <row r="17" spans="2:21" ht="12">
      <c r="B17" s="156"/>
      <c r="C17" s="122" t="s">
        <v>1153</v>
      </c>
      <c r="D17" s="365">
        <f t="shared" si="2"/>
        <v>0</v>
      </c>
      <c r="E17" s="125">
        <f t="shared" si="3"/>
        <v>0</v>
      </c>
      <c r="F17" s="124">
        <f t="shared" si="4"/>
        <v>0</v>
      </c>
      <c r="G17" s="124">
        <f t="shared" si="5"/>
        <v>0</v>
      </c>
      <c r="H17" s="124">
        <v>0</v>
      </c>
      <c r="I17" s="124">
        <v>0</v>
      </c>
      <c r="J17" s="124">
        <v>0</v>
      </c>
      <c r="K17" s="124">
        <v>0</v>
      </c>
      <c r="L17" s="124">
        <v>0</v>
      </c>
      <c r="M17" s="124">
        <v>0</v>
      </c>
      <c r="N17" s="124">
        <v>0</v>
      </c>
      <c r="O17" s="124">
        <f t="shared" si="6"/>
        <v>0</v>
      </c>
      <c r="P17" s="124">
        <v>0</v>
      </c>
      <c r="Q17" s="124">
        <v>0</v>
      </c>
      <c r="R17" s="124">
        <v>0</v>
      </c>
      <c r="S17" s="124">
        <v>0</v>
      </c>
      <c r="T17" s="124">
        <v>0</v>
      </c>
      <c r="U17" s="333">
        <v>0</v>
      </c>
    </row>
    <row r="18" spans="2:21" ht="12">
      <c r="B18" s="156"/>
      <c r="C18" s="122" t="s">
        <v>349</v>
      </c>
      <c r="D18" s="365">
        <f t="shared" si="2"/>
        <v>912</v>
      </c>
      <c r="E18" s="125">
        <f t="shared" si="3"/>
        <v>912</v>
      </c>
      <c r="F18" s="124">
        <f t="shared" si="4"/>
        <v>301</v>
      </c>
      <c r="G18" s="124">
        <f t="shared" si="5"/>
        <v>502</v>
      </c>
      <c r="H18" s="124">
        <v>301</v>
      </c>
      <c r="I18" s="124">
        <v>7</v>
      </c>
      <c r="J18" s="124">
        <v>0</v>
      </c>
      <c r="K18" s="124">
        <v>495</v>
      </c>
      <c r="L18" s="124">
        <v>0</v>
      </c>
      <c r="M18" s="124">
        <v>3</v>
      </c>
      <c r="N18" s="124">
        <v>24</v>
      </c>
      <c r="O18" s="124">
        <f t="shared" si="6"/>
        <v>82</v>
      </c>
      <c r="P18" s="124">
        <v>30</v>
      </c>
      <c r="Q18" s="124">
        <v>52</v>
      </c>
      <c r="R18" s="124">
        <v>0</v>
      </c>
      <c r="S18" s="124">
        <v>302</v>
      </c>
      <c r="T18" s="124">
        <v>12</v>
      </c>
      <c r="U18" s="333">
        <v>598</v>
      </c>
    </row>
    <row r="19" spans="2:21" ht="12">
      <c r="B19" s="156"/>
      <c r="C19" s="122" t="s">
        <v>1154</v>
      </c>
      <c r="D19" s="365">
        <f t="shared" si="2"/>
        <v>14325</v>
      </c>
      <c r="E19" s="125">
        <f t="shared" si="3"/>
        <v>13684</v>
      </c>
      <c r="F19" s="124">
        <f t="shared" si="4"/>
        <v>2236</v>
      </c>
      <c r="G19" s="124">
        <f t="shared" si="5"/>
        <v>10803</v>
      </c>
      <c r="H19" s="124">
        <v>2236</v>
      </c>
      <c r="I19" s="124">
        <v>80</v>
      </c>
      <c r="J19" s="366">
        <v>0</v>
      </c>
      <c r="K19" s="124">
        <v>10723</v>
      </c>
      <c r="L19" s="124">
        <v>6</v>
      </c>
      <c r="M19" s="124">
        <v>1</v>
      </c>
      <c r="N19" s="124">
        <v>105</v>
      </c>
      <c r="O19" s="124">
        <f t="shared" si="6"/>
        <v>533</v>
      </c>
      <c r="P19" s="124">
        <v>86</v>
      </c>
      <c r="Q19" s="124">
        <v>447</v>
      </c>
      <c r="R19" s="124">
        <v>641</v>
      </c>
      <c r="S19" s="124">
        <v>10892</v>
      </c>
      <c r="T19" s="124">
        <v>411</v>
      </c>
      <c r="U19" s="333">
        <v>3022</v>
      </c>
    </row>
    <row r="20" spans="2:21" ht="12">
      <c r="B20" s="156"/>
      <c r="C20" s="122" t="s">
        <v>1155</v>
      </c>
      <c r="D20" s="365">
        <f t="shared" si="2"/>
        <v>0</v>
      </c>
      <c r="E20" s="125">
        <f t="shared" si="3"/>
        <v>0</v>
      </c>
      <c r="F20" s="124">
        <f t="shared" si="4"/>
        <v>0</v>
      </c>
      <c r="G20" s="124">
        <f t="shared" si="5"/>
        <v>0</v>
      </c>
      <c r="H20" s="124">
        <v>0</v>
      </c>
      <c r="I20" s="124">
        <v>0</v>
      </c>
      <c r="J20" s="124">
        <v>0</v>
      </c>
      <c r="K20" s="124">
        <v>0</v>
      </c>
      <c r="L20" s="124">
        <v>0</v>
      </c>
      <c r="M20" s="124">
        <v>0</v>
      </c>
      <c r="N20" s="124">
        <v>0</v>
      </c>
      <c r="O20" s="124">
        <f t="shared" si="6"/>
        <v>0</v>
      </c>
      <c r="P20" s="124">
        <v>0</v>
      </c>
      <c r="Q20" s="124">
        <v>0</v>
      </c>
      <c r="R20" s="124">
        <v>0</v>
      </c>
      <c r="S20" s="124">
        <v>0</v>
      </c>
      <c r="T20" s="124">
        <v>0</v>
      </c>
      <c r="U20" s="333">
        <v>0</v>
      </c>
    </row>
    <row r="21" spans="2:21" ht="12">
      <c r="B21" s="156"/>
      <c r="C21" s="122" t="s">
        <v>253</v>
      </c>
      <c r="D21" s="365">
        <f t="shared" si="2"/>
        <v>22414</v>
      </c>
      <c r="E21" s="125">
        <f t="shared" si="3"/>
        <v>22391</v>
      </c>
      <c r="F21" s="124">
        <f t="shared" si="4"/>
        <v>7391</v>
      </c>
      <c r="G21" s="124">
        <f t="shared" si="5"/>
        <v>13773</v>
      </c>
      <c r="H21" s="124">
        <v>7375</v>
      </c>
      <c r="I21" s="124">
        <v>1</v>
      </c>
      <c r="J21" s="124">
        <v>16</v>
      </c>
      <c r="K21" s="124">
        <v>13772</v>
      </c>
      <c r="L21" s="124">
        <v>28</v>
      </c>
      <c r="M21" s="124">
        <v>0</v>
      </c>
      <c r="N21" s="124">
        <v>86</v>
      </c>
      <c r="O21" s="124">
        <f t="shared" si="6"/>
        <v>1113</v>
      </c>
      <c r="P21" s="124">
        <v>1006</v>
      </c>
      <c r="Q21" s="124">
        <v>107</v>
      </c>
      <c r="R21" s="124">
        <v>23</v>
      </c>
      <c r="S21" s="124">
        <v>6588</v>
      </c>
      <c r="T21" s="124">
        <v>249</v>
      </c>
      <c r="U21" s="333">
        <v>15577</v>
      </c>
    </row>
    <row r="22" spans="2:21" ht="12">
      <c r="B22" s="156"/>
      <c r="C22" s="122" t="s">
        <v>1043</v>
      </c>
      <c r="D22" s="365">
        <f t="shared" si="2"/>
        <v>2697</v>
      </c>
      <c r="E22" s="125">
        <f t="shared" si="3"/>
        <v>2612</v>
      </c>
      <c r="F22" s="124">
        <f t="shared" si="4"/>
        <v>1447</v>
      </c>
      <c r="G22" s="124">
        <f t="shared" si="5"/>
        <v>705</v>
      </c>
      <c r="H22" s="124">
        <v>1447</v>
      </c>
      <c r="I22" s="124">
        <v>293</v>
      </c>
      <c r="J22" s="124">
        <v>0</v>
      </c>
      <c r="K22" s="124">
        <v>412</v>
      </c>
      <c r="L22" s="124">
        <v>11</v>
      </c>
      <c r="M22" s="124">
        <v>0</v>
      </c>
      <c r="N22" s="124">
        <v>59</v>
      </c>
      <c r="O22" s="124">
        <f t="shared" si="6"/>
        <v>390</v>
      </c>
      <c r="P22" s="124">
        <v>0</v>
      </c>
      <c r="Q22" s="124">
        <v>390</v>
      </c>
      <c r="R22" s="124">
        <v>85</v>
      </c>
      <c r="S22" s="124">
        <v>737</v>
      </c>
      <c r="T22" s="124">
        <v>198</v>
      </c>
      <c r="U22" s="333">
        <v>1762</v>
      </c>
    </row>
    <row r="23" spans="2:21" ht="12">
      <c r="B23" s="156"/>
      <c r="C23" s="122" t="s">
        <v>391</v>
      </c>
      <c r="D23" s="365">
        <f t="shared" si="2"/>
        <v>2145</v>
      </c>
      <c r="E23" s="125">
        <f t="shared" si="3"/>
        <v>2128</v>
      </c>
      <c r="F23" s="124">
        <f t="shared" si="4"/>
        <v>1086</v>
      </c>
      <c r="G23" s="124">
        <f t="shared" si="5"/>
        <v>645</v>
      </c>
      <c r="H23" s="124">
        <v>1086</v>
      </c>
      <c r="I23" s="124">
        <v>56</v>
      </c>
      <c r="J23" s="124">
        <v>0</v>
      </c>
      <c r="K23" s="124">
        <v>589</v>
      </c>
      <c r="L23" s="124">
        <v>1</v>
      </c>
      <c r="M23" s="124">
        <v>0</v>
      </c>
      <c r="N23" s="124">
        <v>40</v>
      </c>
      <c r="O23" s="124">
        <f t="shared" si="6"/>
        <v>356</v>
      </c>
      <c r="P23" s="124">
        <v>0</v>
      </c>
      <c r="Q23" s="124">
        <v>356</v>
      </c>
      <c r="R23" s="124">
        <v>17</v>
      </c>
      <c r="S23" s="124">
        <v>217</v>
      </c>
      <c r="T23" s="124">
        <v>149</v>
      </c>
      <c r="U23" s="333">
        <v>1779</v>
      </c>
    </row>
    <row r="24" spans="2:21" ht="12">
      <c r="B24" s="156"/>
      <c r="C24" s="122" t="s">
        <v>353</v>
      </c>
      <c r="D24" s="365">
        <f t="shared" si="2"/>
        <v>14846</v>
      </c>
      <c r="E24" s="125">
        <f t="shared" si="3"/>
        <v>14837</v>
      </c>
      <c r="F24" s="124">
        <f t="shared" si="4"/>
        <v>3495</v>
      </c>
      <c r="G24" s="124">
        <f t="shared" si="5"/>
        <v>9538</v>
      </c>
      <c r="H24" s="124">
        <v>3475</v>
      </c>
      <c r="I24" s="124">
        <v>31</v>
      </c>
      <c r="J24" s="124">
        <v>20</v>
      </c>
      <c r="K24" s="124">
        <v>9507</v>
      </c>
      <c r="L24" s="124">
        <v>9</v>
      </c>
      <c r="M24" s="124">
        <v>2</v>
      </c>
      <c r="N24" s="124">
        <v>191</v>
      </c>
      <c r="O24" s="124">
        <f t="shared" si="6"/>
        <v>1602</v>
      </c>
      <c r="P24" s="124">
        <v>0</v>
      </c>
      <c r="Q24" s="124">
        <v>1602</v>
      </c>
      <c r="R24" s="124">
        <v>9</v>
      </c>
      <c r="S24" s="124">
        <v>9707</v>
      </c>
      <c r="T24" s="124">
        <v>95</v>
      </c>
      <c r="U24" s="333">
        <v>5044</v>
      </c>
    </row>
    <row r="25" spans="2:21" ht="12">
      <c r="B25" s="156"/>
      <c r="C25" s="122" t="s">
        <v>1156</v>
      </c>
      <c r="D25" s="365">
        <f t="shared" si="2"/>
        <v>14800</v>
      </c>
      <c r="E25" s="125">
        <f t="shared" si="3"/>
        <v>14750</v>
      </c>
      <c r="F25" s="124">
        <f t="shared" si="4"/>
        <v>4443</v>
      </c>
      <c r="G25" s="124">
        <f t="shared" si="5"/>
        <v>9548</v>
      </c>
      <c r="H25" s="124">
        <v>4440</v>
      </c>
      <c r="I25" s="124">
        <v>40</v>
      </c>
      <c r="J25" s="124">
        <v>3</v>
      </c>
      <c r="K25" s="124">
        <v>9508</v>
      </c>
      <c r="L25" s="124">
        <v>25</v>
      </c>
      <c r="M25" s="124">
        <v>0</v>
      </c>
      <c r="N25" s="124">
        <v>198</v>
      </c>
      <c r="O25" s="124">
        <f t="shared" si="6"/>
        <v>536</v>
      </c>
      <c r="P25" s="124">
        <v>0</v>
      </c>
      <c r="Q25" s="124">
        <v>536</v>
      </c>
      <c r="R25" s="124">
        <v>50</v>
      </c>
      <c r="S25" s="124">
        <v>10578</v>
      </c>
      <c r="T25" s="124">
        <v>223</v>
      </c>
      <c r="U25" s="333">
        <v>3999</v>
      </c>
    </row>
    <row r="26" spans="2:21" ht="12">
      <c r="B26" s="156"/>
      <c r="C26" s="122" t="s">
        <v>1049</v>
      </c>
      <c r="D26" s="365">
        <f t="shared" si="2"/>
        <v>10549</v>
      </c>
      <c r="E26" s="125">
        <f t="shared" si="3"/>
        <v>10386</v>
      </c>
      <c r="F26" s="124">
        <f t="shared" si="4"/>
        <v>4103</v>
      </c>
      <c r="G26" s="124">
        <f t="shared" si="5"/>
        <v>5940</v>
      </c>
      <c r="H26" s="124">
        <v>4090</v>
      </c>
      <c r="I26" s="124">
        <v>129</v>
      </c>
      <c r="J26" s="124">
        <v>13</v>
      </c>
      <c r="K26" s="124">
        <v>5811</v>
      </c>
      <c r="L26" s="124">
        <v>26</v>
      </c>
      <c r="M26" s="124">
        <v>0</v>
      </c>
      <c r="N26" s="124">
        <v>202</v>
      </c>
      <c r="O26" s="124">
        <f t="shared" si="6"/>
        <v>115</v>
      </c>
      <c r="P26" s="124">
        <v>0</v>
      </c>
      <c r="Q26" s="124">
        <v>115</v>
      </c>
      <c r="R26" s="124">
        <v>163</v>
      </c>
      <c r="S26" s="124">
        <v>6720</v>
      </c>
      <c r="T26" s="124">
        <v>358</v>
      </c>
      <c r="U26" s="333">
        <v>3471</v>
      </c>
    </row>
    <row r="27" spans="2:21" s="165" customFormat="1" ht="11.25">
      <c r="B27" s="147"/>
      <c r="C27" s="148"/>
      <c r="D27" s="363"/>
      <c r="E27" s="121"/>
      <c r="F27" s="121"/>
      <c r="G27" s="121"/>
      <c r="H27" s="121"/>
      <c r="I27" s="121"/>
      <c r="J27" s="121"/>
      <c r="K27" s="121"/>
      <c r="L27" s="121"/>
      <c r="M27" s="121"/>
      <c r="N27" s="121"/>
      <c r="O27" s="121"/>
      <c r="P27" s="121"/>
      <c r="Q27" s="121"/>
      <c r="R27" s="121"/>
      <c r="S27" s="121"/>
      <c r="T27" s="121"/>
      <c r="U27" s="364"/>
    </row>
    <row r="28" spans="2:21" s="36" customFormat="1" ht="11.25">
      <c r="B28" s="1184" t="s">
        <v>1157</v>
      </c>
      <c r="C28" s="1185"/>
      <c r="D28" s="363">
        <f aca="true" t="shared" si="7" ref="D28:U28">SUM(D29:D38)</f>
        <v>163518</v>
      </c>
      <c r="E28" s="121">
        <f t="shared" si="7"/>
        <v>161030</v>
      </c>
      <c r="F28" s="121">
        <f t="shared" si="7"/>
        <v>38602</v>
      </c>
      <c r="G28" s="121">
        <f t="shared" si="7"/>
        <v>118528</v>
      </c>
      <c r="H28" s="121">
        <f t="shared" si="7"/>
        <v>38444</v>
      </c>
      <c r="I28" s="121">
        <f t="shared" si="7"/>
        <v>951</v>
      </c>
      <c r="J28" s="121">
        <f t="shared" si="7"/>
        <v>158</v>
      </c>
      <c r="K28" s="121">
        <f t="shared" si="7"/>
        <v>117577</v>
      </c>
      <c r="L28" s="121">
        <f t="shared" si="7"/>
        <v>1</v>
      </c>
      <c r="M28" s="121">
        <f t="shared" si="7"/>
        <v>2</v>
      </c>
      <c r="N28" s="121">
        <f t="shared" si="7"/>
        <v>493</v>
      </c>
      <c r="O28" s="121">
        <f t="shared" si="7"/>
        <v>3404</v>
      </c>
      <c r="P28" s="121">
        <f t="shared" si="7"/>
        <v>2128</v>
      </c>
      <c r="Q28" s="121">
        <f t="shared" si="7"/>
        <v>1276</v>
      </c>
      <c r="R28" s="121">
        <f t="shared" si="7"/>
        <v>2488</v>
      </c>
      <c r="S28" s="121">
        <f t="shared" si="7"/>
        <v>116871</v>
      </c>
      <c r="T28" s="121">
        <f t="shared" si="7"/>
        <v>5893</v>
      </c>
      <c r="U28" s="364">
        <f t="shared" si="7"/>
        <v>40754</v>
      </c>
    </row>
    <row r="29" spans="2:21" ht="12">
      <c r="B29" s="156"/>
      <c r="C29" s="122" t="s">
        <v>240</v>
      </c>
      <c r="D29" s="365">
        <f aca="true" t="shared" si="8" ref="D29:D38">SUM(E29,R29)</f>
        <v>12447</v>
      </c>
      <c r="E29" s="125">
        <f aca="true" t="shared" si="9" ref="E29:E38">SUM(F29,G29,L29,M29,N29,O29)</f>
        <v>12423</v>
      </c>
      <c r="F29" s="124">
        <f aca="true" t="shared" si="10" ref="F29:F38">SUM(H29,J29)</f>
        <v>2906</v>
      </c>
      <c r="G29" s="124">
        <f aca="true" t="shared" si="11" ref="G29:G38">SUM(I29,K29)</f>
        <v>9005</v>
      </c>
      <c r="H29" s="124">
        <v>2902</v>
      </c>
      <c r="I29" s="124">
        <v>72</v>
      </c>
      <c r="J29" s="124">
        <v>4</v>
      </c>
      <c r="K29" s="124">
        <v>8933</v>
      </c>
      <c r="L29" s="124">
        <v>0</v>
      </c>
      <c r="M29" s="124">
        <v>0</v>
      </c>
      <c r="N29" s="124">
        <v>37</v>
      </c>
      <c r="O29" s="124">
        <f aca="true" t="shared" si="12" ref="O29:O38">SUM(P29:Q29)</f>
        <v>475</v>
      </c>
      <c r="P29" s="124">
        <v>470</v>
      </c>
      <c r="Q29" s="124">
        <v>5</v>
      </c>
      <c r="R29" s="124">
        <v>24</v>
      </c>
      <c r="S29" s="124">
        <v>7739</v>
      </c>
      <c r="T29" s="124">
        <v>947</v>
      </c>
      <c r="U29" s="333">
        <v>3761</v>
      </c>
    </row>
    <row r="30" spans="2:21" ht="12">
      <c r="B30" s="156"/>
      <c r="C30" s="122" t="s">
        <v>258</v>
      </c>
      <c r="D30" s="365">
        <f t="shared" si="8"/>
        <v>8107</v>
      </c>
      <c r="E30" s="125">
        <f t="shared" si="9"/>
        <v>7800</v>
      </c>
      <c r="F30" s="124">
        <f t="shared" si="10"/>
        <v>2060</v>
      </c>
      <c r="G30" s="124">
        <f t="shared" si="11"/>
        <v>5551</v>
      </c>
      <c r="H30" s="124">
        <v>2047</v>
      </c>
      <c r="I30" s="124">
        <v>17</v>
      </c>
      <c r="J30" s="124">
        <v>13</v>
      </c>
      <c r="K30" s="124">
        <v>5534</v>
      </c>
      <c r="L30" s="124">
        <v>0</v>
      </c>
      <c r="M30" s="124">
        <v>0</v>
      </c>
      <c r="N30" s="124">
        <v>22</v>
      </c>
      <c r="O30" s="124">
        <f t="shared" si="12"/>
        <v>167</v>
      </c>
      <c r="P30" s="124">
        <v>54</v>
      </c>
      <c r="Q30" s="124">
        <v>113</v>
      </c>
      <c r="R30" s="124">
        <v>307</v>
      </c>
      <c r="S30" s="124">
        <v>4731</v>
      </c>
      <c r="T30" s="124">
        <v>149</v>
      </c>
      <c r="U30" s="333">
        <v>3227</v>
      </c>
    </row>
    <row r="31" spans="2:21" ht="12">
      <c r="B31" s="156"/>
      <c r="C31" s="122" t="s">
        <v>259</v>
      </c>
      <c r="D31" s="365">
        <f t="shared" si="8"/>
        <v>11650</v>
      </c>
      <c r="E31" s="125">
        <f t="shared" si="9"/>
        <v>11610</v>
      </c>
      <c r="F31" s="124">
        <f t="shared" si="10"/>
        <v>1390</v>
      </c>
      <c r="G31" s="124">
        <f t="shared" si="11"/>
        <v>9664</v>
      </c>
      <c r="H31" s="124">
        <v>1384</v>
      </c>
      <c r="I31" s="124">
        <v>0</v>
      </c>
      <c r="J31" s="124">
        <v>6</v>
      </c>
      <c r="K31" s="124">
        <v>9664</v>
      </c>
      <c r="L31" s="124">
        <v>0</v>
      </c>
      <c r="M31" s="124">
        <v>0</v>
      </c>
      <c r="N31" s="124">
        <v>25</v>
      </c>
      <c r="O31" s="124">
        <f t="shared" si="12"/>
        <v>531</v>
      </c>
      <c r="P31" s="124">
        <v>446</v>
      </c>
      <c r="Q31" s="124">
        <v>85</v>
      </c>
      <c r="R31" s="124">
        <v>40</v>
      </c>
      <c r="S31" s="124">
        <v>9202</v>
      </c>
      <c r="T31" s="124">
        <v>469</v>
      </c>
      <c r="U31" s="333">
        <v>1979</v>
      </c>
    </row>
    <row r="32" spans="2:21" ht="12">
      <c r="B32" s="156"/>
      <c r="C32" s="122" t="s">
        <v>260</v>
      </c>
      <c r="D32" s="365">
        <f t="shared" si="8"/>
        <v>21667</v>
      </c>
      <c r="E32" s="125">
        <f t="shared" si="9"/>
        <v>21435</v>
      </c>
      <c r="F32" s="124">
        <f t="shared" si="10"/>
        <v>4754</v>
      </c>
      <c r="G32" s="124">
        <f t="shared" si="11"/>
        <v>16321</v>
      </c>
      <c r="H32" s="124">
        <v>4724</v>
      </c>
      <c r="I32" s="124">
        <v>48</v>
      </c>
      <c r="J32" s="124">
        <v>30</v>
      </c>
      <c r="K32" s="124">
        <v>16273</v>
      </c>
      <c r="L32" s="124">
        <v>1</v>
      </c>
      <c r="M32" s="124">
        <v>1</v>
      </c>
      <c r="N32" s="124">
        <v>36</v>
      </c>
      <c r="O32" s="124">
        <f t="shared" si="12"/>
        <v>322</v>
      </c>
      <c r="P32" s="124">
        <v>276</v>
      </c>
      <c r="Q32" s="124">
        <v>46</v>
      </c>
      <c r="R32" s="124">
        <v>232</v>
      </c>
      <c r="S32" s="124">
        <v>18236</v>
      </c>
      <c r="T32" s="124">
        <v>805</v>
      </c>
      <c r="U32" s="333">
        <v>2626</v>
      </c>
    </row>
    <row r="33" spans="2:21" ht="12">
      <c r="B33" s="156"/>
      <c r="C33" s="122" t="s">
        <v>261</v>
      </c>
      <c r="D33" s="365">
        <f t="shared" si="8"/>
        <v>8053</v>
      </c>
      <c r="E33" s="125">
        <f t="shared" si="9"/>
        <v>7979</v>
      </c>
      <c r="F33" s="124">
        <f t="shared" si="10"/>
        <v>3068</v>
      </c>
      <c r="G33" s="124">
        <f t="shared" si="11"/>
        <v>4651</v>
      </c>
      <c r="H33" s="124">
        <v>3067</v>
      </c>
      <c r="I33" s="124">
        <v>19</v>
      </c>
      <c r="J33" s="124">
        <v>1</v>
      </c>
      <c r="K33" s="124">
        <v>4632</v>
      </c>
      <c r="L33" s="124">
        <v>0</v>
      </c>
      <c r="M33" s="124">
        <v>0</v>
      </c>
      <c r="N33" s="124">
        <v>115</v>
      </c>
      <c r="O33" s="124">
        <f t="shared" si="12"/>
        <v>145</v>
      </c>
      <c r="P33" s="124">
        <v>127</v>
      </c>
      <c r="Q33" s="124">
        <v>18</v>
      </c>
      <c r="R33" s="124">
        <v>74</v>
      </c>
      <c r="S33" s="124">
        <v>4968</v>
      </c>
      <c r="T33" s="124">
        <v>138</v>
      </c>
      <c r="U33" s="333">
        <v>2947</v>
      </c>
    </row>
    <row r="34" spans="2:21" ht="12">
      <c r="B34" s="156"/>
      <c r="C34" s="122" t="s">
        <v>262</v>
      </c>
      <c r="D34" s="365">
        <f t="shared" si="8"/>
        <v>32406</v>
      </c>
      <c r="E34" s="125">
        <f t="shared" si="9"/>
        <v>31839</v>
      </c>
      <c r="F34" s="124">
        <f t="shared" si="10"/>
        <v>8453</v>
      </c>
      <c r="G34" s="124">
        <f t="shared" si="11"/>
        <v>22908</v>
      </c>
      <c r="H34" s="124">
        <v>8399</v>
      </c>
      <c r="I34" s="124">
        <v>396</v>
      </c>
      <c r="J34" s="124">
        <v>54</v>
      </c>
      <c r="K34" s="124">
        <v>22512</v>
      </c>
      <c r="L34" s="124">
        <v>0</v>
      </c>
      <c r="M34" s="124">
        <v>0</v>
      </c>
      <c r="N34" s="124">
        <v>135</v>
      </c>
      <c r="O34" s="124">
        <f t="shared" si="12"/>
        <v>343</v>
      </c>
      <c r="P34" s="124">
        <v>252</v>
      </c>
      <c r="Q34" s="124">
        <v>91</v>
      </c>
      <c r="R34" s="124">
        <v>567</v>
      </c>
      <c r="S34" s="124">
        <v>25805</v>
      </c>
      <c r="T34" s="124">
        <v>897</v>
      </c>
      <c r="U34" s="333">
        <v>5704</v>
      </c>
    </row>
    <row r="35" spans="2:21" ht="12">
      <c r="B35" s="156"/>
      <c r="C35" s="122" t="s">
        <v>263</v>
      </c>
      <c r="D35" s="365">
        <f t="shared" si="8"/>
        <v>13060</v>
      </c>
      <c r="E35" s="125">
        <f t="shared" si="9"/>
        <v>12438</v>
      </c>
      <c r="F35" s="124">
        <f t="shared" si="10"/>
        <v>3707</v>
      </c>
      <c r="G35" s="124">
        <f t="shared" si="11"/>
        <v>8412</v>
      </c>
      <c r="H35" s="124">
        <v>3685</v>
      </c>
      <c r="I35" s="124">
        <v>163</v>
      </c>
      <c r="J35" s="124">
        <v>22</v>
      </c>
      <c r="K35" s="124">
        <v>8249</v>
      </c>
      <c r="L35" s="124">
        <v>0</v>
      </c>
      <c r="M35" s="124">
        <v>0</v>
      </c>
      <c r="N35" s="124">
        <v>50</v>
      </c>
      <c r="O35" s="124">
        <f t="shared" si="12"/>
        <v>269</v>
      </c>
      <c r="P35" s="124">
        <v>239</v>
      </c>
      <c r="Q35" s="124">
        <v>30</v>
      </c>
      <c r="R35" s="124">
        <v>622</v>
      </c>
      <c r="S35" s="124">
        <v>6821</v>
      </c>
      <c r="T35" s="124">
        <v>601</v>
      </c>
      <c r="U35" s="333">
        <v>5638</v>
      </c>
    </row>
    <row r="36" spans="2:21" ht="12">
      <c r="B36" s="156"/>
      <c r="C36" s="122" t="s">
        <v>264</v>
      </c>
      <c r="D36" s="365">
        <f t="shared" si="8"/>
        <v>26167</v>
      </c>
      <c r="E36" s="125">
        <f t="shared" si="9"/>
        <v>25600</v>
      </c>
      <c r="F36" s="124">
        <f t="shared" si="10"/>
        <v>6225</v>
      </c>
      <c r="G36" s="124">
        <f t="shared" si="11"/>
        <v>19142</v>
      </c>
      <c r="H36" s="124">
        <v>6202</v>
      </c>
      <c r="I36" s="124">
        <v>33</v>
      </c>
      <c r="J36" s="124">
        <v>23</v>
      </c>
      <c r="K36" s="124">
        <v>19109</v>
      </c>
      <c r="L36" s="124">
        <v>0</v>
      </c>
      <c r="M36" s="124">
        <v>1</v>
      </c>
      <c r="N36" s="124">
        <v>33</v>
      </c>
      <c r="O36" s="124">
        <f t="shared" si="12"/>
        <v>199</v>
      </c>
      <c r="P36" s="124">
        <v>57</v>
      </c>
      <c r="Q36" s="124">
        <v>142</v>
      </c>
      <c r="R36" s="124">
        <v>567</v>
      </c>
      <c r="S36" s="124">
        <v>21886</v>
      </c>
      <c r="T36" s="124">
        <v>30</v>
      </c>
      <c r="U36" s="333">
        <v>4251</v>
      </c>
    </row>
    <row r="37" spans="2:21" ht="12">
      <c r="B37" s="156"/>
      <c r="C37" s="122" t="s">
        <v>247</v>
      </c>
      <c r="D37" s="365">
        <f t="shared" si="8"/>
        <v>25750</v>
      </c>
      <c r="E37" s="125">
        <f t="shared" si="9"/>
        <v>25750</v>
      </c>
      <c r="F37" s="124">
        <f t="shared" si="10"/>
        <v>4985</v>
      </c>
      <c r="G37" s="124">
        <f t="shared" si="11"/>
        <v>20097</v>
      </c>
      <c r="H37" s="124">
        <v>4981</v>
      </c>
      <c r="I37" s="124">
        <v>167</v>
      </c>
      <c r="J37" s="124">
        <v>4</v>
      </c>
      <c r="K37" s="124">
        <v>19930</v>
      </c>
      <c r="L37" s="124">
        <v>0</v>
      </c>
      <c r="M37" s="124">
        <v>0</v>
      </c>
      <c r="N37" s="124">
        <v>31</v>
      </c>
      <c r="O37" s="124">
        <f t="shared" si="12"/>
        <v>637</v>
      </c>
      <c r="P37" s="124">
        <v>132</v>
      </c>
      <c r="Q37" s="124">
        <v>505</v>
      </c>
      <c r="R37" s="124">
        <v>0</v>
      </c>
      <c r="S37" s="124">
        <v>15950</v>
      </c>
      <c r="T37" s="124">
        <v>1770</v>
      </c>
      <c r="U37" s="333">
        <v>8030</v>
      </c>
    </row>
    <row r="38" spans="2:21" ht="12">
      <c r="B38" s="156"/>
      <c r="C38" s="122" t="s">
        <v>269</v>
      </c>
      <c r="D38" s="365">
        <f t="shared" si="8"/>
        <v>4211</v>
      </c>
      <c r="E38" s="125">
        <f t="shared" si="9"/>
        <v>4156</v>
      </c>
      <c r="F38" s="124">
        <f t="shared" si="10"/>
        <v>1054</v>
      </c>
      <c r="G38" s="124">
        <f t="shared" si="11"/>
        <v>2777</v>
      </c>
      <c r="H38" s="124">
        <v>1053</v>
      </c>
      <c r="I38" s="124">
        <v>36</v>
      </c>
      <c r="J38" s="124">
        <v>1</v>
      </c>
      <c r="K38" s="124">
        <v>2741</v>
      </c>
      <c r="L38" s="124">
        <v>0</v>
      </c>
      <c r="M38" s="124">
        <v>0</v>
      </c>
      <c r="N38" s="124">
        <v>9</v>
      </c>
      <c r="O38" s="124">
        <f t="shared" si="12"/>
        <v>316</v>
      </c>
      <c r="P38" s="124">
        <v>75</v>
      </c>
      <c r="Q38" s="124">
        <v>241</v>
      </c>
      <c r="R38" s="124">
        <v>55</v>
      </c>
      <c r="S38" s="124">
        <v>1533</v>
      </c>
      <c r="T38" s="124">
        <v>87</v>
      </c>
      <c r="U38" s="333">
        <v>2591</v>
      </c>
    </row>
    <row r="39" spans="2:21" ht="12">
      <c r="B39" s="156"/>
      <c r="C39" s="122"/>
      <c r="D39" s="365"/>
      <c r="E39" s="125"/>
      <c r="F39" s="124"/>
      <c r="G39" s="124"/>
      <c r="H39" s="124"/>
      <c r="I39" s="124"/>
      <c r="J39" s="124"/>
      <c r="K39" s="124"/>
      <c r="L39" s="124"/>
      <c r="M39" s="124"/>
      <c r="N39" s="124"/>
      <c r="O39" s="124"/>
      <c r="P39" s="124"/>
      <c r="Q39" s="124"/>
      <c r="R39" s="124"/>
      <c r="S39" s="124"/>
      <c r="T39" s="124"/>
      <c r="U39" s="333"/>
    </row>
    <row r="40" spans="2:21" s="36" customFormat="1" ht="11.25">
      <c r="B40" s="1184" t="s">
        <v>416</v>
      </c>
      <c r="C40" s="1185"/>
      <c r="D40" s="337">
        <f aca="true" t="shared" si="13" ref="D40:U40">SUM(D41:D52)</f>
        <v>139801</v>
      </c>
      <c r="E40" s="126">
        <f t="shared" si="13"/>
        <v>137268</v>
      </c>
      <c r="F40" s="126">
        <f t="shared" si="13"/>
        <v>24389</v>
      </c>
      <c r="G40" s="126">
        <f t="shared" si="13"/>
        <v>110215</v>
      </c>
      <c r="H40" s="126">
        <f t="shared" si="13"/>
        <v>24268</v>
      </c>
      <c r="I40" s="126">
        <f t="shared" si="13"/>
        <v>4591</v>
      </c>
      <c r="J40" s="126">
        <f t="shared" si="13"/>
        <v>121</v>
      </c>
      <c r="K40" s="126">
        <f t="shared" si="13"/>
        <v>105624</v>
      </c>
      <c r="L40" s="367">
        <f t="shared" si="13"/>
        <v>0</v>
      </c>
      <c r="M40" s="126">
        <f t="shared" si="13"/>
        <v>40</v>
      </c>
      <c r="N40" s="126">
        <f t="shared" si="13"/>
        <v>430</v>
      </c>
      <c r="O40" s="126">
        <f t="shared" si="13"/>
        <v>2194</v>
      </c>
      <c r="P40" s="126">
        <f t="shared" si="13"/>
        <v>910</v>
      </c>
      <c r="Q40" s="126">
        <f t="shared" si="13"/>
        <v>1284</v>
      </c>
      <c r="R40" s="126">
        <f t="shared" si="13"/>
        <v>2533</v>
      </c>
      <c r="S40" s="126">
        <f t="shared" si="13"/>
        <v>57460</v>
      </c>
      <c r="T40" s="126">
        <f t="shared" si="13"/>
        <v>6080</v>
      </c>
      <c r="U40" s="338">
        <f t="shared" si="13"/>
        <v>76261</v>
      </c>
    </row>
    <row r="41" spans="2:21" ht="12">
      <c r="B41" s="156"/>
      <c r="C41" s="122" t="s">
        <v>236</v>
      </c>
      <c r="D41" s="365">
        <f aca="true" t="shared" si="14" ref="D41:D52">SUM(E41,R41)</f>
        <v>21912</v>
      </c>
      <c r="E41" s="125">
        <f aca="true" t="shared" si="15" ref="E41:E52">SUM(F41,G41,L41,M41,N41,O41)</f>
        <v>21329</v>
      </c>
      <c r="F41" s="124">
        <f aca="true" t="shared" si="16" ref="F41:F52">SUM(H41,J41)</f>
        <v>3666</v>
      </c>
      <c r="G41" s="124">
        <f aca="true" t="shared" si="17" ref="G41:G52">SUM(I41,K41)</f>
        <v>17259</v>
      </c>
      <c r="H41" s="124">
        <v>3651</v>
      </c>
      <c r="I41" s="124">
        <v>833</v>
      </c>
      <c r="J41" s="124">
        <v>15</v>
      </c>
      <c r="K41" s="124">
        <v>16426</v>
      </c>
      <c r="L41" s="124">
        <v>0</v>
      </c>
      <c r="M41" s="124">
        <v>18</v>
      </c>
      <c r="N41" s="124">
        <v>112</v>
      </c>
      <c r="O41" s="124">
        <f aca="true" t="shared" si="18" ref="O41:O52">SUM(P41:Q41)</f>
        <v>274</v>
      </c>
      <c r="P41" s="124">
        <v>48</v>
      </c>
      <c r="Q41" s="124">
        <v>226</v>
      </c>
      <c r="R41" s="124">
        <v>583</v>
      </c>
      <c r="S41" s="124">
        <v>8008</v>
      </c>
      <c r="T41" s="124">
        <v>932</v>
      </c>
      <c r="U41" s="333">
        <v>12972</v>
      </c>
    </row>
    <row r="42" spans="2:21" ht="12">
      <c r="B42" s="156"/>
      <c r="C42" s="122" t="s">
        <v>242</v>
      </c>
      <c r="D42" s="365">
        <f t="shared" si="14"/>
        <v>16654</v>
      </c>
      <c r="E42" s="125">
        <f t="shared" si="15"/>
        <v>16194</v>
      </c>
      <c r="F42" s="124">
        <f t="shared" si="16"/>
        <v>3556</v>
      </c>
      <c r="G42" s="124">
        <f t="shared" si="17"/>
        <v>12434</v>
      </c>
      <c r="H42" s="124">
        <v>3551</v>
      </c>
      <c r="I42" s="124">
        <v>507</v>
      </c>
      <c r="J42" s="124">
        <v>5</v>
      </c>
      <c r="K42" s="124">
        <v>11927</v>
      </c>
      <c r="L42" s="124">
        <v>0</v>
      </c>
      <c r="M42" s="124">
        <v>0</v>
      </c>
      <c r="N42" s="124">
        <v>87</v>
      </c>
      <c r="O42" s="124">
        <f t="shared" si="18"/>
        <v>117</v>
      </c>
      <c r="P42" s="124">
        <v>29</v>
      </c>
      <c r="Q42" s="124">
        <v>88</v>
      </c>
      <c r="R42" s="124">
        <v>460</v>
      </c>
      <c r="S42" s="124">
        <v>4446</v>
      </c>
      <c r="T42" s="124">
        <v>98</v>
      </c>
      <c r="U42" s="333">
        <v>12110</v>
      </c>
    </row>
    <row r="43" spans="2:21" ht="12">
      <c r="B43" s="156"/>
      <c r="C43" s="122" t="s">
        <v>243</v>
      </c>
      <c r="D43" s="365">
        <f t="shared" si="14"/>
        <v>11064</v>
      </c>
      <c r="E43" s="125">
        <f t="shared" si="15"/>
        <v>10985</v>
      </c>
      <c r="F43" s="124">
        <f t="shared" si="16"/>
        <v>2754</v>
      </c>
      <c r="G43" s="124">
        <f t="shared" si="17"/>
        <v>7956</v>
      </c>
      <c r="H43" s="124">
        <v>2737</v>
      </c>
      <c r="I43" s="124">
        <v>824</v>
      </c>
      <c r="J43" s="124">
        <v>17</v>
      </c>
      <c r="K43" s="124">
        <v>7132</v>
      </c>
      <c r="L43" s="124">
        <v>0</v>
      </c>
      <c r="M43" s="124">
        <v>0</v>
      </c>
      <c r="N43" s="124">
        <v>47</v>
      </c>
      <c r="O43" s="124">
        <f t="shared" si="18"/>
        <v>228</v>
      </c>
      <c r="P43" s="124">
        <v>131</v>
      </c>
      <c r="Q43" s="124">
        <v>97</v>
      </c>
      <c r="R43" s="124">
        <v>79</v>
      </c>
      <c r="S43" s="124">
        <v>4526</v>
      </c>
      <c r="T43" s="124">
        <v>323</v>
      </c>
      <c r="U43" s="333">
        <v>6215</v>
      </c>
    </row>
    <row r="44" spans="2:21" ht="12">
      <c r="B44" s="156"/>
      <c r="C44" s="122" t="s">
        <v>245</v>
      </c>
      <c r="D44" s="365">
        <f t="shared" si="14"/>
        <v>4248</v>
      </c>
      <c r="E44" s="125">
        <f t="shared" si="15"/>
        <v>3938</v>
      </c>
      <c r="F44" s="124">
        <f t="shared" si="16"/>
        <v>1067</v>
      </c>
      <c r="G44" s="124">
        <f t="shared" si="17"/>
        <v>2778</v>
      </c>
      <c r="H44" s="124">
        <v>1048</v>
      </c>
      <c r="I44" s="124">
        <v>163</v>
      </c>
      <c r="J44" s="124">
        <v>19</v>
      </c>
      <c r="K44" s="124">
        <v>2615</v>
      </c>
      <c r="L44" s="124">
        <v>0</v>
      </c>
      <c r="M44" s="124">
        <v>0</v>
      </c>
      <c r="N44" s="124">
        <v>23</v>
      </c>
      <c r="O44" s="124">
        <f t="shared" si="18"/>
        <v>70</v>
      </c>
      <c r="P44" s="124">
        <v>14</v>
      </c>
      <c r="Q44" s="124">
        <v>56</v>
      </c>
      <c r="R44" s="124">
        <v>310</v>
      </c>
      <c r="S44" s="124">
        <v>327</v>
      </c>
      <c r="T44" s="124">
        <v>600</v>
      </c>
      <c r="U44" s="333">
        <v>3321</v>
      </c>
    </row>
    <row r="45" spans="2:21" ht="12">
      <c r="B45" s="156"/>
      <c r="C45" s="122" t="s">
        <v>246</v>
      </c>
      <c r="D45" s="365">
        <f t="shared" si="14"/>
        <v>13493</v>
      </c>
      <c r="E45" s="125">
        <f t="shared" si="15"/>
        <v>13282</v>
      </c>
      <c r="F45" s="124">
        <f t="shared" si="16"/>
        <v>1540</v>
      </c>
      <c r="G45" s="124">
        <f t="shared" si="17"/>
        <v>11402</v>
      </c>
      <c r="H45" s="124">
        <v>1537</v>
      </c>
      <c r="I45" s="124">
        <v>559</v>
      </c>
      <c r="J45" s="124">
        <v>3</v>
      </c>
      <c r="K45" s="124">
        <v>10843</v>
      </c>
      <c r="L45" s="124">
        <v>0</v>
      </c>
      <c r="M45" s="124">
        <v>0</v>
      </c>
      <c r="N45" s="124">
        <v>9</v>
      </c>
      <c r="O45" s="124">
        <f t="shared" si="18"/>
        <v>331</v>
      </c>
      <c r="P45" s="124">
        <v>123</v>
      </c>
      <c r="Q45" s="124">
        <v>208</v>
      </c>
      <c r="R45" s="124">
        <v>211</v>
      </c>
      <c r="S45" s="124">
        <v>3003</v>
      </c>
      <c r="T45" s="124">
        <v>2071</v>
      </c>
      <c r="U45" s="333">
        <v>8419</v>
      </c>
    </row>
    <row r="46" spans="2:21" ht="12">
      <c r="B46" s="156"/>
      <c r="C46" s="122" t="s">
        <v>1158</v>
      </c>
      <c r="D46" s="365">
        <f t="shared" si="14"/>
        <v>1046</v>
      </c>
      <c r="E46" s="125">
        <f t="shared" si="15"/>
        <v>1027</v>
      </c>
      <c r="F46" s="124">
        <f t="shared" si="16"/>
        <v>220</v>
      </c>
      <c r="G46" s="124">
        <f t="shared" si="17"/>
        <v>769</v>
      </c>
      <c r="H46" s="124">
        <v>220</v>
      </c>
      <c r="I46" s="124">
        <v>135</v>
      </c>
      <c r="J46" s="124">
        <v>0</v>
      </c>
      <c r="K46" s="124">
        <v>634</v>
      </c>
      <c r="L46" s="124">
        <v>0</v>
      </c>
      <c r="M46" s="124">
        <v>0</v>
      </c>
      <c r="N46" s="124">
        <v>9</v>
      </c>
      <c r="O46" s="124">
        <f t="shared" si="18"/>
        <v>29</v>
      </c>
      <c r="P46" s="124">
        <v>20</v>
      </c>
      <c r="Q46" s="124">
        <v>9</v>
      </c>
      <c r="R46" s="124">
        <v>19</v>
      </c>
      <c r="S46" s="124">
        <v>4</v>
      </c>
      <c r="T46" s="124">
        <v>2</v>
      </c>
      <c r="U46" s="333">
        <v>1040</v>
      </c>
    </row>
    <row r="47" spans="2:21" ht="12">
      <c r="B47" s="156"/>
      <c r="C47" s="122" t="s">
        <v>418</v>
      </c>
      <c r="D47" s="365">
        <f t="shared" si="14"/>
        <v>3406</v>
      </c>
      <c r="E47" s="125">
        <f t="shared" si="15"/>
        <v>3261</v>
      </c>
      <c r="F47" s="124">
        <f t="shared" si="16"/>
        <v>1091</v>
      </c>
      <c r="G47" s="124">
        <f t="shared" si="17"/>
        <v>2049</v>
      </c>
      <c r="H47" s="124">
        <v>1085</v>
      </c>
      <c r="I47" s="124">
        <v>109</v>
      </c>
      <c r="J47" s="124">
        <v>6</v>
      </c>
      <c r="K47" s="124">
        <v>1940</v>
      </c>
      <c r="L47" s="124">
        <v>0</v>
      </c>
      <c r="M47" s="124">
        <v>0</v>
      </c>
      <c r="N47" s="124">
        <v>25</v>
      </c>
      <c r="O47" s="124">
        <f t="shared" si="18"/>
        <v>96</v>
      </c>
      <c r="P47" s="124">
        <v>94</v>
      </c>
      <c r="Q47" s="124">
        <v>2</v>
      </c>
      <c r="R47" s="124">
        <v>145</v>
      </c>
      <c r="S47" s="124">
        <v>269</v>
      </c>
      <c r="T47" s="124">
        <v>332</v>
      </c>
      <c r="U47" s="333">
        <v>2805</v>
      </c>
    </row>
    <row r="48" spans="2:21" ht="12">
      <c r="B48" s="156"/>
      <c r="C48" s="122" t="s">
        <v>241</v>
      </c>
      <c r="D48" s="365">
        <f t="shared" si="14"/>
        <v>7018</v>
      </c>
      <c r="E48" s="125">
        <f t="shared" si="15"/>
        <v>6961</v>
      </c>
      <c r="F48" s="124">
        <f t="shared" si="16"/>
        <v>1442</v>
      </c>
      <c r="G48" s="124">
        <f t="shared" si="17"/>
        <v>5513</v>
      </c>
      <c r="H48" s="124">
        <v>1436</v>
      </c>
      <c r="I48" s="124">
        <v>572</v>
      </c>
      <c r="J48" s="124">
        <v>6</v>
      </c>
      <c r="K48" s="124">
        <v>4941</v>
      </c>
      <c r="L48" s="124">
        <v>0</v>
      </c>
      <c r="M48" s="124">
        <v>6</v>
      </c>
      <c r="N48" s="124">
        <v>0</v>
      </c>
      <c r="O48" s="124">
        <f t="shared" si="18"/>
        <v>0</v>
      </c>
      <c r="P48" s="124">
        <v>0</v>
      </c>
      <c r="Q48" s="124">
        <v>0</v>
      </c>
      <c r="R48" s="124">
        <v>57</v>
      </c>
      <c r="S48" s="124">
        <v>2256</v>
      </c>
      <c r="T48" s="124">
        <v>733</v>
      </c>
      <c r="U48" s="333">
        <v>4029</v>
      </c>
    </row>
    <row r="49" spans="2:21" ht="12">
      <c r="B49" s="156"/>
      <c r="C49" s="122" t="s">
        <v>265</v>
      </c>
      <c r="D49" s="365">
        <f t="shared" si="14"/>
        <v>11232</v>
      </c>
      <c r="E49" s="125">
        <f t="shared" si="15"/>
        <v>11192</v>
      </c>
      <c r="F49" s="124">
        <f t="shared" si="16"/>
        <v>2213</v>
      </c>
      <c r="G49" s="124">
        <f t="shared" si="17"/>
        <v>8946</v>
      </c>
      <c r="H49" s="124">
        <v>2191</v>
      </c>
      <c r="I49" s="124">
        <v>206</v>
      </c>
      <c r="J49" s="124">
        <v>22</v>
      </c>
      <c r="K49" s="124">
        <v>8740</v>
      </c>
      <c r="L49" s="124">
        <v>0</v>
      </c>
      <c r="M49" s="124">
        <v>5</v>
      </c>
      <c r="N49" s="124">
        <v>8</v>
      </c>
      <c r="O49" s="124">
        <f t="shared" si="18"/>
        <v>20</v>
      </c>
      <c r="P49" s="124">
        <v>9</v>
      </c>
      <c r="Q49" s="124">
        <v>11</v>
      </c>
      <c r="R49" s="124">
        <v>40</v>
      </c>
      <c r="S49" s="124">
        <v>4354</v>
      </c>
      <c r="T49" s="124">
        <v>577</v>
      </c>
      <c r="U49" s="333">
        <v>6301</v>
      </c>
    </row>
    <row r="50" spans="2:21" ht="12">
      <c r="B50" s="156"/>
      <c r="C50" s="122" t="s">
        <v>266</v>
      </c>
      <c r="D50" s="365">
        <f t="shared" si="14"/>
        <v>15128</v>
      </c>
      <c r="E50" s="125">
        <f t="shared" si="15"/>
        <v>15058</v>
      </c>
      <c r="F50" s="124">
        <f t="shared" si="16"/>
        <v>1720</v>
      </c>
      <c r="G50" s="124">
        <f t="shared" si="17"/>
        <v>13036</v>
      </c>
      <c r="H50" s="124">
        <v>1718</v>
      </c>
      <c r="I50" s="124">
        <v>340</v>
      </c>
      <c r="J50" s="124">
        <v>2</v>
      </c>
      <c r="K50" s="124">
        <v>12696</v>
      </c>
      <c r="L50" s="124">
        <v>0</v>
      </c>
      <c r="M50" s="124">
        <v>4</v>
      </c>
      <c r="N50" s="124">
        <v>29</v>
      </c>
      <c r="O50" s="124">
        <f t="shared" si="18"/>
        <v>269</v>
      </c>
      <c r="P50" s="124">
        <v>0</v>
      </c>
      <c r="Q50" s="124">
        <v>269</v>
      </c>
      <c r="R50" s="124">
        <v>70</v>
      </c>
      <c r="S50" s="124">
        <v>9459</v>
      </c>
      <c r="T50" s="124">
        <v>88</v>
      </c>
      <c r="U50" s="333">
        <v>5581</v>
      </c>
    </row>
    <row r="51" spans="2:21" ht="12">
      <c r="B51" s="156"/>
      <c r="C51" s="122" t="s">
        <v>1159</v>
      </c>
      <c r="D51" s="365">
        <f t="shared" si="14"/>
        <v>33218</v>
      </c>
      <c r="E51" s="125">
        <f t="shared" si="15"/>
        <v>32659</v>
      </c>
      <c r="F51" s="124">
        <f t="shared" si="16"/>
        <v>4741</v>
      </c>
      <c r="G51" s="124">
        <f t="shared" si="17"/>
        <v>27093</v>
      </c>
      <c r="H51" s="124">
        <v>4719</v>
      </c>
      <c r="I51" s="124">
        <v>102</v>
      </c>
      <c r="J51" s="124">
        <v>22</v>
      </c>
      <c r="K51" s="124">
        <v>26991</v>
      </c>
      <c r="L51" s="124">
        <v>0</v>
      </c>
      <c r="M51" s="124">
        <v>6</v>
      </c>
      <c r="N51" s="124">
        <v>73</v>
      </c>
      <c r="O51" s="124">
        <f t="shared" si="18"/>
        <v>746</v>
      </c>
      <c r="P51" s="124">
        <v>441</v>
      </c>
      <c r="Q51" s="124">
        <v>305</v>
      </c>
      <c r="R51" s="124">
        <v>559</v>
      </c>
      <c r="S51" s="124">
        <v>20808</v>
      </c>
      <c r="T51" s="124">
        <v>199</v>
      </c>
      <c r="U51" s="333">
        <v>12211</v>
      </c>
    </row>
    <row r="52" spans="2:21" ht="12">
      <c r="B52" s="156"/>
      <c r="C52" s="122" t="s">
        <v>1160</v>
      </c>
      <c r="D52" s="365">
        <f t="shared" si="14"/>
        <v>1382</v>
      </c>
      <c r="E52" s="125">
        <f t="shared" si="15"/>
        <v>1382</v>
      </c>
      <c r="F52" s="124">
        <f t="shared" si="16"/>
        <v>379</v>
      </c>
      <c r="G52" s="124">
        <f t="shared" si="17"/>
        <v>980</v>
      </c>
      <c r="H52" s="124">
        <v>375</v>
      </c>
      <c r="I52" s="124">
        <v>241</v>
      </c>
      <c r="J52" s="124">
        <v>4</v>
      </c>
      <c r="K52" s="124">
        <v>739</v>
      </c>
      <c r="L52" s="124">
        <v>0</v>
      </c>
      <c r="M52" s="124">
        <v>1</v>
      </c>
      <c r="N52" s="124">
        <v>8</v>
      </c>
      <c r="O52" s="124">
        <f t="shared" si="18"/>
        <v>14</v>
      </c>
      <c r="P52" s="124">
        <v>1</v>
      </c>
      <c r="Q52" s="124">
        <v>13</v>
      </c>
      <c r="R52" s="366">
        <v>0</v>
      </c>
      <c r="S52" s="124">
        <v>0</v>
      </c>
      <c r="T52" s="124">
        <v>125</v>
      </c>
      <c r="U52" s="333">
        <v>1257</v>
      </c>
    </row>
    <row r="53" spans="2:21" ht="12">
      <c r="B53" s="156"/>
      <c r="C53" s="122"/>
      <c r="D53" s="365"/>
      <c r="E53" s="125"/>
      <c r="F53" s="124"/>
      <c r="G53" s="124"/>
      <c r="H53" s="124"/>
      <c r="I53" s="124"/>
      <c r="J53" s="124"/>
      <c r="K53" s="124"/>
      <c r="L53" s="124"/>
      <c r="M53" s="124"/>
      <c r="N53" s="124"/>
      <c r="O53" s="124"/>
      <c r="P53" s="124"/>
      <c r="Q53" s="124"/>
      <c r="R53" s="124"/>
      <c r="S53" s="124"/>
      <c r="T53" s="124"/>
      <c r="U53" s="333"/>
    </row>
    <row r="54" spans="2:21" s="36" customFormat="1" ht="11.25">
      <c r="B54" s="1184" t="s">
        <v>419</v>
      </c>
      <c r="C54" s="1185"/>
      <c r="D54" s="363">
        <f aca="true" t="shared" si="19" ref="D54:U54">SUM(D55:D64)</f>
        <v>193635</v>
      </c>
      <c r="E54" s="121">
        <f t="shared" si="19"/>
        <v>192154</v>
      </c>
      <c r="F54" s="121">
        <f t="shared" si="19"/>
        <v>23697</v>
      </c>
      <c r="G54" s="121">
        <f t="shared" si="19"/>
        <v>158832</v>
      </c>
      <c r="H54" s="121">
        <f t="shared" si="19"/>
        <v>23628</v>
      </c>
      <c r="I54" s="121">
        <f t="shared" si="19"/>
        <v>7614</v>
      </c>
      <c r="J54" s="121">
        <f t="shared" si="19"/>
        <v>69</v>
      </c>
      <c r="K54" s="121">
        <f t="shared" si="19"/>
        <v>151218</v>
      </c>
      <c r="L54" s="121">
        <f t="shared" si="19"/>
        <v>0</v>
      </c>
      <c r="M54" s="121">
        <f t="shared" si="19"/>
        <v>70</v>
      </c>
      <c r="N54" s="121">
        <f t="shared" si="19"/>
        <v>492</v>
      </c>
      <c r="O54" s="121">
        <f t="shared" si="19"/>
        <v>9063</v>
      </c>
      <c r="P54" s="121">
        <f t="shared" si="19"/>
        <v>3111</v>
      </c>
      <c r="Q54" s="121">
        <f t="shared" si="19"/>
        <v>5952</v>
      </c>
      <c r="R54" s="121">
        <f t="shared" si="19"/>
        <v>1481</v>
      </c>
      <c r="S54" s="121">
        <f t="shared" si="19"/>
        <v>75613</v>
      </c>
      <c r="T54" s="121">
        <f t="shared" si="19"/>
        <v>29390</v>
      </c>
      <c r="U54" s="364">
        <f t="shared" si="19"/>
        <v>88632</v>
      </c>
    </row>
    <row r="55" spans="2:21" ht="12">
      <c r="B55" s="156"/>
      <c r="C55" s="122" t="s">
        <v>237</v>
      </c>
      <c r="D55" s="365">
        <f aca="true" t="shared" si="20" ref="D55:D64">SUM(E55,R55)</f>
        <v>43224</v>
      </c>
      <c r="E55" s="125">
        <f aca="true" t="shared" si="21" ref="E55:E64">SUM(F55,G55,L55,M55,N55,O55)</f>
        <v>42903</v>
      </c>
      <c r="F55" s="124">
        <f aca="true" t="shared" si="22" ref="F55:F64">SUM(H55,J55)</f>
        <v>5637</v>
      </c>
      <c r="G55" s="124">
        <f aca="true" t="shared" si="23" ref="G55:G64">SUM(I55,K55)</f>
        <v>35763</v>
      </c>
      <c r="H55" s="124">
        <v>5627</v>
      </c>
      <c r="I55" s="124">
        <v>3335</v>
      </c>
      <c r="J55" s="124">
        <v>10</v>
      </c>
      <c r="K55" s="124">
        <v>32428</v>
      </c>
      <c r="L55" s="124">
        <v>0</v>
      </c>
      <c r="M55" s="124">
        <v>48</v>
      </c>
      <c r="N55" s="124">
        <v>55</v>
      </c>
      <c r="O55" s="124">
        <f aca="true" t="shared" si="24" ref="O55:O64">SUM(P55:Q55)</f>
        <v>1400</v>
      </c>
      <c r="P55" s="124">
        <v>597</v>
      </c>
      <c r="Q55" s="124">
        <v>803</v>
      </c>
      <c r="R55" s="124">
        <v>321</v>
      </c>
      <c r="S55" s="124">
        <v>9612</v>
      </c>
      <c r="T55" s="124">
        <v>1705</v>
      </c>
      <c r="U55" s="333">
        <v>31907</v>
      </c>
    </row>
    <row r="56" spans="2:21" ht="12">
      <c r="B56" s="156"/>
      <c r="C56" s="122" t="s">
        <v>270</v>
      </c>
      <c r="D56" s="365">
        <f t="shared" si="20"/>
        <v>10099</v>
      </c>
      <c r="E56" s="125">
        <f t="shared" si="21"/>
        <v>10029</v>
      </c>
      <c r="F56" s="124">
        <f t="shared" si="22"/>
        <v>2603</v>
      </c>
      <c r="G56" s="124">
        <f t="shared" si="23"/>
        <v>6948</v>
      </c>
      <c r="H56" s="124">
        <v>2593</v>
      </c>
      <c r="I56" s="124">
        <v>825</v>
      </c>
      <c r="J56" s="124">
        <v>10</v>
      </c>
      <c r="K56" s="124">
        <v>6123</v>
      </c>
      <c r="L56" s="124">
        <v>0</v>
      </c>
      <c r="M56" s="124">
        <v>7</v>
      </c>
      <c r="N56" s="124">
        <v>69</v>
      </c>
      <c r="O56" s="124">
        <f t="shared" si="24"/>
        <v>402</v>
      </c>
      <c r="P56" s="124">
        <v>53</v>
      </c>
      <c r="Q56" s="124">
        <v>349</v>
      </c>
      <c r="R56" s="124">
        <v>70</v>
      </c>
      <c r="S56" s="124">
        <v>1804</v>
      </c>
      <c r="T56" s="124">
        <v>2773</v>
      </c>
      <c r="U56" s="333">
        <v>5522</v>
      </c>
    </row>
    <row r="57" spans="2:21" ht="12">
      <c r="B57" s="156"/>
      <c r="C57" s="122" t="s">
        <v>1161</v>
      </c>
      <c r="D57" s="365">
        <f t="shared" si="20"/>
        <v>2017</v>
      </c>
      <c r="E57" s="125">
        <f t="shared" si="21"/>
        <v>2017</v>
      </c>
      <c r="F57" s="124">
        <f t="shared" si="22"/>
        <v>316</v>
      </c>
      <c r="G57" s="124">
        <f t="shared" si="23"/>
        <v>1684</v>
      </c>
      <c r="H57" s="124">
        <v>316</v>
      </c>
      <c r="I57" s="124">
        <v>419</v>
      </c>
      <c r="J57" s="124">
        <v>0</v>
      </c>
      <c r="K57" s="124">
        <v>1265</v>
      </c>
      <c r="L57" s="124">
        <v>0</v>
      </c>
      <c r="M57" s="124">
        <v>0</v>
      </c>
      <c r="N57" s="124">
        <v>9</v>
      </c>
      <c r="O57" s="124">
        <f t="shared" si="24"/>
        <v>8</v>
      </c>
      <c r="P57" s="124">
        <v>7</v>
      </c>
      <c r="Q57" s="124">
        <v>1</v>
      </c>
      <c r="R57" s="124">
        <v>0</v>
      </c>
      <c r="S57" s="124">
        <v>173</v>
      </c>
      <c r="T57" s="124">
        <v>387</v>
      </c>
      <c r="U57" s="333">
        <v>1457</v>
      </c>
    </row>
    <row r="58" spans="2:21" ht="12">
      <c r="B58" s="156"/>
      <c r="C58" s="122" t="s">
        <v>302</v>
      </c>
      <c r="D58" s="365">
        <f t="shared" si="20"/>
        <v>7292</v>
      </c>
      <c r="E58" s="125">
        <f t="shared" si="21"/>
        <v>7205</v>
      </c>
      <c r="F58" s="124">
        <f t="shared" si="22"/>
        <v>2372</v>
      </c>
      <c r="G58" s="124">
        <f t="shared" si="23"/>
        <v>4586</v>
      </c>
      <c r="H58" s="124">
        <v>2350</v>
      </c>
      <c r="I58" s="124">
        <v>216</v>
      </c>
      <c r="J58" s="124">
        <v>22</v>
      </c>
      <c r="K58" s="124">
        <v>4370</v>
      </c>
      <c r="L58" s="124">
        <v>0</v>
      </c>
      <c r="M58" s="124">
        <v>1</v>
      </c>
      <c r="N58" s="124">
        <v>38</v>
      </c>
      <c r="O58" s="124">
        <f t="shared" si="24"/>
        <v>208</v>
      </c>
      <c r="P58" s="124">
        <v>149</v>
      </c>
      <c r="Q58" s="124">
        <v>59</v>
      </c>
      <c r="R58" s="124">
        <v>87</v>
      </c>
      <c r="S58" s="124">
        <v>286</v>
      </c>
      <c r="T58" s="124">
        <v>2841</v>
      </c>
      <c r="U58" s="333">
        <v>4165</v>
      </c>
    </row>
    <row r="59" spans="2:21" ht="12">
      <c r="B59" s="156"/>
      <c r="C59" s="122" t="s">
        <v>1162</v>
      </c>
      <c r="D59" s="365">
        <f t="shared" si="20"/>
        <v>781</v>
      </c>
      <c r="E59" s="125">
        <f t="shared" si="21"/>
        <v>781</v>
      </c>
      <c r="F59" s="124">
        <f t="shared" si="22"/>
        <v>181</v>
      </c>
      <c r="G59" s="124">
        <f t="shared" si="23"/>
        <v>580</v>
      </c>
      <c r="H59" s="124">
        <v>181</v>
      </c>
      <c r="I59" s="124">
        <v>185</v>
      </c>
      <c r="J59" s="124">
        <v>0</v>
      </c>
      <c r="K59" s="124">
        <v>395</v>
      </c>
      <c r="L59" s="124">
        <v>0</v>
      </c>
      <c r="M59" s="124">
        <v>0</v>
      </c>
      <c r="N59" s="124">
        <v>1</v>
      </c>
      <c r="O59" s="124">
        <f t="shared" si="24"/>
        <v>19</v>
      </c>
      <c r="P59" s="124">
        <v>19</v>
      </c>
      <c r="Q59" s="124">
        <v>0</v>
      </c>
      <c r="R59" s="124">
        <v>0</v>
      </c>
      <c r="S59" s="124">
        <v>2</v>
      </c>
      <c r="T59" s="124">
        <v>28</v>
      </c>
      <c r="U59" s="333">
        <v>751</v>
      </c>
    </row>
    <row r="60" spans="2:21" ht="12">
      <c r="B60" s="156"/>
      <c r="C60" s="122" t="s">
        <v>409</v>
      </c>
      <c r="D60" s="365">
        <f t="shared" si="20"/>
        <v>8258</v>
      </c>
      <c r="E60" s="125">
        <f t="shared" si="21"/>
        <v>8240</v>
      </c>
      <c r="F60" s="124">
        <f t="shared" si="22"/>
        <v>774</v>
      </c>
      <c r="G60" s="124">
        <f t="shared" si="23"/>
        <v>7195</v>
      </c>
      <c r="H60" s="124">
        <v>774</v>
      </c>
      <c r="I60" s="124">
        <v>1224</v>
      </c>
      <c r="J60" s="124">
        <v>0</v>
      </c>
      <c r="K60" s="124">
        <v>5971</v>
      </c>
      <c r="L60" s="124">
        <v>0</v>
      </c>
      <c r="M60" s="124">
        <v>1</v>
      </c>
      <c r="N60" s="124">
        <v>14</v>
      </c>
      <c r="O60" s="124">
        <f t="shared" si="24"/>
        <v>256</v>
      </c>
      <c r="P60" s="124">
        <v>66</v>
      </c>
      <c r="Q60" s="124">
        <v>190</v>
      </c>
      <c r="R60" s="124">
        <v>18</v>
      </c>
      <c r="S60" s="124">
        <v>336</v>
      </c>
      <c r="T60" s="124">
        <v>432</v>
      </c>
      <c r="U60" s="333">
        <v>7490</v>
      </c>
    </row>
    <row r="61" spans="2:21" ht="12">
      <c r="B61" s="156"/>
      <c r="C61" s="122" t="s">
        <v>1073</v>
      </c>
      <c r="D61" s="365">
        <f t="shared" si="20"/>
        <v>14069</v>
      </c>
      <c r="E61" s="125">
        <f t="shared" si="21"/>
        <v>13995</v>
      </c>
      <c r="F61" s="124">
        <f t="shared" si="22"/>
        <v>1353</v>
      </c>
      <c r="G61" s="124">
        <f t="shared" si="23"/>
        <v>12372</v>
      </c>
      <c r="H61" s="124">
        <v>1353</v>
      </c>
      <c r="I61" s="124">
        <v>507</v>
      </c>
      <c r="J61" s="124">
        <v>0</v>
      </c>
      <c r="K61" s="124">
        <v>11865</v>
      </c>
      <c r="L61" s="124">
        <v>0</v>
      </c>
      <c r="M61" s="124">
        <v>2</v>
      </c>
      <c r="N61" s="124">
        <v>124</v>
      </c>
      <c r="O61" s="124">
        <f t="shared" si="24"/>
        <v>144</v>
      </c>
      <c r="P61" s="124">
        <v>131</v>
      </c>
      <c r="Q61" s="124">
        <v>13</v>
      </c>
      <c r="R61" s="124">
        <v>74</v>
      </c>
      <c r="S61" s="124">
        <v>7573</v>
      </c>
      <c r="T61" s="124">
        <v>548</v>
      </c>
      <c r="U61" s="333">
        <v>5948</v>
      </c>
    </row>
    <row r="62" spans="2:21" ht="12">
      <c r="B62" s="156"/>
      <c r="C62" s="122" t="s">
        <v>305</v>
      </c>
      <c r="D62" s="365">
        <f t="shared" si="20"/>
        <v>10296</v>
      </c>
      <c r="E62" s="125">
        <f t="shared" si="21"/>
        <v>10258</v>
      </c>
      <c r="F62" s="124">
        <f t="shared" si="22"/>
        <v>3411</v>
      </c>
      <c r="G62" s="124">
        <f t="shared" si="23"/>
        <v>6501</v>
      </c>
      <c r="H62" s="124">
        <v>3411</v>
      </c>
      <c r="I62" s="124">
        <v>28</v>
      </c>
      <c r="J62" s="124">
        <v>0</v>
      </c>
      <c r="K62" s="124">
        <v>6473</v>
      </c>
      <c r="L62" s="124">
        <v>0</v>
      </c>
      <c r="M62" s="124">
        <v>0</v>
      </c>
      <c r="N62" s="124">
        <v>125</v>
      </c>
      <c r="O62" s="124">
        <f t="shared" si="24"/>
        <v>221</v>
      </c>
      <c r="P62" s="124">
        <v>123</v>
      </c>
      <c r="Q62" s="124">
        <v>98</v>
      </c>
      <c r="R62" s="124">
        <v>38</v>
      </c>
      <c r="S62" s="124">
        <v>357</v>
      </c>
      <c r="T62" s="124">
        <v>3367</v>
      </c>
      <c r="U62" s="333">
        <v>6572</v>
      </c>
    </row>
    <row r="63" spans="2:21" ht="12">
      <c r="B63" s="156"/>
      <c r="C63" s="122" t="s">
        <v>366</v>
      </c>
      <c r="D63" s="365">
        <f t="shared" si="20"/>
        <v>28961</v>
      </c>
      <c r="E63" s="125">
        <f t="shared" si="21"/>
        <v>28392</v>
      </c>
      <c r="F63" s="124">
        <f t="shared" si="22"/>
        <v>2584</v>
      </c>
      <c r="G63" s="124">
        <f t="shared" si="23"/>
        <v>22589</v>
      </c>
      <c r="H63" s="124">
        <v>2582</v>
      </c>
      <c r="I63" s="124">
        <v>821</v>
      </c>
      <c r="J63" s="124">
        <v>2</v>
      </c>
      <c r="K63" s="124">
        <v>21768</v>
      </c>
      <c r="L63" s="124">
        <v>0</v>
      </c>
      <c r="M63" s="124">
        <v>2</v>
      </c>
      <c r="N63" s="124">
        <v>56</v>
      </c>
      <c r="O63" s="124">
        <f t="shared" si="24"/>
        <v>3161</v>
      </c>
      <c r="P63" s="124">
        <v>1652</v>
      </c>
      <c r="Q63" s="124">
        <v>1509</v>
      </c>
      <c r="R63" s="124">
        <v>569</v>
      </c>
      <c r="S63" s="124">
        <v>6283</v>
      </c>
      <c r="T63" s="124">
        <v>12316</v>
      </c>
      <c r="U63" s="333">
        <v>10362</v>
      </c>
    </row>
    <row r="64" spans="2:21" ht="12">
      <c r="B64" s="172"/>
      <c r="C64" s="173" t="s">
        <v>1163</v>
      </c>
      <c r="D64" s="368">
        <f t="shared" si="20"/>
        <v>68638</v>
      </c>
      <c r="E64" s="312">
        <f t="shared" si="21"/>
        <v>68334</v>
      </c>
      <c r="F64" s="369">
        <f t="shared" si="22"/>
        <v>4466</v>
      </c>
      <c r="G64" s="369">
        <f t="shared" si="23"/>
        <v>60614</v>
      </c>
      <c r="H64" s="369">
        <v>4441</v>
      </c>
      <c r="I64" s="369">
        <v>54</v>
      </c>
      <c r="J64" s="369">
        <v>25</v>
      </c>
      <c r="K64" s="369">
        <v>60560</v>
      </c>
      <c r="L64" s="369">
        <v>0</v>
      </c>
      <c r="M64" s="369">
        <v>9</v>
      </c>
      <c r="N64" s="369">
        <v>1</v>
      </c>
      <c r="O64" s="369">
        <f t="shared" si="24"/>
        <v>3244</v>
      </c>
      <c r="P64" s="369">
        <v>314</v>
      </c>
      <c r="Q64" s="369">
        <v>2930</v>
      </c>
      <c r="R64" s="369">
        <v>304</v>
      </c>
      <c r="S64" s="369">
        <v>49187</v>
      </c>
      <c r="T64" s="369">
        <v>4993</v>
      </c>
      <c r="U64" s="370">
        <v>14458</v>
      </c>
    </row>
    <row r="65" s="165" customFormat="1" ht="11.25">
      <c r="C65" s="165" t="s">
        <v>1164</v>
      </c>
    </row>
  </sheetData>
  <mergeCells count="26">
    <mergeCell ref="T5:T8"/>
    <mergeCell ref="U5:U8"/>
    <mergeCell ref="N6:N8"/>
    <mergeCell ref="E5:Q5"/>
    <mergeCell ref="O6:Q6"/>
    <mergeCell ref="R5:R8"/>
    <mergeCell ref="P7:P8"/>
    <mergeCell ref="Q7:Q8"/>
    <mergeCell ref="F7:G7"/>
    <mergeCell ref="H7:I7"/>
    <mergeCell ref="S4:U4"/>
    <mergeCell ref="J7:K7"/>
    <mergeCell ref="B28:C28"/>
    <mergeCell ref="D4:R4"/>
    <mergeCell ref="L6:L8"/>
    <mergeCell ref="M6:M8"/>
    <mergeCell ref="O7:O8"/>
    <mergeCell ref="S5:S8"/>
    <mergeCell ref="B12:C12"/>
    <mergeCell ref="B10:C10"/>
    <mergeCell ref="B54:C54"/>
    <mergeCell ref="D5:D8"/>
    <mergeCell ref="E6:E8"/>
    <mergeCell ref="F6:K6"/>
    <mergeCell ref="B40:C40"/>
    <mergeCell ref="B4:C8"/>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9.00390625" defaultRowHeight="13.5"/>
  <cols>
    <col min="1" max="1" width="2.625" style="371" customWidth="1"/>
    <col min="2" max="2" width="19.50390625" style="371" customWidth="1"/>
    <col min="3" max="3" width="8.125" style="371" customWidth="1"/>
    <col min="4" max="4" width="8.375" style="371" customWidth="1"/>
    <col min="5" max="5" width="9.25390625" style="371" customWidth="1"/>
    <col min="6" max="6" width="9.00390625" style="371" customWidth="1"/>
    <col min="7" max="8" width="9.625" style="371" customWidth="1"/>
    <col min="9" max="10" width="8.875" style="371" customWidth="1"/>
    <col min="11" max="16384" width="9.00390625" style="371" customWidth="1"/>
  </cols>
  <sheetData>
    <row r="2" ht="14.25">
      <c r="B2" s="372" t="s">
        <v>1190</v>
      </c>
    </row>
    <row r="3" spans="3:10" ht="12.75" thickBot="1">
      <c r="C3" s="373"/>
      <c r="D3" s="373"/>
      <c r="E3" s="373"/>
      <c r="F3" s="373"/>
      <c r="G3" s="373"/>
      <c r="H3" s="373"/>
      <c r="I3" s="373"/>
      <c r="J3" s="374" t="s">
        <v>1167</v>
      </c>
    </row>
    <row r="4" spans="2:10" ht="18" customHeight="1" thickTop="1">
      <c r="B4" s="1294" t="s">
        <v>1168</v>
      </c>
      <c r="C4" s="1294" t="s">
        <v>1169</v>
      </c>
      <c r="D4" s="1294" t="s">
        <v>1170</v>
      </c>
      <c r="E4" s="1294" t="s">
        <v>1171</v>
      </c>
      <c r="F4" s="1294" t="s">
        <v>1172</v>
      </c>
      <c r="G4" s="1294" t="s">
        <v>1173</v>
      </c>
      <c r="H4" s="1294" t="s">
        <v>1174</v>
      </c>
      <c r="I4" s="1295" t="s">
        <v>1175</v>
      </c>
      <c r="J4" s="1295" t="s">
        <v>1176</v>
      </c>
    </row>
    <row r="5" spans="2:10" ht="18" customHeight="1">
      <c r="B5" s="1118"/>
      <c r="C5" s="1118"/>
      <c r="D5" s="1118"/>
      <c r="E5" s="1118"/>
      <c r="F5" s="1118"/>
      <c r="G5" s="1118"/>
      <c r="H5" s="1118"/>
      <c r="I5" s="1118"/>
      <c r="J5" s="1188"/>
    </row>
    <row r="6" spans="1:10" s="379" customFormat="1" ht="15" customHeight="1">
      <c r="A6" s="375"/>
      <c r="B6" s="376" t="s">
        <v>283</v>
      </c>
      <c r="C6" s="121">
        <f aca="true" t="shared" si="0" ref="C6:J6">SUM(C7:C19)</f>
        <v>887</v>
      </c>
      <c r="D6" s="121">
        <f t="shared" si="0"/>
        <v>50</v>
      </c>
      <c r="E6" s="377">
        <f t="shared" si="0"/>
        <v>242</v>
      </c>
      <c r="F6" s="377">
        <f t="shared" si="0"/>
        <v>322</v>
      </c>
      <c r="G6" s="377">
        <f t="shared" si="0"/>
        <v>218</v>
      </c>
      <c r="H6" s="377">
        <f t="shared" si="0"/>
        <v>49</v>
      </c>
      <c r="I6" s="377">
        <f t="shared" si="0"/>
        <v>6</v>
      </c>
      <c r="J6" s="378">
        <f t="shared" si="0"/>
        <v>2832</v>
      </c>
    </row>
    <row r="7" spans="2:10" ht="13.5" customHeight="1">
      <c r="B7" s="358" t="s">
        <v>1177</v>
      </c>
      <c r="C7" s="365">
        <f aca="true" t="shared" si="1" ref="C7:C19">SUM(D7:I7)</f>
        <v>87</v>
      </c>
      <c r="D7" s="125">
        <v>25</v>
      </c>
      <c r="E7" s="125">
        <v>42</v>
      </c>
      <c r="F7" s="125">
        <v>20</v>
      </c>
      <c r="G7" s="125">
        <v>0</v>
      </c>
      <c r="H7" s="125">
        <v>0</v>
      </c>
      <c r="I7" s="125">
        <v>0</v>
      </c>
      <c r="J7" s="380">
        <v>115</v>
      </c>
    </row>
    <row r="8" spans="2:10" ht="13.5" customHeight="1">
      <c r="B8" s="358" t="s">
        <v>1178</v>
      </c>
      <c r="C8" s="365">
        <f t="shared" si="1"/>
        <v>114</v>
      </c>
      <c r="D8" s="125">
        <v>7</v>
      </c>
      <c r="E8" s="125">
        <v>80</v>
      </c>
      <c r="F8" s="125">
        <v>26</v>
      </c>
      <c r="G8" s="125">
        <v>1</v>
      </c>
      <c r="H8" s="125">
        <v>0</v>
      </c>
      <c r="I8" s="125">
        <v>0</v>
      </c>
      <c r="J8" s="380">
        <v>139</v>
      </c>
    </row>
    <row r="9" spans="2:10" ht="13.5" customHeight="1">
      <c r="B9" s="358" t="s">
        <v>1179</v>
      </c>
      <c r="C9" s="365">
        <f t="shared" si="1"/>
        <v>178</v>
      </c>
      <c r="D9" s="125">
        <v>4</v>
      </c>
      <c r="E9" s="125">
        <v>58</v>
      </c>
      <c r="F9" s="125">
        <v>83</v>
      </c>
      <c r="G9" s="125">
        <v>31</v>
      </c>
      <c r="H9" s="125">
        <v>2</v>
      </c>
      <c r="I9" s="125"/>
      <c r="J9" s="380">
        <v>214</v>
      </c>
    </row>
    <row r="10" spans="2:10" ht="13.5" customHeight="1">
      <c r="B10" s="381" t="s">
        <v>1180</v>
      </c>
      <c r="C10" s="365">
        <f t="shared" si="1"/>
        <v>369</v>
      </c>
      <c r="D10" s="125">
        <v>13</v>
      </c>
      <c r="E10" s="125">
        <v>43</v>
      </c>
      <c r="F10" s="125">
        <v>157</v>
      </c>
      <c r="G10" s="125">
        <v>138</v>
      </c>
      <c r="H10" s="125">
        <v>17</v>
      </c>
      <c r="I10" s="125">
        <v>1</v>
      </c>
      <c r="J10" s="380">
        <v>679</v>
      </c>
    </row>
    <row r="11" spans="2:10" ht="13.5" customHeight="1">
      <c r="B11" s="381" t="s">
        <v>1181</v>
      </c>
      <c r="C11" s="365">
        <f t="shared" si="1"/>
        <v>16</v>
      </c>
      <c r="D11" s="125">
        <v>0</v>
      </c>
      <c r="E11" s="125">
        <v>1</v>
      </c>
      <c r="F11" s="125">
        <v>5</v>
      </c>
      <c r="G11" s="125">
        <v>8</v>
      </c>
      <c r="H11" s="125">
        <v>2</v>
      </c>
      <c r="I11" s="125">
        <v>0</v>
      </c>
      <c r="J11" s="380">
        <v>50</v>
      </c>
    </row>
    <row r="12" spans="2:10" ht="13.5" customHeight="1">
      <c r="B12" s="381" t="s">
        <v>1182</v>
      </c>
      <c r="C12" s="365">
        <f t="shared" si="1"/>
        <v>22</v>
      </c>
      <c r="D12" s="125">
        <v>0</v>
      </c>
      <c r="E12" s="125">
        <v>1</v>
      </c>
      <c r="F12" s="125">
        <v>3</v>
      </c>
      <c r="G12" s="125">
        <v>17</v>
      </c>
      <c r="H12" s="382">
        <v>1</v>
      </c>
      <c r="I12" s="125">
        <v>0</v>
      </c>
      <c r="J12" s="380">
        <v>87</v>
      </c>
    </row>
    <row r="13" spans="2:10" ht="13.5" customHeight="1">
      <c r="B13" s="381" t="s">
        <v>1183</v>
      </c>
      <c r="C13" s="365">
        <f t="shared" si="1"/>
        <v>35</v>
      </c>
      <c r="D13" s="125">
        <v>0</v>
      </c>
      <c r="E13" s="125">
        <v>1</v>
      </c>
      <c r="F13" s="125">
        <v>11</v>
      </c>
      <c r="G13" s="125">
        <v>12</v>
      </c>
      <c r="H13" s="125">
        <v>10</v>
      </c>
      <c r="I13" s="125">
        <v>1</v>
      </c>
      <c r="J13" s="383">
        <v>362</v>
      </c>
    </row>
    <row r="14" spans="2:10" ht="13.5" customHeight="1">
      <c r="B14" s="381" t="s">
        <v>1184</v>
      </c>
      <c r="C14" s="365">
        <f t="shared" si="1"/>
        <v>19</v>
      </c>
      <c r="D14" s="125">
        <v>0</v>
      </c>
      <c r="E14" s="125">
        <v>0</v>
      </c>
      <c r="F14" s="125">
        <v>0</v>
      </c>
      <c r="G14" s="125">
        <v>4</v>
      </c>
      <c r="H14" s="125">
        <v>14</v>
      </c>
      <c r="I14" s="125">
        <v>1</v>
      </c>
      <c r="J14" s="383">
        <v>479</v>
      </c>
    </row>
    <row r="15" spans="2:10" ht="13.5" customHeight="1">
      <c r="B15" s="381" t="s">
        <v>1185</v>
      </c>
      <c r="C15" s="365">
        <f t="shared" si="1"/>
        <v>4</v>
      </c>
      <c r="D15" s="125">
        <v>0</v>
      </c>
      <c r="E15" s="125">
        <v>0</v>
      </c>
      <c r="F15" s="125">
        <v>1</v>
      </c>
      <c r="G15" s="125">
        <v>0</v>
      </c>
      <c r="H15" s="125">
        <v>2</v>
      </c>
      <c r="I15" s="125">
        <v>1</v>
      </c>
      <c r="J15" s="384">
        <v>50</v>
      </c>
    </row>
    <row r="16" spans="2:10" ht="13.5" customHeight="1">
      <c r="B16" s="381" t="s">
        <v>1186</v>
      </c>
      <c r="C16" s="365">
        <f t="shared" si="1"/>
        <v>4</v>
      </c>
      <c r="D16" s="125">
        <v>0</v>
      </c>
      <c r="E16" s="125">
        <v>1</v>
      </c>
      <c r="F16" s="125">
        <v>0</v>
      </c>
      <c r="G16" s="125">
        <v>0</v>
      </c>
      <c r="H16" s="125">
        <v>1</v>
      </c>
      <c r="I16" s="125">
        <v>2</v>
      </c>
      <c r="J16" s="383">
        <v>174</v>
      </c>
    </row>
    <row r="17" spans="2:10" ht="13.5" customHeight="1">
      <c r="B17" s="358" t="s">
        <v>1187</v>
      </c>
      <c r="C17" s="365">
        <f t="shared" si="1"/>
        <v>3</v>
      </c>
      <c r="D17" s="125">
        <v>0</v>
      </c>
      <c r="E17" s="125">
        <v>0</v>
      </c>
      <c r="F17" s="125">
        <v>2</v>
      </c>
      <c r="G17" s="125">
        <v>1</v>
      </c>
      <c r="H17" s="125">
        <v>0</v>
      </c>
      <c r="I17" s="125">
        <v>0</v>
      </c>
      <c r="J17" s="383">
        <v>70</v>
      </c>
    </row>
    <row r="18" spans="2:10" ht="13.5" customHeight="1">
      <c r="B18" s="358" t="s">
        <v>1166</v>
      </c>
      <c r="C18" s="365">
        <f t="shared" si="1"/>
        <v>24</v>
      </c>
      <c r="D18" s="125">
        <v>0</v>
      </c>
      <c r="E18" s="125">
        <v>9</v>
      </c>
      <c r="F18" s="125">
        <v>10</v>
      </c>
      <c r="G18" s="125">
        <v>5</v>
      </c>
      <c r="H18" s="125">
        <v>0</v>
      </c>
      <c r="I18" s="125">
        <v>0</v>
      </c>
      <c r="J18" s="380">
        <v>311</v>
      </c>
    </row>
    <row r="19" spans="2:10" ht="13.5" customHeight="1">
      <c r="B19" s="360" t="s">
        <v>1188</v>
      </c>
      <c r="C19" s="368">
        <f t="shared" si="1"/>
        <v>12</v>
      </c>
      <c r="D19" s="312">
        <v>1</v>
      </c>
      <c r="E19" s="312">
        <v>6</v>
      </c>
      <c r="F19" s="312">
        <v>4</v>
      </c>
      <c r="G19" s="312">
        <v>1</v>
      </c>
      <c r="H19" s="312">
        <v>0</v>
      </c>
      <c r="I19" s="312">
        <v>0</v>
      </c>
      <c r="J19" s="385">
        <v>102</v>
      </c>
    </row>
    <row r="20" spans="2:9" ht="13.5" customHeight="1">
      <c r="B20" s="371" t="s">
        <v>1189</v>
      </c>
      <c r="C20" s="55"/>
      <c r="D20" s="55"/>
      <c r="E20" s="49"/>
      <c r="F20" s="49"/>
      <c r="G20" s="49"/>
      <c r="H20" s="49"/>
      <c r="I20" s="49"/>
    </row>
  </sheetData>
  <mergeCells count="9">
    <mergeCell ref="B4:B5"/>
    <mergeCell ref="J4:J5"/>
    <mergeCell ref="C4:C5"/>
    <mergeCell ref="D4:D5"/>
    <mergeCell ref="E4:E5"/>
    <mergeCell ref="F4:F5"/>
    <mergeCell ref="G4:G5"/>
    <mergeCell ref="H4:H5"/>
    <mergeCell ref="I4:I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B2:V33"/>
  <sheetViews>
    <sheetView workbookViewId="0" topLeftCell="A1">
      <selection activeCell="A1" sqref="A1"/>
    </sheetView>
  </sheetViews>
  <sheetFormatPr defaultColWidth="9.00390625" defaultRowHeight="15" customHeight="1"/>
  <cols>
    <col min="1" max="1" width="2.625" style="386" customWidth="1"/>
    <col min="2" max="2" width="5.125" style="386" customWidth="1"/>
    <col min="3" max="3" width="4.625" style="386" customWidth="1"/>
    <col min="4" max="4" width="10.625" style="388" customWidth="1"/>
    <col min="5" max="5" width="2.50390625" style="388" customWidth="1"/>
    <col min="6" max="10" width="11.625" style="388" customWidth="1"/>
    <col min="11" max="11" width="11.625" style="386" customWidth="1"/>
    <col min="12" max="12" width="11.125" style="386" bestFit="1" customWidth="1"/>
    <col min="13" max="16384" width="9.00390625" style="386" customWidth="1"/>
  </cols>
  <sheetData>
    <row r="2" spans="2:3" ht="14.25">
      <c r="B2" s="387" t="s">
        <v>1231</v>
      </c>
      <c r="C2" s="387"/>
    </row>
    <row r="3" spans="2:21" ht="15" customHeight="1" thickBot="1">
      <c r="B3" s="389"/>
      <c r="C3" s="389"/>
      <c r="D3" s="389"/>
      <c r="E3" s="389"/>
      <c r="F3" s="389"/>
      <c r="G3" s="389"/>
      <c r="H3" s="389"/>
      <c r="I3" s="389"/>
      <c r="J3" s="390"/>
      <c r="K3" s="389"/>
      <c r="L3" s="389"/>
      <c r="M3" s="389"/>
      <c r="N3" s="389"/>
      <c r="O3" s="389"/>
      <c r="P3" s="389"/>
      <c r="Q3" s="389"/>
      <c r="R3" s="389"/>
      <c r="S3" s="389"/>
      <c r="T3" s="389"/>
      <c r="U3" s="390" t="s">
        <v>1191</v>
      </c>
    </row>
    <row r="4" spans="2:21" ht="24" customHeight="1" thickTop="1">
      <c r="B4" s="1304" t="s">
        <v>1192</v>
      </c>
      <c r="C4" s="1305"/>
      <c r="D4" s="1305"/>
      <c r="E4" s="1306"/>
      <c r="F4" s="392" t="s">
        <v>1193</v>
      </c>
      <c r="G4" s="392" t="s">
        <v>1194</v>
      </c>
      <c r="H4" s="392" t="s">
        <v>1195</v>
      </c>
      <c r="I4" s="392" t="s">
        <v>1196</v>
      </c>
      <c r="J4" s="393" t="s">
        <v>1197</v>
      </c>
      <c r="K4" s="391" t="s">
        <v>1198</v>
      </c>
      <c r="L4" s="394" t="s">
        <v>1199</v>
      </c>
      <c r="M4" s="394" t="s">
        <v>1200</v>
      </c>
      <c r="N4" s="394" t="s">
        <v>1201</v>
      </c>
      <c r="O4" s="394" t="s">
        <v>1202</v>
      </c>
      <c r="P4" s="394" t="s">
        <v>1203</v>
      </c>
      <c r="Q4" s="394" t="s">
        <v>1204</v>
      </c>
      <c r="R4" s="394" t="s">
        <v>1205</v>
      </c>
      <c r="S4" s="394" t="s">
        <v>1206</v>
      </c>
      <c r="T4" s="394" t="s">
        <v>1207</v>
      </c>
      <c r="U4" s="394" t="s">
        <v>1208</v>
      </c>
    </row>
    <row r="5" spans="2:21" s="395" customFormat="1" ht="18" customHeight="1">
      <c r="B5" s="1307" t="s">
        <v>1209</v>
      </c>
      <c r="C5" s="1308"/>
      <c r="D5" s="1308"/>
      <c r="E5" s="1309"/>
      <c r="F5" s="396">
        <f aca="true" t="shared" si="0" ref="F5:U5">SUM(F16,F22,F27,F32)</f>
        <v>9035</v>
      </c>
      <c r="G5" s="396">
        <f t="shared" si="0"/>
        <v>9317.1</v>
      </c>
      <c r="H5" s="396">
        <f t="shared" si="0"/>
        <v>9310.02</v>
      </c>
      <c r="I5" s="397">
        <f t="shared" si="0"/>
        <v>13338.800000000003</v>
      </c>
      <c r="J5" s="398">
        <f t="shared" si="0"/>
        <v>231.39999999999998</v>
      </c>
      <c r="K5" s="398">
        <f t="shared" si="0"/>
        <v>629.5</v>
      </c>
      <c r="L5" s="398">
        <f t="shared" si="0"/>
        <v>952.7</v>
      </c>
      <c r="M5" s="398">
        <f t="shared" si="0"/>
        <v>759.5</v>
      </c>
      <c r="N5" s="398">
        <f t="shared" si="0"/>
        <v>3346.2</v>
      </c>
      <c r="O5" s="398">
        <f t="shared" si="0"/>
        <v>2845.4</v>
      </c>
      <c r="P5" s="398">
        <f t="shared" si="0"/>
        <v>1600.5</v>
      </c>
      <c r="Q5" s="398">
        <f t="shared" si="0"/>
        <v>300.79999999999995</v>
      </c>
      <c r="R5" s="398">
        <f t="shared" si="0"/>
        <v>599.9</v>
      </c>
      <c r="S5" s="398">
        <f t="shared" si="0"/>
        <v>678.4000000000001</v>
      </c>
      <c r="T5" s="398">
        <f t="shared" si="0"/>
        <v>972.9000000000001</v>
      </c>
      <c r="U5" s="399">
        <f t="shared" si="0"/>
        <v>421.6</v>
      </c>
    </row>
    <row r="6" spans="2:21" ht="18" customHeight="1">
      <c r="B6" s="1297" t="s">
        <v>1210</v>
      </c>
      <c r="C6" s="1311" t="s">
        <v>1211</v>
      </c>
      <c r="D6" s="1311"/>
      <c r="E6" s="400"/>
      <c r="F6" s="401">
        <v>358.2</v>
      </c>
      <c r="G6" s="401">
        <v>437.6</v>
      </c>
      <c r="H6" s="401">
        <v>617.1</v>
      </c>
      <c r="I6" s="402">
        <f aca="true" t="shared" si="1" ref="I6:I16">SUM(J6:U6)</f>
        <v>1357.5</v>
      </c>
      <c r="J6" s="402">
        <v>1</v>
      </c>
      <c r="K6" s="402">
        <v>0.3</v>
      </c>
      <c r="L6" s="402">
        <v>156.3</v>
      </c>
      <c r="M6" s="402">
        <v>372.7</v>
      </c>
      <c r="N6" s="402">
        <v>419.7</v>
      </c>
      <c r="O6" s="402">
        <v>171.3</v>
      </c>
      <c r="P6" s="124">
        <v>0</v>
      </c>
      <c r="Q6" s="124">
        <v>0</v>
      </c>
      <c r="R6" s="402">
        <v>0.3</v>
      </c>
      <c r="S6" s="402">
        <v>10</v>
      </c>
      <c r="T6" s="402">
        <v>127.2</v>
      </c>
      <c r="U6" s="403">
        <v>98.7</v>
      </c>
    </row>
    <row r="7" spans="2:21" ht="18" customHeight="1">
      <c r="B7" s="1297"/>
      <c r="C7" s="1311" t="s">
        <v>1212</v>
      </c>
      <c r="D7" s="1311"/>
      <c r="E7" s="400"/>
      <c r="F7" s="401">
        <v>290</v>
      </c>
      <c r="G7" s="401">
        <v>179.9</v>
      </c>
      <c r="H7" s="401">
        <v>218.2</v>
      </c>
      <c r="I7" s="402">
        <f t="shared" si="1"/>
        <v>253.4</v>
      </c>
      <c r="J7" s="402">
        <v>0.7</v>
      </c>
      <c r="K7" s="402">
        <v>0.9</v>
      </c>
      <c r="L7" s="402">
        <v>1.5</v>
      </c>
      <c r="M7" s="402">
        <v>0.4</v>
      </c>
      <c r="N7" s="402">
        <v>49.2</v>
      </c>
      <c r="O7" s="402">
        <v>69.2</v>
      </c>
      <c r="P7" s="402">
        <v>17.4</v>
      </c>
      <c r="Q7" s="402">
        <v>15</v>
      </c>
      <c r="R7" s="402">
        <v>20.1</v>
      </c>
      <c r="S7" s="402">
        <v>35.3</v>
      </c>
      <c r="T7" s="402">
        <v>29.4</v>
      </c>
      <c r="U7" s="403">
        <v>14.3</v>
      </c>
    </row>
    <row r="8" spans="2:21" ht="17.25" customHeight="1">
      <c r="B8" s="1297"/>
      <c r="C8" s="1310" t="s">
        <v>1213</v>
      </c>
      <c r="D8" s="1310"/>
      <c r="E8" s="404"/>
      <c r="F8" s="401">
        <v>445.4</v>
      </c>
      <c r="G8" s="401">
        <v>392.7</v>
      </c>
      <c r="H8" s="401">
        <v>375.2</v>
      </c>
      <c r="I8" s="402">
        <f t="shared" si="1"/>
        <v>391.70000000000005</v>
      </c>
      <c r="J8" s="402">
        <v>10</v>
      </c>
      <c r="K8" s="402">
        <v>29.8</v>
      </c>
      <c r="L8" s="402">
        <v>52.9</v>
      </c>
      <c r="M8" s="402">
        <v>39.7</v>
      </c>
      <c r="N8" s="402">
        <v>51</v>
      </c>
      <c r="O8" s="402">
        <v>60.8</v>
      </c>
      <c r="P8" s="402">
        <v>15.6</v>
      </c>
      <c r="Q8" s="402">
        <v>5.9</v>
      </c>
      <c r="R8" s="402">
        <v>38.8</v>
      </c>
      <c r="S8" s="402">
        <v>34.3</v>
      </c>
      <c r="T8" s="402">
        <v>34.6</v>
      </c>
      <c r="U8" s="403">
        <v>18.3</v>
      </c>
    </row>
    <row r="9" spans="2:21" ht="18" customHeight="1">
      <c r="B9" s="1297"/>
      <c r="C9" s="1300" t="s">
        <v>1214</v>
      </c>
      <c r="D9" s="1300"/>
      <c r="E9" s="405"/>
      <c r="F9" s="401">
        <v>146.4</v>
      </c>
      <c r="G9" s="401">
        <v>174.2</v>
      </c>
      <c r="H9" s="401">
        <v>267.1</v>
      </c>
      <c r="I9" s="402">
        <f t="shared" si="1"/>
        <v>426.49999999999994</v>
      </c>
      <c r="J9" s="402">
        <v>66.7</v>
      </c>
      <c r="K9" s="402">
        <v>247</v>
      </c>
      <c r="L9" s="402">
        <v>22.5</v>
      </c>
      <c r="M9" s="402">
        <v>6.5</v>
      </c>
      <c r="N9" s="402">
        <v>17.2</v>
      </c>
      <c r="O9" s="402">
        <v>4.4</v>
      </c>
      <c r="P9" s="402">
        <v>0.7</v>
      </c>
      <c r="Q9" s="402">
        <v>0</v>
      </c>
      <c r="R9" s="402">
        <v>0.8</v>
      </c>
      <c r="S9" s="402">
        <v>8.7</v>
      </c>
      <c r="T9" s="402">
        <v>23.4</v>
      </c>
      <c r="U9" s="403">
        <v>28.6</v>
      </c>
    </row>
    <row r="10" spans="2:21" ht="18" customHeight="1">
      <c r="B10" s="1297"/>
      <c r="C10" s="1300" t="s">
        <v>1215</v>
      </c>
      <c r="D10" s="1300"/>
      <c r="E10" s="405"/>
      <c r="F10" s="401">
        <v>828.4</v>
      </c>
      <c r="G10" s="401">
        <v>406.6</v>
      </c>
      <c r="H10" s="401">
        <v>377.6</v>
      </c>
      <c r="I10" s="402">
        <f t="shared" si="1"/>
        <v>627.1</v>
      </c>
      <c r="J10" s="402">
        <v>16.5</v>
      </c>
      <c r="K10" s="402">
        <v>81</v>
      </c>
      <c r="L10" s="402">
        <v>503.7</v>
      </c>
      <c r="M10" s="402">
        <v>23.3</v>
      </c>
      <c r="N10" s="402">
        <v>2.4</v>
      </c>
      <c r="O10" s="402">
        <v>0.1</v>
      </c>
      <c r="P10" s="124">
        <v>0</v>
      </c>
      <c r="Q10" s="124">
        <v>0</v>
      </c>
      <c r="R10" s="402">
        <v>0</v>
      </c>
      <c r="S10" s="124">
        <v>0</v>
      </c>
      <c r="T10" s="402">
        <v>0.1</v>
      </c>
      <c r="U10" s="403">
        <v>0</v>
      </c>
    </row>
    <row r="11" spans="2:21" ht="14.25" customHeight="1">
      <c r="B11" s="1297"/>
      <c r="C11" s="1300" t="s">
        <v>1216</v>
      </c>
      <c r="D11" s="1300"/>
      <c r="E11" s="405"/>
      <c r="F11" s="401">
        <v>605.4</v>
      </c>
      <c r="G11" s="401">
        <v>1469.1</v>
      </c>
      <c r="H11" s="401">
        <v>1072.5</v>
      </c>
      <c r="I11" s="402">
        <f t="shared" si="1"/>
        <v>1363.3</v>
      </c>
      <c r="J11" s="402">
        <v>15.3</v>
      </c>
      <c r="K11" s="402">
        <v>72</v>
      </c>
      <c r="L11" s="402">
        <v>40.1</v>
      </c>
      <c r="M11" s="402">
        <v>159.1</v>
      </c>
      <c r="N11" s="402">
        <v>109</v>
      </c>
      <c r="O11" s="402">
        <v>15.1</v>
      </c>
      <c r="P11" s="124">
        <v>0</v>
      </c>
      <c r="Q11" s="124">
        <v>0</v>
      </c>
      <c r="R11" s="402">
        <v>245.7</v>
      </c>
      <c r="S11" s="402">
        <v>213.4</v>
      </c>
      <c r="T11" s="402">
        <v>475.8</v>
      </c>
      <c r="U11" s="403">
        <v>17.8</v>
      </c>
    </row>
    <row r="12" spans="2:21" ht="18" customHeight="1">
      <c r="B12" s="1297"/>
      <c r="C12" s="1300" t="s">
        <v>1217</v>
      </c>
      <c r="D12" s="1300"/>
      <c r="E12" s="405"/>
      <c r="F12" s="401">
        <v>104.6</v>
      </c>
      <c r="G12" s="401">
        <v>75.1</v>
      </c>
      <c r="H12" s="401">
        <v>26.3</v>
      </c>
      <c r="I12" s="402">
        <f t="shared" si="1"/>
        <v>13.9</v>
      </c>
      <c r="J12" s="402">
        <v>3.6</v>
      </c>
      <c r="K12" s="402">
        <v>5.3</v>
      </c>
      <c r="L12" s="402">
        <v>1</v>
      </c>
      <c r="M12" s="402">
        <v>1.1</v>
      </c>
      <c r="N12" s="402">
        <v>1</v>
      </c>
      <c r="O12" s="402">
        <v>0.3</v>
      </c>
      <c r="P12" s="124">
        <v>0</v>
      </c>
      <c r="Q12" s="124">
        <v>0</v>
      </c>
      <c r="R12" s="402">
        <v>0.7</v>
      </c>
      <c r="S12" s="402">
        <v>0.3</v>
      </c>
      <c r="T12" s="402">
        <v>0.4</v>
      </c>
      <c r="U12" s="403">
        <v>0.2</v>
      </c>
    </row>
    <row r="13" spans="2:21" ht="16.5" customHeight="1">
      <c r="B13" s="1297"/>
      <c r="C13" s="1300" t="s">
        <v>1218</v>
      </c>
      <c r="D13" s="1300"/>
      <c r="E13" s="405"/>
      <c r="F13" s="401">
        <v>259.4</v>
      </c>
      <c r="G13" s="401">
        <v>205.9</v>
      </c>
      <c r="H13" s="401">
        <v>129.12</v>
      </c>
      <c r="I13" s="402">
        <f t="shared" si="1"/>
        <v>266.4</v>
      </c>
      <c r="J13" s="402">
        <v>0.2</v>
      </c>
      <c r="K13" s="124">
        <v>0</v>
      </c>
      <c r="L13" s="124">
        <v>0</v>
      </c>
      <c r="M13" s="402">
        <v>0.1</v>
      </c>
      <c r="N13" s="402">
        <v>6.4</v>
      </c>
      <c r="O13" s="402">
        <v>19</v>
      </c>
      <c r="P13" s="402">
        <v>25.3</v>
      </c>
      <c r="Q13" s="402">
        <v>25</v>
      </c>
      <c r="R13" s="402">
        <v>42.5</v>
      </c>
      <c r="S13" s="402">
        <v>95.2</v>
      </c>
      <c r="T13" s="402">
        <v>50.7</v>
      </c>
      <c r="U13" s="403">
        <v>2</v>
      </c>
    </row>
    <row r="14" spans="2:21" ht="18" customHeight="1">
      <c r="B14" s="1297"/>
      <c r="C14" s="1300" t="s">
        <v>1219</v>
      </c>
      <c r="D14" s="1300"/>
      <c r="E14" s="405"/>
      <c r="F14" s="1296">
        <v>1001.2</v>
      </c>
      <c r="G14" s="1296">
        <v>1262.5</v>
      </c>
      <c r="H14" s="401">
        <v>29.6</v>
      </c>
      <c r="I14" s="402">
        <f t="shared" si="1"/>
        <v>144.39999999999998</v>
      </c>
      <c r="J14" s="402">
        <v>0.5</v>
      </c>
      <c r="K14" s="402">
        <v>2.5</v>
      </c>
      <c r="L14" s="402">
        <v>5</v>
      </c>
      <c r="M14" s="402">
        <v>21</v>
      </c>
      <c r="N14" s="402">
        <v>18</v>
      </c>
      <c r="O14" s="402">
        <v>27.1</v>
      </c>
      <c r="P14" s="402">
        <v>28.2</v>
      </c>
      <c r="Q14" s="402">
        <v>4.8</v>
      </c>
      <c r="R14" s="402">
        <v>4.1</v>
      </c>
      <c r="S14" s="402">
        <v>21.2</v>
      </c>
      <c r="T14" s="402">
        <v>10.1</v>
      </c>
      <c r="U14" s="403">
        <v>1.9</v>
      </c>
    </row>
    <row r="15" spans="2:21" ht="15" customHeight="1">
      <c r="B15" s="1297"/>
      <c r="C15" s="1299" t="s">
        <v>1148</v>
      </c>
      <c r="D15" s="1299"/>
      <c r="E15" s="407"/>
      <c r="F15" s="1296"/>
      <c r="G15" s="1296"/>
      <c r="H15" s="401">
        <v>1373.5</v>
      </c>
      <c r="I15" s="402">
        <f t="shared" si="1"/>
        <v>1500.6000000000001</v>
      </c>
      <c r="J15" s="402">
        <v>35.5</v>
      </c>
      <c r="K15" s="402">
        <v>45.3</v>
      </c>
      <c r="L15" s="402">
        <v>35.9</v>
      </c>
      <c r="M15" s="402">
        <v>86.9</v>
      </c>
      <c r="N15" s="402">
        <v>264.6</v>
      </c>
      <c r="O15" s="402">
        <v>214.2</v>
      </c>
      <c r="P15" s="402">
        <v>60</v>
      </c>
      <c r="Q15" s="402">
        <v>75.1</v>
      </c>
      <c r="R15" s="402">
        <v>201.3</v>
      </c>
      <c r="S15" s="402">
        <v>210.3</v>
      </c>
      <c r="T15" s="402">
        <v>187.7</v>
      </c>
      <c r="U15" s="403">
        <v>83.8</v>
      </c>
    </row>
    <row r="16" spans="2:21" ht="17.25" customHeight="1">
      <c r="B16" s="1297"/>
      <c r="C16" s="1300" t="s">
        <v>1220</v>
      </c>
      <c r="D16" s="1300"/>
      <c r="E16" s="405"/>
      <c r="F16" s="401">
        <f>SUM(F6:F15)</f>
        <v>4039</v>
      </c>
      <c r="G16" s="401">
        <f>SUM(G6:G15)</f>
        <v>4603.6</v>
      </c>
      <c r="H16" s="401">
        <f>SUM(H6:H15)</f>
        <v>4486.219999999999</v>
      </c>
      <c r="I16" s="402">
        <f t="shared" si="1"/>
        <v>6344.800000000001</v>
      </c>
      <c r="J16" s="402">
        <f aca="true" t="shared" si="2" ref="J16:U16">SUM(J6:J15)</f>
        <v>150</v>
      </c>
      <c r="K16" s="402">
        <f t="shared" si="2"/>
        <v>484.1</v>
      </c>
      <c r="L16" s="402">
        <f t="shared" si="2"/>
        <v>818.9</v>
      </c>
      <c r="M16" s="402">
        <f t="shared" si="2"/>
        <v>710.8</v>
      </c>
      <c r="N16" s="402">
        <f t="shared" si="2"/>
        <v>938.5</v>
      </c>
      <c r="O16" s="402">
        <f t="shared" si="2"/>
        <v>581.5</v>
      </c>
      <c r="P16" s="402">
        <f t="shared" si="2"/>
        <v>147.2</v>
      </c>
      <c r="Q16" s="402">
        <f t="shared" si="2"/>
        <v>125.79999999999998</v>
      </c>
      <c r="R16" s="402">
        <f t="shared" si="2"/>
        <v>554.3</v>
      </c>
      <c r="S16" s="402">
        <f t="shared" si="2"/>
        <v>628.7</v>
      </c>
      <c r="T16" s="402">
        <f t="shared" si="2"/>
        <v>939.4000000000001</v>
      </c>
      <c r="U16" s="403">
        <f t="shared" si="2"/>
        <v>265.6</v>
      </c>
    </row>
    <row r="17" spans="2:21" ht="3" customHeight="1" hidden="1">
      <c r="B17" s="408"/>
      <c r="C17" s="1300"/>
      <c r="D17" s="1300"/>
      <c r="E17" s="405"/>
      <c r="F17" s="401"/>
      <c r="G17" s="401"/>
      <c r="H17" s="401"/>
      <c r="I17" s="402"/>
      <c r="J17" s="402"/>
      <c r="K17" s="402"/>
      <c r="L17" s="402"/>
      <c r="M17" s="402"/>
      <c r="N17" s="402"/>
      <c r="O17" s="402"/>
      <c r="P17" s="402"/>
      <c r="Q17" s="402"/>
      <c r="R17" s="402"/>
      <c r="S17" s="402"/>
      <c r="T17" s="402"/>
      <c r="U17" s="403"/>
    </row>
    <row r="18" spans="2:21" ht="7.5" customHeight="1">
      <c r="B18" s="409"/>
      <c r="C18" s="410"/>
      <c r="D18" s="411"/>
      <c r="E18" s="412"/>
      <c r="F18" s="401"/>
      <c r="G18" s="401"/>
      <c r="H18" s="401"/>
      <c r="I18" s="402"/>
      <c r="J18" s="402"/>
      <c r="K18" s="402"/>
      <c r="L18" s="402"/>
      <c r="M18" s="402"/>
      <c r="N18" s="402"/>
      <c r="O18" s="402"/>
      <c r="P18" s="402"/>
      <c r="Q18" s="402"/>
      <c r="R18" s="402"/>
      <c r="S18" s="402"/>
      <c r="T18" s="402"/>
      <c r="U18" s="403"/>
    </row>
    <row r="19" spans="2:21" ht="18" customHeight="1">
      <c r="B19" s="1298" t="s">
        <v>1221</v>
      </c>
      <c r="C19" s="1300" t="s">
        <v>1222</v>
      </c>
      <c r="D19" s="1300"/>
      <c r="E19" s="405"/>
      <c r="F19" s="401">
        <v>25.4</v>
      </c>
      <c r="G19" s="401">
        <v>11.4</v>
      </c>
      <c r="H19" s="401">
        <v>8.2</v>
      </c>
      <c r="I19" s="402">
        <f>SUM(J19:U19)</f>
        <v>25.299999999999997</v>
      </c>
      <c r="J19" s="402">
        <v>1</v>
      </c>
      <c r="K19" s="402">
        <v>17.9</v>
      </c>
      <c r="L19" s="402">
        <v>0.5</v>
      </c>
      <c r="M19" s="124">
        <v>0</v>
      </c>
      <c r="N19" s="402">
        <v>0</v>
      </c>
      <c r="O19" s="402">
        <v>0.3</v>
      </c>
      <c r="P19" s="402">
        <v>1.2</v>
      </c>
      <c r="Q19" s="402">
        <v>1.7</v>
      </c>
      <c r="R19" s="402">
        <v>0</v>
      </c>
      <c r="S19" s="402">
        <v>1</v>
      </c>
      <c r="T19" s="402">
        <v>0</v>
      </c>
      <c r="U19" s="403">
        <v>1.7</v>
      </c>
    </row>
    <row r="20" spans="2:21" ht="18" customHeight="1">
      <c r="B20" s="1298"/>
      <c r="C20" s="1300" t="s">
        <v>1223</v>
      </c>
      <c r="D20" s="1300"/>
      <c r="E20" s="405"/>
      <c r="F20" s="401">
        <v>27.9</v>
      </c>
      <c r="G20" s="401">
        <v>36</v>
      </c>
      <c r="H20" s="401">
        <v>8.2</v>
      </c>
      <c r="I20" s="402">
        <f>SUM(J20:U20)</f>
        <v>11.7</v>
      </c>
      <c r="J20" s="402">
        <v>0.1</v>
      </c>
      <c r="K20" s="402">
        <v>1.6</v>
      </c>
      <c r="L20" s="402">
        <v>0</v>
      </c>
      <c r="M20" s="124">
        <v>0</v>
      </c>
      <c r="N20" s="124">
        <v>0</v>
      </c>
      <c r="O20" s="124">
        <v>0</v>
      </c>
      <c r="P20" s="402">
        <v>0.6</v>
      </c>
      <c r="Q20" s="402">
        <v>2.2</v>
      </c>
      <c r="R20" s="402">
        <v>1.3</v>
      </c>
      <c r="S20" s="402">
        <v>4.1</v>
      </c>
      <c r="T20" s="402">
        <v>0.8</v>
      </c>
      <c r="U20" s="403">
        <v>1</v>
      </c>
    </row>
    <row r="21" spans="2:21" ht="15" customHeight="1">
      <c r="B21" s="1298"/>
      <c r="C21" s="1299" t="s">
        <v>1148</v>
      </c>
      <c r="D21" s="1299"/>
      <c r="E21" s="407"/>
      <c r="F21" s="401">
        <v>28.7</v>
      </c>
      <c r="G21" s="401">
        <v>29</v>
      </c>
      <c r="H21" s="401">
        <v>113.4</v>
      </c>
      <c r="I21" s="402">
        <f>SUM(J21:U21)</f>
        <v>96.6</v>
      </c>
      <c r="J21" s="402">
        <v>0.3</v>
      </c>
      <c r="K21" s="402">
        <v>0.3</v>
      </c>
      <c r="L21" s="402">
        <v>5.9</v>
      </c>
      <c r="M21" s="402">
        <v>16.7</v>
      </c>
      <c r="N21" s="402">
        <v>10.7</v>
      </c>
      <c r="O21" s="402">
        <v>18.6</v>
      </c>
      <c r="P21" s="402">
        <v>21.1</v>
      </c>
      <c r="Q21" s="402">
        <v>6.7</v>
      </c>
      <c r="R21" s="402">
        <v>6.8</v>
      </c>
      <c r="S21" s="402">
        <v>0</v>
      </c>
      <c r="T21" s="402">
        <v>3.6</v>
      </c>
      <c r="U21" s="403">
        <v>5.9</v>
      </c>
    </row>
    <row r="22" spans="2:21" ht="16.5" customHeight="1">
      <c r="B22" s="1298"/>
      <c r="C22" s="1300" t="s">
        <v>1220</v>
      </c>
      <c r="D22" s="1300"/>
      <c r="E22" s="407"/>
      <c r="F22" s="401">
        <f>SUM(F19:F21)</f>
        <v>82</v>
      </c>
      <c r="G22" s="401">
        <f>SUM(G19:G21)</f>
        <v>76.4</v>
      </c>
      <c r="H22" s="401">
        <f>SUM(H19:H21)</f>
        <v>129.8</v>
      </c>
      <c r="I22" s="402">
        <f>SUM(J22:U22)</f>
        <v>133.6</v>
      </c>
      <c r="J22" s="402">
        <f aca="true" t="shared" si="3" ref="J22:U22">SUM(J19:J21)</f>
        <v>1.4000000000000001</v>
      </c>
      <c r="K22" s="402">
        <f t="shared" si="3"/>
        <v>19.8</v>
      </c>
      <c r="L22" s="402">
        <f t="shared" si="3"/>
        <v>6.4</v>
      </c>
      <c r="M22" s="402">
        <f t="shared" si="3"/>
        <v>16.7</v>
      </c>
      <c r="N22" s="402">
        <f t="shared" si="3"/>
        <v>10.7</v>
      </c>
      <c r="O22" s="402">
        <f t="shared" si="3"/>
        <v>18.900000000000002</v>
      </c>
      <c r="P22" s="402">
        <f t="shared" si="3"/>
        <v>22.900000000000002</v>
      </c>
      <c r="Q22" s="402">
        <f t="shared" si="3"/>
        <v>10.600000000000001</v>
      </c>
      <c r="R22" s="402">
        <f t="shared" si="3"/>
        <v>8.1</v>
      </c>
      <c r="S22" s="402">
        <f t="shared" si="3"/>
        <v>5.1</v>
      </c>
      <c r="T22" s="402">
        <f t="shared" si="3"/>
        <v>4.4</v>
      </c>
      <c r="U22" s="403">
        <f t="shared" si="3"/>
        <v>8.600000000000001</v>
      </c>
    </row>
    <row r="23" spans="2:21" ht="7.5" customHeight="1">
      <c r="B23" s="409"/>
      <c r="C23" s="406"/>
      <c r="D23" s="406"/>
      <c r="E23" s="407"/>
      <c r="F23" s="401"/>
      <c r="G23" s="401"/>
      <c r="H23" s="401"/>
      <c r="I23" s="402"/>
      <c r="J23" s="402"/>
      <c r="K23" s="402"/>
      <c r="L23" s="402"/>
      <c r="M23" s="402"/>
      <c r="N23" s="402"/>
      <c r="O23" s="402"/>
      <c r="P23" s="402"/>
      <c r="Q23" s="402"/>
      <c r="R23" s="402"/>
      <c r="S23" s="402"/>
      <c r="T23" s="402"/>
      <c r="U23" s="403"/>
    </row>
    <row r="24" spans="2:21" ht="15" customHeight="1">
      <c r="B24" s="1301" t="s">
        <v>1224</v>
      </c>
      <c r="C24" s="1299" t="s">
        <v>1225</v>
      </c>
      <c r="D24" s="1299"/>
      <c r="E24" s="407"/>
      <c r="F24" s="401">
        <v>3112.6</v>
      </c>
      <c r="G24" s="401">
        <v>3257.5</v>
      </c>
      <c r="H24" s="401">
        <v>3501.6</v>
      </c>
      <c r="I24" s="402">
        <f>SUM(J24:U24)</f>
        <v>6083.2</v>
      </c>
      <c r="J24" s="402">
        <v>27.3</v>
      </c>
      <c r="K24" s="402">
        <v>94</v>
      </c>
      <c r="L24" s="402">
        <v>80.8</v>
      </c>
      <c r="M24" s="402">
        <v>3.5</v>
      </c>
      <c r="N24" s="402">
        <v>2197.9</v>
      </c>
      <c r="O24" s="402">
        <v>2178.8</v>
      </c>
      <c r="P24" s="402">
        <v>1408.4</v>
      </c>
      <c r="Q24" s="402">
        <v>65.9</v>
      </c>
      <c r="R24" s="402">
        <v>3.4</v>
      </c>
      <c r="S24" s="402">
        <v>9</v>
      </c>
      <c r="T24" s="402">
        <v>9</v>
      </c>
      <c r="U24" s="403">
        <v>5.2</v>
      </c>
    </row>
    <row r="25" spans="2:21" ht="15" customHeight="1">
      <c r="B25" s="1301"/>
      <c r="C25" s="1299" t="s">
        <v>1226</v>
      </c>
      <c r="D25" s="1299"/>
      <c r="E25" s="407"/>
      <c r="F25" s="401">
        <v>203.2</v>
      </c>
      <c r="G25" s="401">
        <v>148.1</v>
      </c>
      <c r="H25" s="401">
        <v>199.9</v>
      </c>
      <c r="I25" s="402">
        <f>SUM(J25:U25)</f>
        <v>283.59999999999997</v>
      </c>
      <c r="J25" s="402">
        <v>30.7</v>
      </c>
      <c r="K25" s="402">
        <v>17</v>
      </c>
      <c r="L25" s="402">
        <v>29.1</v>
      </c>
      <c r="M25" s="402">
        <v>19.1</v>
      </c>
      <c r="N25" s="402">
        <v>16.1</v>
      </c>
      <c r="O25" s="402">
        <v>8.7</v>
      </c>
      <c r="P25" s="402">
        <v>2.1</v>
      </c>
      <c r="Q25" s="402">
        <v>80.3</v>
      </c>
      <c r="R25" s="402">
        <v>27</v>
      </c>
      <c r="S25" s="402">
        <v>22.7</v>
      </c>
      <c r="T25" s="402">
        <v>15.4</v>
      </c>
      <c r="U25" s="403">
        <v>15.4</v>
      </c>
    </row>
    <row r="26" spans="2:21" ht="15" customHeight="1">
      <c r="B26" s="1301"/>
      <c r="C26" s="1299" t="s">
        <v>1148</v>
      </c>
      <c r="D26" s="1299"/>
      <c r="E26" s="407"/>
      <c r="F26" s="401">
        <v>122.5</v>
      </c>
      <c r="G26" s="401">
        <v>82.1</v>
      </c>
      <c r="H26" s="401">
        <v>105</v>
      </c>
      <c r="I26" s="402">
        <f>SUM(J26:U26)</f>
        <v>66.9</v>
      </c>
      <c r="J26" s="402">
        <v>17.3</v>
      </c>
      <c r="K26" s="402">
        <v>6.3</v>
      </c>
      <c r="L26" s="402">
        <v>3.3</v>
      </c>
      <c r="M26" s="402">
        <v>8.7</v>
      </c>
      <c r="N26" s="402">
        <v>6.8</v>
      </c>
      <c r="O26" s="402">
        <v>1</v>
      </c>
      <c r="P26" s="402">
        <v>4.4</v>
      </c>
      <c r="Q26" s="402">
        <v>0.1</v>
      </c>
      <c r="R26" s="402">
        <v>5.7</v>
      </c>
      <c r="S26" s="402">
        <v>5.3</v>
      </c>
      <c r="T26" s="402">
        <v>4.7</v>
      </c>
      <c r="U26" s="403">
        <v>3.3</v>
      </c>
    </row>
    <row r="27" spans="2:22" ht="15" customHeight="1">
      <c r="B27" s="1301"/>
      <c r="C27" s="1300" t="s">
        <v>1220</v>
      </c>
      <c r="D27" s="1300"/>
      <c r="E27" s="407"/>
      <c r="F27" s="401">
        <f>SUM(F24:F26)</f>
        <v>3438.2999999999997</v>
      </c>
      <c r="G27" s="401">
        <f>SUM(G24:G26)</f>
        <v>3487.7</v>
      </c>
      <c r="H27" s="401">
        <f>SUM(H24:H26)</f>
        <v>3806.5</v>
      </c>
      <c r="I27" s="402">
        <f>SUM(J27:U27)</f>
        <v>6433.7</v>
      </c>
      <c r="J27" s="402">
        <f aca="true" t="shared" si="4" ref="J27:U27">SUM(J24:J26)</f>
        <v>75.3</v>
      </c>
      <c r="K27" s="402">
        <f t="shared" si="4"/>
        <v>117.3</v>
      </c>
      <c r="L27" s="402">
        <f t="shared" si="4"/>
        <v>113.2</v>
      </c>
      <c r="M27" s="402">
        <f t="shared" si="4"/>
        <v>31.3</v>
      </c>
      <c r="N27" s="402">
        <f t="shared" si="4"/>
        <v>2220.8</v>
      </c>
      <c r="O27" s="402">
        <f t="shared" si="4"/>
        <v>2188.5</v>
      </c>
      <c r="P27" s="402">
        <f t="shared" si="4"/>
        <v>1414.9</v>
      </c>
      <c r="Q27" s="402">
        <f t="shared" si="4"/>
        <v>146.29999999999998</v>
      </c>
      <c r="R27" s="402">
        <f t="shared" si="4"/>
        <v>36.1</v>
      </c>
      <c r="S27" s="402">
        <f t="shared" si="4"/>
        <v>37</v>
      </c>
      <c r="T27" s="402">
        <f t="shared" si="4"/>
        <v>29.099999999999998</v>
      </c>
      <c r="U27" s="403">
        <f t="shared" si="4"/>
        <v>23.900000000000002</v>
      </c>
      <c r="V27" s="413"/>
    </row>
    <row r="28" spans="2:21" ht="7.5" customHeight="1">
      <c r="B28" s="414"/>
      <c r="C28" s="406"/>
      <c r="D28" s="406"/>
      <c r="E28" s="407"/>
      <c r="F28" s="401"/>
      <c r="G28" s="401"/>
      <c r="H28" s="401"/>
      <c r="I28" s="402"/>
      <c r="J28" s="402"/>
      <c r="K28" s="402"/>
      <c r="L28" s="402"/>
      <c r="M28" s="402"/>
      <c r="N28" s="402"/>
      <c r="O28" s="402"/>
      <c r="P28" s="402"/>
      <c r="Q28" s="402"/>
      <c r="R28" s="402"/>
      <c r="S28" s="402"/>
      <c r="T28" s="402"/>
      <c r="U28" s="403"/>
    </row>
    <row r="29" spans="2:21" ht="15" customHeight="1">
      <c r="B29" s="1301" t="s">
        <v>1227</v>
      </c>
      <c r="C29" s="1299" t="s">
        <v>1228</v>
      </c>
      <c r="D29" s="1299"/>
      <c r="E29" s="407"/>
      <c r="F29" s="401">
        <v>556.1</v>
      </c>
      <c r="G29" s="401">
        <v>804.4</v>
      </c>
      <c r="H29" s="401">
        <v>496.3</v>
      </c>
      <c r="I29" s="402">
        <f>SUM(J29:U29)</f>
        <v>166.5</v>
      </c>
      <c r="J29" s="402">
        <v>0.8</v>
      </c>
      <c r="K29" s="124">
        <v>0</v>
      </c>
      <c r="L29" s="402">
        <v>0.2</v>
      </c>
      <c r="M29" s="124">
        <v>0</v>
      </c>
      <c r="N29" s="402">
        <v>108.8</v>
      </c>
      <c r="O29" s="402">
        <v>56.2</v>
      </c>
      <c r="P29" s="124">
        <v>0</v>
      </c>
      <c r="Q29" s="402">
        <v>0.1</v>
      </c>
      <c r="R29" s="402">
        <v>0.4</v>
      </c>
      <c r="S29" s="124">
        <v>0</v>
      </c>
      <c r="T29" s="124">
        <v>0</v>
      </c>
      <c r="U29" s="333">
        <v>0</v>
      </c>
    </row>
    <row r="30" spans="2:21" ht="15" customHeight="1">
      <c r="B30" s="1301"/>
      <c r="C30" s="1299" t="s">
        <v>1229</v>
      </c>
      <c r="D30" s="1299"/>
      <c r="E30" s="407"/>
      <c r="F30" s="401">
        <v>789.7</v>
      </c>
      <c r="G30" s="401">
        <v>0.3</v>
      </c>
      <c r="H30" s="401">
        <v>1.5</v>
      </c>
      <c r="I30" s="402">
        <f>SUM(J30:U30)</f>
        <v>5.2</v>
      </c>
      <c r="J30" s="402">
        <v>3.9</v>
      </c>
      <c r="K30" s="402">
        <v>1.1</v>
      </c>
      <c r="L30" s="124">
        <v>0</v>
      </c>
      <c r="M30" s="124">
        <v>0</v>
      </c>
      <c r="N30" s="124">
        <v>0</v>
      </c>
      <c r="O30" s="124">
        <v>0</v>
      </c>
      <c r="P30" s="124">
        <v>0</v>
      </c>
      <c r="Q30" s="124">
        <v>0</v>
      </c>
      <c r="R30" s="124">
        <v>0</v>
      </c>
      <c r="S30" s="124">
        <v>0</v>
      </c>
      <c r="T30" s="402">
        <v>0</v>
      </c>
      <c r="U30" s="403">
        <v>0.2</v>
      </c>
    </row>
    <row r="31" spans="2:21" ht="15" customHeight="1">
      <c r="B31" s="1301"/>
      <c r="C31" s="1299" t="s">
        <v>1148</v>
      </c>
      <c r="D31" s="1299"/>
      <c r="E31" s="407"/>
      <c r="F31" s="401">
        <v>129.9</v>
      </c>
      <c r="G31" s="401">
        <v>344.7</v>
      </c>
      <c r="H31" s="401">
        <v>389.7</v>
      </c>
      <c r="I31" s="402">
        <f>SUM(J31:U31)</f>
        <v>255</v>
      </c>
      <c r="J31" s="402">
        <v>0</v>
      </c>
      <c r="K31" s="402">
        <v>7.2</v>
      </c>
      <c r="L31" s="402">
        <v>14</v>
      </c>
      <c r="M31" s="402">
        <v>0.7</v>
      </c>
      <c r="N31" s="402">
        <v>67.4</v>
      </c>
      <c r="O31" s="402">
        <v>0.3</v>
      </c>
      <c r="P31" s="402">
        <v>15.5</v>
      </c>
      <c r="Q31" s="402">
        <v>18</v>
      </c>
      <c r="R31" s="402">
        <v>1</v>
      </c>
      <c r="S31" s="402">
        <v>7.6</v>
      </c>
      <c r="T31" s="402">
        <v>0</v>
      </c>
      <c r="U31" s="403">
        <v>123.3</v>
      </c>
    </row>
    <row r="32" spans="2:21" ht="15" customHeight="1">
      <c r="B32" s="1302"/>
      <c r="C32" s="1303" t="s">
        <v>1220</v>
      </c>
      <c r="D32" s="1303"/>
      <c r="E32" s="415"/>
      <c r="F32" s="416">
        <f>SUM(F29:F31)</f>
        <v>1475.7000000000003</v>
      </c>
      <c r="G32" s="416">
        <f>SUM(G29:G31)</f>
        <v>1149.3999999999999</v>
      </c>
      <c r="H32" s="416">
        <f>SUM(H29:H31)</f>
        <v>887.5</v>
      </c>
      <c r="I32" s="417">
        <f>SUM(J32:U32)</f>
        <v>426.70000000000005</v>
      </c>
      <c r="J32" s="417">
        <f aca="true" t="shared" si="5" ref="J32:U32">SUM(J29:J31)</f>
        <v>4.7</v>
      </c>
      <c r="K32" s="417">
        <f t="shared" si="5"/>
        <v>8.3</v>
      </c>
      <c r="L32" s="417">
        <f t="shared" si="5"/>
        <v>14.2</v>
      </c>
      <c r="M32" s="417">
        <f t="shared" si="5"/>
        <v>0.7</v>
      </c>
      <c r="N32" s="417">
        <f t="shared" si="5"/>
        <v>176.2</v>
      </c>
      <c r="O32" s="417">
        <f t="shared" si="5"/>
        <v>56.5</v>
      </c>
      <c r="P32" s="417">
        <f t="shared" si="5"/>
        <v>15.5</v>
      </c>
      <c r="Q32" s="417">
        <f t="shared" si="5"/>
        <v>18.1</v>
      </c>
      <c r="R32" s="417">
        <f t="shared" si="5"/>
        <v>1.4</v>
      </c>
      <c r="S32" s="417">
        <f t="shared" si="5"/>
        <v>7.6</v>
      </c>
      <c r="T32" s="417">
        <f t="shared" si="5"/>
        <v>0</v>
      </c>
      <c r="U32" s="418">
        <f t="shared" si="5"/>
        <v>123.5</v>
      </c>
    </row>
    <row r="33" ht="15" customHeight="1">
      <c r="B33" s="386" t="s">
        <v>1230</v>
      </c>
    </row>
  </sheetData>
  <mergeCells count="32">
    <mergeCell ref="F14:F15"/>
    <mergeCell ref="B4:E4"/>
    <mergeCell ref="B5:E5"/>
    <mergeCell ref="C22:D22"/>
    <mergeCell ref="C9:D9"/>
    <mergeCell ref="C8:D8"/>
    <mergeCell ref="C7:D7"/>
    <mergeCell ref="C6:D6"/>
    <mergeCell ref="C10:D10"/>
    <mergeCell ref="C11:D11"/>
    <mergeCell ref="C14:D14"/>
    <mergeCell ref="C15:D15"/>
    <mergeCell ref="C13:D13"/>
    <mergeCell ref="C12:D12"/>
    <mergeCell ref="C16:D16"/>
    <mergeCell ref="C21:D21"/>
    <mergeCell ref="C20:D20"/>
    <mergeCell ref="C30:D30"/>
    <mergeCell ref="C31:D31"/>
    <mergeCell ref="B29:B32"/>
    <mergeCell ref="C32:D32"/>
    <mergeCell ref="B24:B27"/>
    <mergeCell ref="G14:G15"/>
    <mergeCell ref="B6:B16"/>
    <mergeCell ref="B19:B22"/>
    <mergeCell ref="C29:D29"/>
    <mergeCell ref="C27:D27"/>
    <mergeCell ref="C17:D17"/>
    <mergeCell ref="C19:D19"/>
    <mergeCell ref="C24:D24"/>
    <mergeCell ref="C25:D25"/>
    <mergeCell ref="C26:D26"/>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2:M136"/>
  <sheetViews>
    <sheetView workbookViewId="0" topLeftCell="A1">
      <selection activeCell="A1" sqref="A1"/>
    </sheetView>
  </sheetViews>
  <sheetFormatPr defaultColWidth="9.00390625" defaultRowHeight="13.5"/>
  <cols>
    <col min="1" max="1" width="3.625" style="419" customWidth="1"/>
    <col min="2" max="2" width="1.12109375" style="419" customWidth="1"/>
    <col min="3" max="3" width="10.25390625" style="419" customWidth="1"/>
    <col min="4" max="5" width="7.875" style="421" bestFit="1" customWidth="1"/>
    <col min="6" max="7" width="8.125" style="421" customWidth="1"/>
    <col min="8" max="10" width="8.75390625" style="421" bestFit="1" customWidth="1"/>
    <col min="11" max="11" width="11.50390625" style="421" bestFit="1" customWidth="1"/>
    <col min="12" max="12" width="12.25390625" style="421" bestFit="1" customWidth="1"/>
    <col min="13" max="16384" width="9.00390625" style="421" customWidth="1"/>
  </cols>
  <sheetData>
    <row r="2" spans="2:11" ht="14.25">
      <c r="B2" s="420" t="s">
        <v>1257</v>
      </c>
      <c r="K2" s="422"/>
    </row>
    <row r="3" spans="3:11" ht="12">
      <c r="C3" s="421"/>
      <c r="K3" s="422"/>
    </row>
    <row r="4" spans="3:12" ht="12.75" thickBot="1">
      <c r="C4" s="423" t="s">
        <v>1234</v>
      </c>
      <c r="J4" s="424"/>
      <c r="K4" s="425"/>
      <c r="L4" s="424"/>
    </row>
    <row r="5" spans="2:12" ht="24" customHeight="1" thickTop="1">
      <c r="B5" s="1320" t="s">
        <v>1235</v>
      </c>
      <c r="C5" s="1321"/>
      <c r="D5" s="1324" t="s">
        <v>1236</v>
      </c>
      <c r="E5" s="1325"/>
      <c r="F5" s="1325"/>
      <c r="G5" s="1326"/>
      <c r="H5" s="1317" t="s">
        <v>1237</v>
      </c>
      <c r="I5" s="1318"/>
      <c r="J5" s="1319"/>
      <c r="K5" s="1315" t="s">
        <v>1238</v>
      </c>
      <c r="L5" s="1315" t="s">
        <v>1239</v>
      </c>
    </row>
    <row r="6" spans="2:13" ht="28.5" customHeight="1">
      <c r="B6" s="1322"/>
      <c r="C6" s="1323"/>
      <c r="D6" s="426" t="s">
        <v>283</v>
      </c>
      <c r="E6" s="427" t="s">
        <v>1240</v>
      </c>
      <c r="F6" s="427" t="s">
        <v>1241</v>
      </c>
      <c r="G6" s="427" t="s">
        <v>1242</v>
      </c>
      <c r="H6" s="426" t="s">
        <v>284</v>
      </c>
      <c r="I6" s="426" t="s">
        <v>285</v>
      </c>
      <c r="J6" s="426" t="s">
        <v>1220</v>
      </c>
      <c r="K6" s="1316"/>
      <c r="L6" s="1316"/>
      <c r="M6" s="425"/>
    </row>
    <row r="7" spans="1:12" s="433" customFormat="1" ht="12">
      <c r="A7" s="428"/>
      <c r="B7" s="429"/>
      <c r="C7" s="430"/>
      <c r="D7" s="431" t="s">
        <v>1243</v>
      </c>
      <c r="E7" s="431" t="s">
        <v>1243</v>
      </c>
      <c r="F7" s="431" t="s">
        <v>1243</v>
      </c>
      <c r="G7" s="431" t="s">
        <v>1243</v>
      </c>
      <c r="H7" s="431" t="s">
        <v>1243</v>
      </c>
      <c r="I7" s="431" t="s">
        <v>1243</v>
      </c>
      <c r="J7" s="431" t="s">
        <v>1243</v>
      </c>
      <c r="K7" s="431" t="s">
        <v>1244</v>
      </c>
      <c r="L7" s="432" t="s">
        <v>1244</v>
      </c>
    </row>
    <row r="8" spans="1:12" s="433" customFormat="1" ht="12">
      <c r="A8" s="428"/>
      <c r="B8" s="1327" t="s">
        <v>1245</v>
      </c>
      <c r="C8" s="1328"/>
      <c r="D8" s="434">
        <f>SUM(E8:G8)</f>
        <v>5067</v>
      </c>
      <c r="E8" s="434">
        <v>2411</v>
      </c>
      <c r="F8" s="434">
        <v>2656</v>
      </c>
      <c r="G8" s="434">
        <v>0</v>
      </c>
      <c r="H8" s="434">
        <v>39184</v>
      </c>
      <c r="I8" s="434">
        <v>30343</v>
      </c>
      <c r="J8" s="434">
        <f>SUM(H8:I8)</f>
        <v>69527</v>
      </c>
      <c r="K8" s="434">
        <v>5561732</v>
      </c>
      <c r="L8" s="435">
        <v>8775368</v>
      </c>
    </row>
    <row r="9" spans="1:12" s="433" customFormat="1" ht="12">
      <c r="A9" s="428"/>
      <c r="B9" s="1327" t="s">
        <v>1246</v>
      </c>
      <c r="C9" s="1328"/>
      <c r="D9" s="434">
        <f>SUM(E9:G9)</f>
        <v>5886</v>
      </c>
      <c r="E9" s="434">
        <v>2605</v>
      </c>
      <c r="F9" s="434">
        <v>1785</v>
      </c>
      <c r="G9" s="434">
        <v>1496</v>
      </c>
      <c r="H9" s="434">
        <v>42267</v>
      </c>
      <c r="I9" s="434">
        <v>34752</v>
      </c>
      <c r="J9" s="434">
        <f>SUM(H9:I9)</f>
        <v>77019</v>
      </c>
      <c r="K9" s="434">
        <v>6182834</v>
      </c>
      <c r="L9" s="435">
        <v>10242253</v>
      </c>
    </row>
    <row r="10" spans="1:12" s="433" customFormat="1" ht="12" customHeight="1">
      <c r="A10" s="428"/>
      <c r="B10" s="1327" t="s">
        <v>1232</v>
      </c>
      <c r="C10" s="1328"/>
      <c r="D10" s="434">
        <f>SUM(E10:G10)</f>
        <v>5768</v>
      </c>
      <c r="E10" s="434">
        <v>2408</v>
      </c>
      <c r="F10" s="434">
        <v>1860</v>
      </c>
      <c r="G10" s="434">
        <v>1500</v>
      </c>
      <c r="H10" s="434">
        <v>42742</v>
      </c>
      <c r="I10" s="434">
        <v>36361</v>
      </c>
      <c r="J10" s="434">
        <f>SUM(H10:I10)</f>
        <v>79103</v>
      </c>
      <c r="K10" s="434">
        <v>7050186</v>
      </c>
      <c r="L10" s="435">
        <v>11694109</v>
      </c>
    </row>
    <row r="11" spans="1:12" s="433" customFormat="1" ht="12" customHeight="1">
      <c r="A11" s="428"/>
      <c r="B11" s="1327" t="s">
        <v>1233</v>
      </c>
      <c r="C11" s="1328"/>
      <c r="D11" s="434">
        <v>5798</v>
      </c>
      <c r="E11" s="434">
        <v>2321</v>
      </c>
      <c r="F11" s="434">
        <v>1868</v>
      </c>
      <c r="G11" s="434">
        <v>1600</v>
      </c>
      <c r="H11" s="434">
        <v>43192</v>
      </c>
      <c r="I11" s="434">
        <v>37763</v>
      </c>
      <c r="J11" s="434">
        <f>SUM(H11:I11)</f>
        <v>80955</v>
      </c>
      <c r="K11" s="434">
        <v>7705109</v>
      </c>
      <c r="L11" s="435">
        <v>12847298</v>
      </c>
    </row>
    <row r="12" spans="1:12" s="433" customFormat="1" ht="12">
      <c r="A12" s="428"/>
      <c r="B12" s="436"/>
      <c r="C12" s="437"/>
      <c r="D12" s="438"/>
      <c r="E12" s="438"/>
      <c r="F12" s="438"/>
      <c r="G12" s="438"/>
      <c r="H12" s="438"/>
      <c r="I12" s="438"/>
      <c r="J12" s="438"/>
      <c r="K12" s="438"/>
      <c r="L12" s="439"/>
    </row>
    <row r="13" spans="1:12" s="443" customFormat="1" ht="15" customHeight="1">
      <c r="A13" s="440"/>
      <c r="B13" s="1313" t="s">
        <v>1247</v>
      </c>
      <c r="C13" s="1314"/>
      <c r="D13" s="441">
        <f>SUM(D15,D32,D42,D55)</f>
        <v>5951</v>
      </c>
      <c r="E13" s="441">
        <v>2368</v>
      </c>
      <c r="F13" s="441">
        <f>SUM(F15,F32,F42,F55)</f>
        <v>1909</v>
      </c>
      <c r="G13" s="441">
        <v>1674</v>
      </c>
      <c r="H13" s="441">
        <f>SUM(H15,H32,H42,H55)</f>
        <v>44475</v>
      </c>
      <c r="I13" s="441">
        <f>SUM(I15,I32,I42,I55)</f>
        <v>42017</v>
      </c>
      <c r="J13" s="441">
        <f>SUM(J15,J32,J42,J55)</f>
        <v>86492</v>
      </c>
      <c r="K13" s="441">
        <f>SUM(K15,K32,K42,K55)</f>
        <v>9014086</v>
      </c>
      <c r="L13" s="442">
        <f>SUM(L15,L32,L42,L55)</f>
        <v>15107532</v>
      </c>
    </row>
    <row r="14" spans="1:12" s="443" customFormat="1" ht="15" customHeight="1">
      <c r="A14" s="440"/>
      <c r="B14" s="444"/>
      <c r="C14" s="445"/>
      <c r="D14" s="441"/>
      <c r="E14" s="441"/>
      <c r="F14" s="441"/>
      <c r="G14" s="441"/>
      <c r="H14" s="441"/>
      <c r="I14" s="441"/>
      <c r="J14" s="441"/>
      <c r="K14" s="446"/>
      <c r="L14" s="447"/>
    </row>
    <row r="15" spans="1:12" s="443" customFormat="1" ht="12" customHeight="1">
      <c r="A15" s="440"/>
      <c r="B15" s="1184" t="s">
        <v>1060</v>
      </c>
      <c r="C15" s="1312"/>
      <c r="D15" s="448">
        <f>SUM(D16:D30)</f>
        <v>2898</v>
      </c>
      <c r="E15" s="448">
        <v>1188</v>
      </c>
      <c r="F15" s="448">
        <v>914</v>
      </c>
      <c r="G15" s="448">
        <f aca="true" t="shared" si="0" ref="G15:L15">SUM(G16:G30)</f>
        <v>796</v>
      </c>
      <c r="H15" s="448">
        <f t="shared" si="0"/>
        <v>20367</v>
      </c>
      <c r="I15" s="448">
        <f t="shared" si="0"/>
        <v>18963</v>
      </c>
      <c r="J15" s="448">
        <f t="shared" si="0"/>
        <v>39330</v>
      </c>
      <c r="K15" s="448">
        <f t="shared" si="0"/>
        <v>4036950</v>
      </c>
      <c r="L15" s="449">
        <f t="shared" si="0"/>
        <v>6739822</v>
      </c>
    </row>
    <row r="16" spans="2:12" ht="12" customHeight="1">
      <c r="B16" s="450"/>
      <c r="C16" s="122" t="s">
        <v>1028</v>
      </c>
      <c r="D16" s="434">
        <f aca="true" t="shared" si="1" ref="D16:D22">SUM(E16:G16)</f>
        <v>1289</v>
      </c>
      <c r="E16" s="434">
        <v>515</v>
      </c>
      <c r="F16" s="434">
        <v>365</v>
      </c>
      <c r="G16" s="434">
        <v>409</v>
      </c>
      <c r="H16" s="434">
        <v>11614</v>
      </c>
      <c r="I16" s="434">
        <v>6956</v>
      </c>
      <c r="J16" s="434">
        <f aca="true" t="shared" si="2" ref="J16:J22">SUM(H16:I16)</f>
        <v>18570</v>
      </c>
      <c r="K16" s="434">
        <v>1747252</v>
      </c>
      <c r="L16" s="435">
        <v>3194759</v>
      </c>
    </row>
    <row r="17" spans="2:12" ht="12" customHeight="1">
      <c r="B17" s="450"/>
      <c r="C17" s="122" t="s">
        <v>1061</v>
      </c>
      <c r="D17" s="434">
        <f t="shared" si="1"/>
        <v>262</v>
      </c>
      <c r="E17" s="434">
        <v>99</v>
      </c>
      <c r="F17" s="434">
        <v>100</v>
      </c>
      <c r="G17" s="434">
        <v>63</v>
      </c>
      <c r="H17" s="434">
        <v>1130</v>
      </c>
      <c r="I17" s="434">
        <v>2353</v>
      </c>
      <c r="J17" s="434">
        <f t="shared" si="2"/>
        <v>3483</v>
      </c>
      <c r="K17" s="434">
        <v>421562</v>
      </c>
      <c r="L17" s="435">
        <v>633284</v>
      </c>
    </row>
    <row r="18" spans="2:12" ht="12" customHeight="1">
      <c r="B18" s="450"/>
      <c r="C18" s="451" t="s">
        <v>1062</v>
      </c>
      <c r="D18" s="434">
        <f t="shared" si="1"/>
        <v>153</v>
      </c>
      <c r="E18" s="434">
        <v>61</v>
      </c>
      <c r="F18" s="434">
        <v>54</v>
      </c>
      <c r="G18" s="434">
        <v>38</v>
      </c>
      <c r="H18" s="434">
        <v>1169</v>
      </c>
      <c r="I18" s="434">
        <v>1437</v>
      </c>
      <c r="J18" s="434">
        <f t="shared" si="2"/>
        <v>2606</v>
      </c>
      <c r="K18" s="434">
        <v>326349</v>
      </c>
      <c r="L18" s="435">
        <v>483384</v>
      </c>
    </row>
    <row r="19" spans="2:12" ht="12" customHeight="1">
      <c r="B19" s="450"/>
      <c r="C19" s="122" t="s">
        <v>1248</v>
      </c>
      <c r="D19" s="434">
        <f t="shared" si="1"/>
        <v>181</v>
      </c>
      <c r="E19" s="434">
        <v>72</v>
      </c>
      <c r="F19" s="434">
        <v>64</v>
      </c>
      <c r="G19" s="434">
        <v>45</v>
      </c>
      <c r="H19" s="434">
        <v>997</v>
      </c>
      <c r="I19" s="434">
        <v>919</v>
      </c>
      <c r="J19" s="434">
        <f t="shared" si="2"/>
        <v>1916</v>
      </c>
      <c r="K19" s="434">
        <v>162692</v>
      </c>
      <c r="L19" s="435">
        <v>264674</v>
      </c>
    </row>
    <row r="20" spans="2:12" ht="12" customHeight="1">
      <c r="B20" s="450"/>
      <c r="C20" s="122" t="s">
        <v>1064</v>
      </c>
      <c r="D20" s="434">
        <f t="shared" si="1"/>
        <v>214</v>
      </c>
      <c r="E20" s="434">
        <v>94</v>
      </c>
      <c r="F20" s="434">
        <v>63</v>
      </c>
      <c r="G20" s="434">
        <v>57</v>
      </c>
      <c r="H20" s="434">
        <v>2053</v>
      </c>
      <c r="I20" s="434">
        <v>1772</v>
      </c>
      <c r="J20" s="434">
        <f t="shared" si="2"/>
        <v>3825</v>
      </c>
      <c r="K20" s="434">
        <v>614901</v>
      </c>
      <c r="L20" s="435">
        <v>954093</v>
      </c>
    </row>
    <row r="21" spans="2:12" ht="12" customHeight="1">
      <c r="B21" s="450"/>
      <c r="C21" s="122" t="s">
        <v>1065</v>
      </c>
      <c r="D21" s="434">
        <f t="shared" si="1"/>
        <v>129</v>
      </c>
      <c r="E21" s="434">
        <v>70</v>
      </c>
      <c r="F21" s="434">
        <v>42</v>
      </c>
      <c r="G21" s="434">
        <v>17</v>
      </c>
      <c r="H21" s="434">
        <v>553</v>
      </c>
      <c r="I21" s="434">
        <v>951</v>
      </c>
      <c r="J21" s="434">
        <f t="shared" si="2"/>
        <v>1504</v>
      </c>
      <c r="K21" s="434">
        <v>168311</v>
      </c>
      <c r="L21" s="435">
        <v>253284</v>
      </c>
    </row>
    <row r="22" spans="2:12" ht="12" customHeight="1">
      <c r="B22" s="450"/>
      <c r="C22" s="122" t="s">
        <v>1066</v>
      </c>
      <c r="D22" s="434">
        <f t="shared" si="1"/>
        <v>77</v>
      </c>
      <c r="E22" s="434">
        <v>49</v>
      </c>
      <c r="F22" s="434">
        <v>19</v>
      </c>
      <c r="G22" s="434">
        <v>9</v>
      </c>
      <c r="H22" s="434">
        <v>245</v>
      </c>
      <c r="I22" s="434">
        <v>221</v>
      </c>
      <c r="J22" s="434">
        <f t="shared" si="2"/>
        <v>466</v>
      </c>
      <c r="K22" s="434">
        <v>19535</v>
      </c>
      <c r="L22" s="435">
        <v>36274</v>
      </c>
    </row>
    <row r="23" spans="2:12" ht="12" customHeight="1">
      <c r="B23" s="450"/>
      <c r="C23" s="122"/>
      <c r="D23" s="434"/>
      <c r="E23" s="434"/>
      <c r="F23" s="434"/>
      <c r="G23" s="434"/>
      <c r="H23" s="434"/>
      <c r="I23" s="434"/>
      <c r="J23" s="434"/>
      <c r="K23" s="434"/>
      <c r="L23" s="435"/>
    </row>
    <row r="24" spans="2:12" ht="12" customHeight="1">
      <c r="B24" s="450"/>
      <c r="C24" s="122" t="s">
        <v>361</v>
      </c>
      <c r="D24" s="434">
        <f aca="true" t="shared" si="3" ref="D24:D30">SUM(E24:G24)</f>
        <v>152</v>
      </c>
      <c r="E24" s="434">
        <v>38</v>
      </c>
      <c r="F24" s="434">
        <v>59</v>
      </c>
      <c r="G24" s="434">
        <v>55</v>
      </c>
      <c r="H24" s="434">
        <v>742</v>
      </c>
      <c r="I24" s="434">
        <v>1662</v>
      </c>
      <c r="J24" s="434">
        <f aca="true" t="shared" si="4" ref="J24:J30">SUM(H24:I24)</f>
        <v>2404</v>
      </c>
      <c r="K24" s="434">
        <v>203235</v>
      </c>
      <c r="L24" s="435">
        <v>341544</v>
      </c>
    </row>
    <row r="25" spans="2:12" ht="12" customHeight="1">
      <c r="B25" s="450"/>
      <c r="C25" s="122" t="s">
        <v>360</v>
      </c>
      <c r="D25" s="434">
        <f t="shared" si="3"/>
        <v>104</v>
      </c>
      <c r="E25" s="434">
        <v>57</v>
      </c>
      <c r="F25" s="434">
        <v>33</v>
      </c>
      <c r="G25" s="434">
        <v>14</v>
      </c>
      <c r="H25" s="434">
        <v>261</v>
      </c>
      <c r="I25" s="434">
        <v>635</v>
      </c>
      <c r="J25" s="434">
        <f t="shared" si="4"/>
        <v>896</v>
      </c>
      <c r="K25" s="434">
        <v>66194</v>
      </c>
      <c r="L25" s="435">
        <v>90894</v>
      </c>
    </row>
    <row r="26" spans="2:12" ht="12" customHeight="1">
      <c r="B26" s="450"/>
      <c r="C26" s="122" t="s">
        <v>365</v>
      </c>
      <c r="D26" s="434">
        <f t="shared" si="3"/>
        <v>160</v>
      </c>
      <c r="E26" s="434">
        <v>64</v>
      </c>
      <c r="F26" s="434">
        <v>60</v>
      </c>
      <c r="G26" s="434">
        <v>36</v>
      </c>
      <c r="H26" s="434">
        <v>718</v>
      </c>
      <c r="I26" s="434">
        <v>1041</v>
      </c>
      <c r="J26" s="434">
        <f t="shared" si="4"/>
        <v>1759</v>
      </c>
      <c r="K26" s="434">
        <v>123047</v>
      </c>
      <c r="L26" s="435">
        <v>203533</v>
      </c>
    </row>
    <row r="27" spans="2:12" ht="12" customHeight="1">
      <c r="B27" s="450"/>
      <c r="C27" s="122" t="s">
        <v>1159</v>
      </c>
      <c r="D27" s="434">
        <f t="shared" si="3"/>
        <v>52</v>
      </c>
      <c r="E27" s="434">
        <v>17</v>
      </c>
      <c r="F27" s="434">
        <v>20</v>
      </c>
      <c r="G27" s="434">
        <v>15</v>
      </c>
      <c r="H27" s="434">
        <v>281</v>
      </c>
      <c r="I27" s="434">
        <v>265</v>
      </c>
      <c r="J27" s="434">
        <f t="shared" si="4"/>
        <v>546</v>
      </c>
      <c r="K27" s="434">
        <v>50991</v>
      </c>
      <c r="L27" s="435">
        <v>88950</v>
      </c>
    </row>
    <row r="28" spans="2:12" ht="12" customHeight="1">
      <c r="B28" s="450"/>
      <c r="C28" s="122" t="s">
        <v>1249</v>
      </c>
      <c r="D28" s="434">
        <f t="shared" si="3"/>
        <v>28</v>
      </c>
      <c r="E28" s="434">
        <v>15</v>
      </c>
      <c r="F28" s="434">
        <v>3</v>
      </c>
      <c r="G28" s="434">
        <v>10</v>
      </c>
      <c r="H28" s="434">
        <v>101</v>
      </c>
      <c r="I28" s="434">
        <v>113</v>
      </c>
      <c r="J28" s="434">
        <f t="shared" si="4"/>
        <v>214</v>
      </c>
      <c r="K28" s="434">
        <v>12890</v>
      </c>
      <c r="L28" s="435">
        <v>24638</v>
      </c>
    </row>
    <row r="29" spans="2:12" ht="12" customHeight="1">
      <c r="B29" s="450"/>
      <c r="C29" s="122" t="s">
        <v>362</v>
      </c>
      <c r="D29" s="434">
        <f t="shared" si="3"/>
        <v>81</v>
      </c>
      <c r="E29" s="434">
        <v>34</v>
      </c>
      <c r="F29" s="434">
        <v>26</v>
      </c>
      <c r="G29" s="434">
        <v>21</v>
      </c>
      <c r="H29" s="434">
        <v>425</v>
      </c>
      <c r="I29" s="434">
        <v>546</v>
      </c>
      <c r="J29" s="434">
        <f t="shared" si="4"/>
        <v>971</v>
      </c>
      <c r="K29" s="434">
        <v>107056</v>
      </c>
      <c r="L29" s="435">
        <v>150186</v>
      </c>
    </row>
    <row r="30" spans="2:12" ht="12" customHeight="1">
      <c r="B30" s="450"/>
      <c r="C30" s="122" t="s">
        <v>1250</v>
      </c>
      <c r="D30" s="434">
        <f t="shared" si="3"/>
        <v>16</v>
      </c>
      <c r="E30" s="434">
        <v>4</v>
      </c>
      <c r="F30" s="434">
        <v>5</v>
      </c>
      <c r="G30" s="434">
        <v>7</v>
      </c>
      <c r="H30" s="434">
        <v>78</v>
      </c>
      <c r="I30" s="434">
        <v>92</v>
      </c>
      <c r="J30" s="434">
        <f t="shared" si="4"/>
        <v>170</v>
      </c>
      <c r="K30" s="434">
        <v>12935</v>
      </c>
      <c r="L30" s="435">
        <v>20325</v>
      </c>
    </row>
    <row r="31" spans="2:12" ht="12" customHeight="1">
      <c r="B31" s="450"/>
      <c r="C31" s="122"/>
      <c r="D31" s="434"/>
      <c r="E31" s="434"/>
      <c r="F31" s="434"/>
      <c r="G31" s="434"/>
      <c r="H31" s="434"/>
      <c r="I31" s="434"/>
      <c r="J31" s="434"/>
      <c r="K31" s="434"/>
      <c r="L31" s="435"/>
    </row>
    <row r="32" spans="1:12" s="453" customFormat="1" ht="12" customHeight="1">
      <c r="A32" s="452"/>
      <c r="B32" s="1184" t="s">
        <v>1050</v>
      </c>
      <c r="C32" s="1312"/>
      <c r="D32" s="448">
        <f aca="true" t="shared" si="5" ref="D32:L32">SUM(D33:D40)</f>
        <v>213</v>
      </c>
      <c r="E32" s="448">
        <f t="shared" si="5"/>
        <v>81</v>
      </c>
      <c r="F32" s="448">
        <f t="shared" si="5"/>
        <v>61</v>
      </c>
      <c r="G32" s="448">
        <f t="shared" si="5"/>
        <v>71</v>
      </c>
      <c r="H32" s="448">
        <f t="shared" si="5"/>
        <v>1611</v>
      </c>
      <c r="I32" s="448">
        <f t="shared" si="5"/>
        <v>940</v>
      </c>
      <c r="J32" s="448">
        <f t="shared" si="5"/>
        <v>2551</v>
      </c>
      <c r="K32" s="448">
        <f t="shared" si="5"/>
        <v>242504</v>
      </c>
      <c r="L32" s="449">
        <f t="shared" si="5"/>
        <v>388886</v>
      </c>
    </row>
    <row r="33" spans="2:12" ht="12" customHeight="1">
      <c r="B33" s="450"/>
      <c r="C33" s="122" t="s">
        <v>1124</v>
      </c>
      <c r="D33" s="434">
        <f aca="true" t="shared" si="6" ref="D33:D40">SUM(E33:G33)</f>
        <v>131</v>
      </c>
      <c r="E33" s="434">
        <v>50</v>
      </c>
      <c r="F33" s="434">
        <v>33</v>
      </c>
      <c r="G33" s="434">
        <v>48</v>
      </c>
      <c r="H33" s="421">
        <v>1143</v>
      </c>
      <c r="I33" s="434">
        <v>647</v>
      </c>
      <c r="J33" s="434">
        <f aca="true" t="shared" si="7" ref="J33:J40">SUM(H33:I33)</f>
        <v>1790</v>
      </c>
      <c r="K33" s="434">
        <v>152304</v>
      </c>
      <c r="L33" s="435">
        <v>249489</v>
      </c>
    </row>
    <row r="34" spans="2:12" ht="12" customHeight="1">
      <c r="B34" s="450"/>
      <c r="C34" s="122" t="s">
        <v>399</v>
      </c>
      <c r="D34" s="434">
        <f t="shared" si="6"/>
        <v>11</v>
      </c>
      <c r="E34" s="434">
        <v>4</v>
      </c>
      <c r="F34" s="434">
        <v>2</v>
      </c>
      <c r="G34" s="434">
        <v>5</v>
      </c>
      <c r="H34" s="421">
        <v>62</v>
      </c>
      <c r="I34" s="434">
        <v>43</v>
      </c>
      <c r="J34" s="434">
        <f t="shared" si="7"/>
        <v>105</v>
      </c>
      <c r="K34" s="434">
        <v>18415</v>
      </c>
      <c r="L34" s="435">
        <v>23831</v>
      </c>
    </row>
    <row r="35" spans="2:12" ht="12" customHeight="1">
      <c r="B35" s="450"/>
      <c r="C35" s="122" t="s">
        <v>400</v>
      </c>
      <c r="D35" s="434">
        <f t="shared" si="6"/>
        <v>25</v>
      </c>
      <c r="E35" s="434">
        <v>10</v>
      </c>
      <c r="F35" s="434">
        <v>13</v>
      </c>
      <c r="G35" s="434">
        <v>2</v>
      </c>
      <c r="H35" s="421">
        <v>88</v>
      </c>
      <c r="I35" s="434">
        <v>41</v>
      </c>
      <c r="J35" s="434">
        <f t="shared" si="7"/>
        <v>129</v>
      </c>
      <c r="K35" s="434">
        <v>7314</v>
      </c>
      <c r="L35" s="435">
        <v>15895</v>
      </c>
    </row>
    <row r="36" spans="2:12" ht="12" customHeight="1">
      <c r="B36" s="450"/>
      <c r="C36" s="122" t="s">
        <v>1125</v>
      </c>
      <c r="D36" s="434">
        <f t="shared" si="6"/>
        <v>9</v>
      </c>
      <c r="E36" s="434">
        <v>4</v>
      </c>
      <c r="F36" s="434">
        <v>4</v>
      </c>
      <c r="G36" s="434">
        <v>1</v>
      </c>
      <c r="H36" s="421">
        <v>30</v>
      </c>
      <c r="I36" s="434">
        <v>27</v>
      </c>
      <c r="J36" s="434">
        <f t="shared" si="7"/>
        <v>57</v>
      </c>
      <c r="K36" s="434">
        <v>3319</v>
      </c>
      <c r="L36" s="435">
        <v>5338</v>
      </c>
    </row>
    <row r="37" spans="2:12" ht="12" customHeight="1">
      <c r="B37" s="450"/>
      <c r="C37" s="122" t="s">
        <v>357</v>
      </c>
      <c r="D37" s="434">
        <f t="shared" si="6"/>
        <v>19</v>
      </c>
      <c r="E37" s="434">
        <v>6</v>
      </c>
      <c r="F37" s="434">
        <v>5</v>
      </c>
      <c r="G37" s="434">
        <v>8</v>
      </c>
      <c r="H37" s="421">
        <v>164</v>
      </c>
      <c r="I37" s="434">
        <v>109</v>
      </c>
      <c r="J37" s="434">
        <f t="shared" si="7"/>
        <v>273</v>
      </c>
      <c r="K37" s="434">
        <v>36138</v>
      </c>
      <c r="L37" s="435">
        <v>52110</v>
      </c>
    </row>
    <row r="38" spans="2:12" ht="12" customHeight="1">
      <c r="B38" s="450"/>
      <c r="C38" s="122" t="s">
        <v>356</v>
      </c>
      <c r="D38" s="434">
        <f t="shared" si="6"/>
        <v>3</v>
      </c>
      <c r="E38" s="434">
        <v>1</v>
      </c>
      <c r="F38" s="434">
        <v>1</v>
      </c>
      <c r="G38" s="434">
        <v>1</v>
      </c>
      <c r="H38" s="421">
        <v>20</v>
      </c>
      <c r="I38" s="434">
        <v>6</v>
      </c>
      <c r="J38" s="434">
        <f t="shared" si="7"/>
        <v>26</v>
      </c>
      <c r="K38" s="434">
        <v>1415</v>
      </c>
      <c r="L38" s="435">
        <v>5918</v>
      </c>
    </row>
    <row r="39" spans="2:12" ht="12" customHeight="1">
      <c r="B39" s="450"/>
      <c r="C39" s="122" t="s">
        <v>1057</v>
      </c>
      <c r="D39" s="434">
        <f t="shared" si="6"/>
        <v>8</v>
      </c>
      <c r="E39" s="434">
        <v>3</v>
      </c>
      <c r="F39" s="434">
        <v>1</v>
      </c>
      <c r="G39" s="434">
        <v>4</v>
      </c>
      <c r="H39" s="421">
        <v>50</v>
      </c>
      <c r="I39" s="434">
        <v>43</v>
      </c>
      <c r="J39" s="434">
        <f t="shared" si="7"/>
        <v>93</v>
      </c>
      <c r="K39" s="434">
        <v>7329</v>
      </c>
      <c r="L39" s="435">
        <v>12821</v>
      </c>
    </row>
    <row r="40" spans="2:12" ht="12" customHeight="1">
      <c r="B40" s="450"/>
      <c r="C40" s="122" t="s">
        <v>1056</v>
      </c>
      <c r="D40" s="434">
        <f t="shared" si="6"/>
        <v>7</v>
      </c>
      <c r="E40" s="434">
        <v>3</v>
      </c>
      <c r="F40" s="434">
        <v>2</v>
      </c>
      <c r="G40" s="434">
        <v>2</v>
      </c>
      <c r="H40" s="421">
        <v>54</v>
      </c>
      <c r="I40" s="434">
        <v>24</v>
      </c>
      <c r="J40" s="434">
        <f t="shared" si="7"/>
        <v>78</v>
      </c>
      <c r="K40" s="434">
        <v>16270</v>
      </c>
      <c r="L40" s="435">
        <v>23484</v>
      </c>
    </row>
    <row r="41" spans="2:12" ht="12" customHeight="1">
      <c r="B41" s="450"/>
      <c r="C41" s="122"/>
      <c r="D41" s="434"/>
      <c r="E41" s="434"/>
      <c r="F41" s="434"/>
      <c r="G41" s="434"/>
      <c r="H41" s="434"/>
      <c r="I41" s="434"/>
      <c r="J41" s="434"/>
      <c r="K41" s="434"/>
      <c r="L41" s="435"/>
    </row>
    <row r="42" spans="1:12" s="443" customFormat="1" ht="12" customHeight="1">
      <c r="A42" s="440"/>
      <c r="B42" s="1184" t="s">
        <v>1071</v>
      </c>
      <c r="C42" s="1312"/>
      <c r="D42" s="448">
        <f aca="true" t="shared" si="8" ref="D42:L42">SUM(D43:D53)</f>
        <v>1665</v>
      </c>
      <c r="E42" s="448">
        <f t="shared" si="8"/>
        <v>617</v>
      </c>
      <c r="F42" s="448">
        <f t="shared" si="8"/>
        <v>552</v>
      </c>
      <c r="G42" s="448">
        <f t="shared" si="8"/>
        <v>496</v>
      </c>
      <c r="H42" s="448">
        <f t="shared" si="8"/>
        <v>12841</v>
      </c>
      <c r="I42" s="448">
        <f t="shared" si="8"/>
        <v>15245</v>
      </c>
      <c r="J42" s="448">
        <f t="shared" si="8"/>
        <v>28086</v>
      </c>
      <c r="K42" s="448">
        <f t="shared" si="8"/>
        <v>2727843</v>
      </c>
      <c r="L42" s="449">
        <f t="shared" si="8"/>
        <v>4620816</v>
      </c>
    </row>
    <row r="43" spans="2:12" ht="12" customHeight="1">
      <c r="B43" s="450"/>
      <c r="C43" s="122" t="s">
        <v>1029</v>
      </c>
      <c r="D43" s="434">
        <f aca="true" t="shared" si="9" ref="D43:D49">SUM(E43:G43)</f>
        <v>946</v>
      </c>
      <c r="E43" s="434">
        <v>306</v>
      </c>
      <c r="F43" s="434">
        <v>318</v>
      </c>
      <c r="G43" s="434">
        <v>322</v>
      </c>
      <c r="H43" s="434">
        <v>6628</v>
      </c>
      <c r="I43" s="434">
        <v>8288</v>
      </c>
      <c r="J43" s="434">
        <f aca="true" t="shared" si="10" ref="J43:J49">SUM(H43:I43)</f>
        <v>14916</v>
      </c>
      <c r="K43" s="434">
        <v>1415490</v>
      </c>
      <c r="L43" s="435">
        <v>2403962</v>
      </c>
    </row>
    <row r="44" spans="2:12" ht="12" customHeight="1">
      <c r="B44" s="450"/>
      <c r="C44" s="122" t="s">
        <v>1073</v>
      </c>
      <c r="D44" s="434">
        <f t="shared" si="9"/>
        <v>211</v>
      </c>
      <c r="E44" s="434">
        <v>101</v>
      </c>
      <c r="F44" s="434">
        <v>66</v>
      </c>
      <c r="G44" s="434">
        <v>44</v>
      </c>
      <c r="H44" s="434">
        <v>1529</v>
      </c>
      <c r="I44" s="434">
        <v>2448</v>
      </c>
      <c r="J44" s="434">
        <f t="shared" si="10"/>
        <v>3977</v>
      </c>
      <c r="K44" s="434">
        <v>265603</v>
      </c>
      <c r="L44" s="435">
        <v>511517</v>
      </c>
    </row>
    <row r="45" spans="2:12" ht="12" customHeight="1">
      <c r="B45" s="450"/>
      <c r="C45" s="122" t="s">
        <v>1251</v>
      </c>
      <c r="D45" s="434">
        <f t="shared" si="9"/>
        <v>140</v>
      </c>
      <c r="E45" s="434">
        <v>56</v>
      </c>
      <c r="F45" s="434">
        <v>40</v>
      </c>
      <c r="G45" s="434">
        <v>44</v>
      </c>
      <c r="H45" s="434">
        <v>809</v>
      </c>
      <c r="I45" s="434">
        <v>1539</v>
      </c>
      <c r="J45" s="434">
        <f t="shared" si="10"/>
        <v>2348</v>
      </c>
      <c r="K45" s="434">
        <v>173511</v>
      </c>
      <c r="L45" s="435">
        <v>269140</v>
      </c>
    </row>
    <row r="46" spans="2:12" ht="12" customHeight="1">
      <c r="B46" s="450"/>
      <c r="C46" s="122" t="s">
        <v>406</v>
      </c>
      <c r="D46" s="434">
        <f t="shared" si="9"/>
        <v>109</v>
      </c>
      <c r="E46" s="434">
        <v>41</v>
      </c>
      <c r="F46" s="434">
        <v>39</v>
      </c>
      <c r="G46" s="434">
        <v>29</v>
      </c>
      <c r="H46" s="434">
        <v>910</v>
      </c>
      <c r="I46" s="434">
        <v>1351</v>
      </c>
      <c r="J46" s="434">
        <f t="shared" si="10"/>
        <v>2261</v>
      </c>
      <c r="K46" s="434">
        <v>296818</v>
      </c>
      <c r="L46" s="435">
        <v>442997</v>
      </c>
    </row>
    <row r="47" spans="2:12" ht="12" customHeight="1">
      <c r="B47" s="450"/>
      <c r="C47" s="122" t="s">
        <v>409</v>
      </c>
      <c r="D47" s="434">
        <f t="shared" si="9"/>
        <v>54</v>
      </c>
      <c r="E47" s="434">
        <v>23</v>
      </c>
      <c r="F47" s="434">
        <v>18</v>
      </c>
      <c r="G47" s="434">
        <v>13</v>
      </c>
      <c r="H47" s="434">
        <v>378</v>
      </c>
      <c r="I47" s="434">
        <v>247</v>
      </c>
      <c r="J47" s="434">
        <f t="shared" si="10"/>
        <v>625</v>
      </c>
      <c r="K47" s="434">
        <v>73380</v>
      </c>
      <c r="L47" s="435">
        <v>126833</v>
      </c>
    </row>
    <row r="48" spans="2:12" ht="12" customHeight="1">
      <c r="B48" s="450"/>
      <c r="C48" s="122" t="s">
        <v>1161</v>
      </c>
      <c r="D48" s="434">
        <f t="shared" si="9"/>
        <v>76</v>
      </c>
      <c r="E48" s="434">
        <v>34</v>
      </c>
      <c r="F48" s="434">
        <v>31</v>
      </c>
      <c r="G48" s="434">
        <v>11</v>
      </c>
      <c r="H48" s="434">
        <v>816</v>
      </c>
      <c r="I48" s="434">
        <v>342</v>
      </c>
      <c r="J48" s="434">
        <f t="shared" si="10"/>
        <v>1158</v>
      </c>
      <c r="K48" s="434">
        <v>118355</v>
      </c>
      <c r="L48" s="435">
        <v>223280</v>
      </c>
    </row>
    <row r="49" spans="2:12" ht="12" customHeight="1">
      <c r="B49" s="450"/>
      <c r="C49" s="122" t="s">
        <v>1252</v>
      </c>
      <c r="D49" s="434">
        <f t="shared" si="9"/>
        <v>22</v>
      </c>
      <c r="E49" s="434">
        <v>13</v>
      </c>
      <c r="F49" s="434">
        <v>6</v>
      </c>
      <c r="G49" s="434">
        <v>3</v>
      </c>
      <c r="H49" s="434">
        <v>54</v>
      </c>
      <c r="I49" s="434">
        <v>72</v>
      </c>
      <c r="J49" s="434">
        <f t="shared" si="10"/>
        <v>126</v>
      </c>
      <c r="K49" s="434">
        <v>9426</v>
      </c>
      <c r="L49" s="435">
        <v>15096</v>
      </c>
    </row>
    <row r="50" spans="2:12" ht="12" customHeight="1">
      <c r="B50" s="450"/>
      <c r="C50" s="122"/>
      <c r="D50" s="434"/>
      <c r="E50" s="434"/>
      <c r="F50" s="434"/>
      <c r="G50" s="434"/>
      <c r="H50" s="434"/>
      <c r="I50" s="434"/>
      <c r="J50" s="434"/>
      <c r="K50" s="434"/>
      <c r="L50" s="435"/>
    </row>
    <row r="51" spans="2:12" ht="12" customHeight="1">
      <c r="B51" s="450"/>
      <c r="C51" s="122" t="s">
        <v>306</v>
      </c>
      <c r="D51" s="434">
        <f>SUM(E51:G51)</f>
        <v>22</v>
      </c>
      <c r="E51" s="434">
        <v>2</v>
      </c>
      <c r="F51" s="434">
        <v>11</v>
      </c>
      <c r="G51" s="434">
        <v>9</v>
      </c>
      <c r="H51" s="434">
        <v>1355</v>
      </c>
      <c r="I51" s="434">
        <v>302</v>
      </c>
      <c r="J51" s="434">
        <f>SUM(H51:I51)</f>
        <v>1657</v>
      </c>
      <c r="K51" s="434">
        <v>270940</v>
      </c>
      <c r="L51" s="435">
        <v>490791</v>
      </c>
    </row>
    <row r="52" spans="2:12" ht="12" customHeight="1">
      <c r="B52" s="450"/>
      <c r="C52" s="122" t="s">
        <v>1253</v>
      </c>
      <c r="D52" s="434">
        <f>SUM(E52:G52)</f>
        <v>55</v>
      </c>
      <c r="E52" s="434">
        <v>21</v>
      </c>
      <c r="F52" s="434">
        <v>17</v>
      </c>
      <c r="G52" s="434">
        <v>17</v>
      </c>
      <c r="H52" s="434">
        <v>254</v>
      </c>
      <c r="I52" s="434">
        <v>526</v>
      </c>
      <c r="J52" s="434">
        <f>SUM(H52:I52)</f>
        <v>780</v>
      </c>
      <c r="K52" s="434">
        <v>90737</v>
      </c>
      <c r="L52" s="435">
        <v>115171</v>
      </c>
    </row>
    <row r="53" spans="2:12" ht="12" customHeight="1">
      <c r="B53" s="450"/>
      <c r="C53" s="122" t="s">
        <v>366</v>
      </c>
      <c r="D53" s="434">
        <f>SUM(E53:G53)</f>
        <v>30</v>
      </c>
      <c r="E53" s="434">
        <v>20</v>
      </c>
      <c r="F53" s="434">
        <v>6</v>
      </c>
      <c r="G53" s="434">
        <v>4</v>
      </c>
      <c r="H53" s="434">
        <v>108</v>
      </c>
      <c r="I53" s="434">
        <v>130</v>
      </c>
      <c r="J53" s="434">
        <f>SUM(H53:I53)</f>
        <v>238</v>
      </c>
      <c r="K53" s="434">
        <v>13583</v>
      </c>
      <c r="L53" s="435">
        <v>22029</v>
      </c>
    </row>
    <row r="54" spans="2:12" ht="12" customHeight="1">
      <c r="B54" s="450"/>
      <c r="C54" s="122"/>
      <c r="D54" s="434"/>
      <c r="E54" s="434"/>
      <c r="F54" s="434"/>
      <c r="G54" s="434"/>
      <c r="H54" s="434"/>
      <c r="I54" s="434"/>
      <c r="J54" s="434"/>
      <c r="K54" s="434"/>
      <c r="L54" s="435"/>
    </row>
    <row r="55" spans="1:12" s="443" customFormat="1" ht="12" customHeight="1">
      <c r="A55" s="440"/>
      <c r="B55" s="1184" t="s">
        <v>1040</v>
      </c>
      <c r="C55" s="1312"/>
      <c r="D55" s="448">
        <f>SUM(D56:D71)</f>
        <v>1175</v>
      </c>
      <c r="E55" s="448">
        <v>481</v>
      </c>
      <c r="F55" s="448">
        <f>SUM(F56:F71)</f>
        <v>382</v>
      </c>
      <c r="G55" s="448">
        <v>312</v>
      </c>
      <c r="H55" s="448">
        <f>SUM(H56:H71)</f>
        <v>9656</v>
      </c>
      <c r="I55" s="448">
        <f>SUM(I56:I71)</f>
        <v>6869</v>
      </c>
      <c r="J55" s="448">
        <f>SUM(J56:J71)</f>
        <v>16525</v>
      </c>
      <c r="K55" s="448">
        <v>2006789</v>
      </c>
      <c r="L55" s="449">
        <f>SUM(L56:L71)</f>
        <v>3358008</v>
      </c>
    </row>
    <row r="56" spans="2:12" ht="12" customHeight="1">
      <c r="B56" s="450"/>
      <c r="C56" s="122" t="s">
        <v>1042</v>
      </c>
      <c r="D56" s="434">
        <f>SUM(E56:G56)</f>
        <v>412</v>
      </c>
      <c r="E56" s="125">
        <v>184</v>
      </c>
      <c r="F56" s="125">
        <v>126</v>
      </c>
      <c r="G56" s="125">
        <v>102</v>
      </c>
      <c r="H56" s="434">
        <v>3306</v>
      </c>
      <c r="I56" s="125">
        <v>2562</v>
      </c>
      <c r="J56" s="434">
        <f>SUM(H56:I56)</f>
        <v>5868</v>
      </c>
      <c r="K56" s="305">
        <v>559955</v>
      </c>
      <c r="L56" s="384">
        <v>987146</v>
      </c>
    </row>
    <row r="57" spans="2:12" ht="12" customHeight="1">
      <c r="B57" s="450"/>
      <c r="C57" s="122" t="s">
        <v>1043</v>
      </c>
      <c r="D57" s="434">
        <f>SUM(E57:G57)</f>
        <v>353</v>
      </c>
      <c r="E57" s="434">
        <v>134</v>
      </c>
      <c r="F57" s="125">
        <v>97</v>
      </c>
      <c r="G57" s="125">
        <v>122</v>
      </c>
      <c r="H57" s="434">
        <v>4632</v>
      </c>
      <c r="I57" s="125">
        <v>2577</v>
      </c>
      <c r="J57" s="434">
        <f>SUM(H57:I57)</f>
        <v>7209</v>
      </c>
      <c r="K57" s="305">
        <v>1174588</v>
      </c>
      <c r="L57" s="384">
        <v>1891696</v>
      </c>
    </row>
    <row r="58" spans="2:12" ht="12" customHeight="1">
      <c r="B58" s="450"/>
      <c r="C58" s="122"/>
      <c r="D58" s="434"/>
      <c r="E58" s="434"/>
      <c r="F58" s="125"/>
      <c r="G58" s="125"/>
      <c r="H58" s="434"/>
      <c r="I58" s="125"/>
      <c r="J58" s="434"/>
      <c r="K58" s="305"/>
      <c r="L58" s="384"/>
    </row>
    <row r="59" spans="2:12" ht="12" customHeight="1">
      <c r="B59" s="450"/>
      <c r="C59" s="122" t="s">
        <v>350</v>
      </c>
      <c r="D59" s="434">
        <f aca="true" t="shared" si="11" ref="D59:D66">SUM(E59:G59)</f>
        <v>22</v>
      </c>
      <c r="E59" s="125">
        <v>9</v>
      </c>
      <c r="F59" s="125">
        <v>8</v>
      </c>
      <c r="G59" s="125">
        <v>5</v>
      </c>
      <c r="H59" s="434">
        <v>128</v>
      </c>
      <c r="I59" s="125">
        <v>80</v>
      </c>
      <c r="J59" s="434">
        <f aca="true" t="shared" si="12" ref="J59:J66">SUM(H59:I59)</f>
        <v>208</v>
      </c>
      <c r="K59" s="305">
        <v>26362</v>
      </c>
      <c r="L59" s="384">
        <v>37758</v>
      </c>
    </row>
    <row r="60" spans="2:12" ht="12" customHeight="1">
      <c r="B60" s="450"/>
      <c r="C60" s="122" t="s">
        <v>351</v>
      </c>
      <c r="D60" s="434">
        <f t="shared" si="11"/>
        <v>49</v>
      </c>
      <c r="E60" s="125">
        <v>13</v>
      </c>
      <c r="F60" s="125">
        <v>24</v>
      </c>
      <c r="G60" s="125">
        <v>12</v>
      </c>
      <c r="H60" s="434">
        <v>287</v>
      </c>
      <c r="I60" s="125">
        <v>418</v>
      </c>
      <c r="J60" s="434">
        <f t="shared" si="12"/>
        <v>705</v>
      </c>
      <c r="K60" s="305">
        <v>43989</v>
      </c>
      <c r="L60" s="384">
        <v>99703</v>
      </c>
    </row>
    <row r="61" spans="2:12" ht="12" customHeight="1">
      <c r="B61" s="450"/>
      <c r="C61" s="122" t="s">
        <v>349</v>
      </c>
      <c r="D61" s="434">
        <f t="shared" si="11"/>
        <v>23</v>
      </c>
      <c r="E61" s="125">
        <v>11</v>
      </c>
      <c r="F61" s="125">
        <v>6</v>
      </c>
      <c r="G61" s="125">
        <v>6</v>
      </c>
      <c r="H61" s="434">
        <v>143</v>
      </c>
      <c r="I61" s="125">
        <v>122</v>
      </c>
      <c r="J61" s="434">
        <f t="shared" si="12"/>
        <v>265</v>
      </c>
      <c r="K61" s="305">
        <v>16914</v>
      </c>
      <c r="L61" s="384">
        <v>30108</v>
      </c>
    </row>
    <row r="62" spans="2:12" ht="12" customHeight="1">
      <c r="B62" s="450"/>
      <c r="C62" s="122" t="s">
        <v>347</v>
      </c>
      <c r="D62" s="434">
        <f t="shared" si="11"/>
        <v>18</v>
      </c>
      <c r="E62" s="125">
        <v>7</v>
      </c>
      <c r="F62" s="125">
        <v>8</v>
      </c>
      <c r="G62" s="125">
        <v>3</v>
      </c>
      <c r="H62" s="434">
        <v>89</v>
      </c>
      <c r="I62" s="125">
        <v>33</v>
      </c>
      <c r="J62" s="434">
        <f t="shared" si="12"/>
        <v>122</v>
      </c>
      <c r="K62" s="305">
        <v>10023</v>
      </c>
      <c r="L62" s="384">
        <v>25104</v>
      </c>
    </row>
    <row r="63" spans="2:12" ht="12" customHeight="1">
      <c r="B63" s="450"/>
      <c r="C63" s="122" t="s">
        <v>346</v>
      </c>
      <c r="D63" s="434">
        <f t="shared" si="11"/>
        <v>20</v>
      </c>
      <c r="E63" s="125">
        <v>8</v>
      </c>
      <c r="F63" s="125">
        <v>8</v>
      </c>
      <c r="G63" s="125">
        <v>4</v>
      </c>
      <c r="H63" s="434">
        <v>84</v>
      </c>
      <c r="I63" s="125">
        <v>54</v>
      </c>
      <c r="J63" s="434">
        <f t="shared" si="12"/>
        <v>138</v>
      </c>
      <c r="K63" s="305">
        <v>7371</v>
      </c>
      <c r="L63" s="384">
        <v>16942</v>
      </c>
    </row>
    <row r="64" spans="2:12" ht="12" customHeight="1">
      <c r="B64" s="450"/>
      <c r="C64" s="122" t="s">
        <v>345</v>
      </c>
      <c r="D64" s="434">
        <f t="shared" si="11"/>
        <v>15</v>
      </c>
      <c r="E64" s="125">
        <v>8</v>
      </c>
      <c r="F64" s="125">
        <v>6</v>
      </c>
      <c r="G64" s="125">
        <v>1</v>
      </c>
      <c r="H64" s="434">
        <v>40</v>
      </c>
      <c r="I64" s="125">
        <v>24</v>
      </c>
      <c r="J64" s="434">
        <f t="shared" si="12"/>
        <v>64</v>
      </c>
      <c r="K64" s="305">
        <v>1577</v>
      </c>
      <c r="L64" s="384">
        <v>3006</v>
      </c>
    </row>
    <row r="65" spans="2:12" ht="12" customHeight="1">
      <c r="B65" s="450"/>
      <c r="C65" s="122" t="s">
        <v>1254</v>
      </c>
      <c r="D65" s="434">
        <f t="shared" si="11"/>
        <v>12</v>
      </c>
      <c r="E65" s="125">
        <v>6</v>
      </c>
      <c r="F65" s="125">
        <v>3</v>
      </c>
      <c r="G65" s="125">
        <v>3</v>
      </c>
      <c r="H65" s="434">
        <v>38</v>
      </c>
      <c r="I65" s="125">
        <v>45</v>
      </c>
      <c r="J65" s="434">
        <f t="shared" si="12"/>
        <v>83</v>
      </c>
      <c r="K65" s="305">
        <v>2373</v>
      </c>
      <c r="L65" s="384">
        <v>5072</v>
      </c>
    </row>
    <row r="66" spans="1:12" s="455" customFormat="1" ht="12" customHeight="1">
      <c r="A66" s="454"/>
      <c r="B66" s="450"/>
      <c r="C66" s="122" t="s">
        <v>1255</v>
      </c>
      <c r="D66" s="434">
        <f t="shared" si="11"/>
        <v>54</v>
      </c>
      <c r="E66" s="125">
        <v>21</v>
      </c>
      <c r="F66" s="125">
        <v>22</v>
      </c>
      <c r="G66" s="125">
        <v>11</v>
      </c>
      <c r="H66" s="434">
        <v>223</v>
      </c>
      <c r="I66" s="125">
        <v>177</v>
      </c>
      <c r="J66" s="434">
        <f t="shared" si="12"/>
        <v>400</v>
      </c>
      <c r="K66" s="305">
        <v>32849</v>
      </c>
      <c r="L66" s="384">
        <v>48889</v>
      </c>
    </row>
    <row r="67" spans="1:12" s="455" customFormat="1" ht="12" customHeight="1">
      <c r="A67" s="454"/>
      <c r="B67" s="450"/>
      <c r="C67" s="122"/>
      <c r="D67" s="434"/>
      <c r="E67" s="125"/>
      <c r="F67" s="125"/>
      <c r="G67" s="125"/>
      <c r="H67" s="434"/>
      <c r="I67" s="125"/>
      <c r="J67" s="434"/>
      <c r="K67" s="305"/>
      <c r="L67" s="384"/>
    </row>
    <row r="68" spans="2:12" ht="12" customHeight="1">
      <c r="B68" s="450"/>
      <c r="C68" s="451" t="s">
        <v>1049</v>
      </c>
      <c r="D68" s="434">
        <f>SUM(E68:G68)</f>
        <v>50</v>
      </c>
      <c r="E68" s="456">
        <v>21</v>
      </c>
      <c r="F68" s="456">
        <v>12</v>
      </c>
      <c r="G68" s="456">
        <v>17</v>
      </c>
      <c r="H68" s="434">
        <v>227</v>
      </c>
      <c r="I68" s="456">
        <v>164</v>
      </c>
      <c r="J68" s="434">
        <f>SUM(H68:I68)</f>
        <v>391</v>
      </c>
      <c r="K68" s="456">
        <v>36884</v>
      </c>
      <c r="L68" s="384">
        <v>63282</v>
      </c>
    </row>
    <row r="69" spans="2:12" ht="12" customHeight="1">
      <c r="B69" s="450"/>
      <c r="C69" s="451" t="s">
        <v>354</v>
      </c>
      <c r="D69" s="434">
        <f>SUM(E69:G69)</f>
        <v>25</v>
      </c>
      <c r="E69" s="456">
        <v>5</v>
      </c>
      <c r="F69" s="456">
        <v>12</v>
      </c>
      <c r="G69" s="456">
        <v>8</v>
      </c>
      <c r="H69" s="434">
        <v>138</v>
      </c>
      <c r="I69" s="456">
        <v>97</v>
      </c>
      <c r="J69" s="434">
        <f>SUM(H69:I69)</f>
        <v>235</v>
      </c>
      <c r="K69" s="456">
        <v>22471</v>
      </c>
      <c r="L69" s="383">
        <v>35956</v>
      </c>
    </row>
    <row r="70" spans="2:12" ht="12" customHeight="1">
      <c r="B70" s="450"/>
      <c r="C70" s="451" t="s">
        <v>391</v>
      </c>
      <c r="D70" s="434">
        <f>SUM(E70:G70)</f>
        <v>102</v>
      </c>
      <c r="E70" s="456">
        <v>54</v>
      </c>
      <c r="F70" s="456">
        <v>43</v>
      </c>
      <c r="G70" s="456">
        <v>5</v>
      </c>
      <c r="H70" s="434">
        <v>192</v>
      </c>
      <c r="I70" s="456">
        <v>396</v>
      </c>
      <c r="J70" s="434">
        <f>SUM(H70:I70)</f>
        <v>588</v>
      </c>
      <c r="K70" s="456">
        <v>52579</v>
      </c>
      <c r="L70" s="457">
        <v>78847</v>
      </c>
    </row>
    <row r="71" spans="2:12" ht="12">
      <c r="B71" s="458"/>
      <c r="C71" s="459" t="s">
        <v>353</v>
      </c>
      <c r="D71" s="460">
        <f>SUM(E71:G71)</f>
        <v>20</v>
      </c>
      <c r="E71" s="461">
        <v>3</v>
      </c>
      <c r="F71" s="461">
        <v>7</v>
      </c>
      <c r="G71" s="461">
        <v>10</v>
      </c>
      <c r="H71" s="462">
        <v>129</v>
      </c>
      <c r="I71" s="461">
        <v>120</v>
      </c>
      <c r="J71" s="462">
        <f>SUM(H71:I71)</f>
        <v>249</v>
      </c>
      <c r="K71" s="461">
        <v>18825</v>
      </c>
      <c r="L71" s="463">
        <v>34499</v>
      </c>
    </row>
    <row r="72" spans="3:10" ht="12">
      <c r="C72" s="464" t="s">
        <v>1256</v>
      </c>
      <c r="D72" s="425"/>
      <c r="E72" s="425"/>
      <c r="F72" s="425"/>
      <c r="G72" s="425"/>
      <c r="H72" s="425"/>
      <c r="I72" s="425"/>
      <c r="J72" s="425"/>
    </row>
    <row r="73" spans="3:10" ht="12">
      <c r="C73" s="465"/>
      <c r="D73" s="425"/>
      <c r="E73" s="425"/>
      <c r="F73" s="425"/>
      <c r="G73" s="425"/>
      <c r="H73" s="425"/>
      <c r="I73" s="425"/>
      <c r="J73" s="425"/>
    </row>
    <row r="74" spans="3:10" ht="12">
      <c r="C74" s="466"/>
      <c r="D74" s="425"/>
      <c r="E74" s="425"/>
      <c r="F74" s="425"/>
      <c r="G74" s="425"/>
      <c r="H74" s="425"/>
      <c r="I74" s="425"/>
      <c r="J74" s="425"/>
    </row>
    <row r="75" spans="3:10" ht="12">
      <c r="C75" s="466"/>
      <c r="D75" s="425"/>
      <c r="E75" s="425"/>
      <c r="F75" s="425"/>
      <c r="G75" s="425"/>
      <c r="H75" s="425"/>
      <c r="I75" s="425"/>
      <c r="J75" s="425"/>
    </row>
    <row r="76" spans="3:10" ht="12">
      <c r="C76" s="467"/>
      <c r="D76" s="425"/>
      <c r="E76" s="425"/>
      <c r="F76" s="425"/>
      <c r="G76" s="425"/>
      <c r="H76" s="425"/>
      <c r="I76" s="425"/>
      <c r="J76" s="425"/>
    </row>
    <row r="77" spans="4:10" ht="12">
      <c r="D77" s="425"/>
      <c r="E77" s="425"/>
      <c r="F77" s="425"/>
      <c r="G77" s="425"/>
      <c r="H77" s="425"/>
      <c r="I77" s="425"/>
      <c r="J77" s="425"/>
    </row>
    <row r="78" spans="4:10" ht="12">
      <c r="D78" s="425"/>
      <c r="E78" s="425"/>
      <c r="F78" s="425"/>
      <c r="G78" s="425"/>
      <c r="H78" s="425"/>
      <c r="I78" s="425"/>
      <c r="J78" s="425"/>
    </row>
    <row r="79" spans="4:10" ht="12">
      <c r="D79" s="425"/>
      <c r="E79" s="425"/>
      <c r="F79" s="425"/>
      <c r="G79" s="425"/>
      <c r="H79" s="425"/>
      <c r="I79" s="425"/>
      <c r="J79" s="425"/>
    </row>
    <row r="80" spans="4:10" ht="12">
      <c r="D80" s="425"/>
      <c r="E80" s="425"/>
      <c r="F80" s="425"/>
      <c r="G80" s="425"/>
      <c r="H80" s="425"/>
      <c r="I80" s="425"/>
      <c r="J80" s="425"/>
    </row>
    <row r="81" spans="4:10" ht="12">
      <c r="D81" s="425"/>
      <c r="E81" s="425"/>
      <c r="F81" s="425"/>
      <c r="G81" s="425"/>
      <c r="H81" s="425"/>
      <c r="I81" s="425"/>
      <c r="J81" s="425"/>
    </row>
    <row r="82" spans="4:10" ht="12">
      <c r="D82" s="425"/>
      <c r="E82" s="425"/>
      <c r="F82" s="425"/>
      <c r="G82" s="425"/>
      <c r="H82" s="425"/>
      <c r="I82" s="425"/>
      <c r="J82" s="425"/>
    </row>
    <row r="83" spans="4:10" ht="12">
      <c r="D83" s="425"/>
      <c r="E83" s="425"/>
      <c r="F83" s="425"/>
      <c r="G83" s="425"/>
      <c r="H83" s="425"/>
      <c r="I83" s="425"/>
      <c r="J83" s="425"/>
    </row>
    <row r="84" spans="4:10" ht="12">
      <c r="D84" s="425"/>
      <c r="E84" s="425"/>
      <c r="F84" s="425"/>
      <c r="G84" s="425"/>
      <c r="H84" s="425"/>
      <c r="I84" s="425"/>
      <c r="J84" s="425"/>
    </row>
    <row r="85" spans="4:10" ht="12">
      <c r="D85" s="425"/>
      <c r="E85" s="425"/>
      <c r="F85" s="425"/>
      <c r="G85" s="425"/>
      <c r="H85" s="425"/>
      <c r="I85" s="425"/>
      <c r="J85" s="425"/>
    </row>
    <row r="86" spans="4:10" ht="12">
      <c r="D86" s="425"/>
      <c r="E86" s="425"/>
      <c r="F86" s="425"/>
      <c r="G86" s="425"/>
      <c r="H86" s="425"/>
      <c r="I86" s="425"/>
      <c r="J86" s="425"/>
    </row>
    <row r="87" spans="4:10" ht="12">
      <c r="D87" s="425"/>
      <c r="E87" s="425"/>
      <c r="F87" s="425"/>
      <c r="G87" s="425"/>
      <c r="H87" s="425"/>
      <c r="I87" s="425"/>
      <c r="J87" s="425"/>
    </row>
    <row r="88" spans="4:10" ht="12">
      <c r="D88" s="425"/>
      <c r="E88" s="425"/>
      <c r="F88" s="425"/>
      <c r="G88" s="425"/>
      <c r="H88" s="425"/>
      <c r="I88" s="425"/>
      <c r="J88" s="425"/>
    </row>
    <row r="89" spans="4:10" ht="12">
      <c r="D89" s="425"/>
      <c r="E89" s="425"/>
      <c r="F89" s="425"/>
      <c r="G89" s="425"/>
      <c r="H89" s="425"/>
      <c r="I89" s="425"/>
      <c r="J89" s="425"/>
    </row>
    <row r="90" spans="4:10" ht="12">
      <c r="D90" s="425"/>
      <c r="E90" s="425"/>
      <c r="F90" s="425"/>
      <c r="G90" s="425"/>
      <c r="H90" s="425"/>
      <c r="I90" s="425"/>
      <c r="J90" s="425"/>
    </row>
    <row r="91" spans="4:10" ht="12">
      <c r="D91" s="425"/>
      <c r="E91" s="425"/>
      <c r="F91" s="425"/>
      <c r="G91" s="425"/>
      <c r="H91" s="425"/>
      <c r="I91" s="425"/>
      <c r="J91" s="425"/>
    </row>
    <row r="92" spans="4:10" ht="12">
      <c r="D92" s="425"/>
      <c r="E92" s="425"/>
      <c r="F92" s="425"/>
      <c r="G92" s="425"/>
      <c r="H92" s="425"/>
      <c r="I92" s="425"/>
      <c r="J92" s="425"/>
    </row>
    <row r="93" spans="4:10" ht="12">
      <c r="D93" s="425"/>
      <c r="E93" s="425"/>
      <c r="F93" s="425"/>
      <c r="G93" s="425"/>
      <c r="H93" s="425"/>
      <c r="I93" s="425"/>
      <c r="J93" s="425"/>
    </row>
    <row r="94" spans="4:10" ht="12">
      <c r="D94" s="425"/>
      <c r="E94" s="425"/>
      <c r="F94" s="425"/>
      <c r="G94" s="425"/>
      <c r="H94" s="425"/>
      <c r="I94" s="425"/>
      <c r="J94" s="425"/>
    </row>
    <row r="95" spans="4:10" ht="12">
      <c r="D95" s="425"/>
      <c r="E95" s="425"/>
      <c r="F95" s="425"/>
      <c r="G95" s="425"/>
      <c r="H95" s="425"/>
      <c r="I95" s="425"/>
      <c r="J95" s="425"/>
    </row>
    <row r="96" spans="4:10" ht="12">
      <c r="D96" s="425"/>
      <c r="E96" s="425"/>
      <c r="F96" s="425"/>
      <c r="G96" s="425"/>
      <c r="H96" s="425"/>
      <c r="I96" s="425"/>
      <c r="J96" s="425"/>
    </row>
    <row r="97" spans="4:10" ht="12">
      <c r="D97" s="425"/>
      <c r="E97" s="425"/>
      <c r="F97" s="425"/>
      <c r="G97" s="425"/>
      <c r="H97" s="425"/>
      <c r="I97" s="425"/>
      <c r="J97" s="425"/>
    </row>
    <row r="98" spans="4:10" ht="12">
      <c r="D98" s="425"/>
      <c r="E98" s="425"/>
      <c r="F98" s="425"/>
      <c r="G98" s="425"/>
      <c r="H98" s="425"/>
      <c r="I98" s="425"/>
      <c r="J98" s="425"/>
    </row>
    <row r="99" spans="4:10" ht="12">
      <c r="D99" s="425"/>
      <c r="E99" s="425"/>
      <c r="F99" s="425"/>
      <c r="G99" s="425"/>
      <c r="H99" s="425"/>
      <c r="I99" s="425"/>
      <c r="J99" s="425"/>
    </row>
    <row r="100" spans="4:10" ht="12">
      <c r="D100" s="425"/>
      <c r="E100" s="425"/>
      <c r="F100" s="425"/>
      <c r="G100" s="425"/>
      <c r="H100" s="425"/>
      <c r="I100" s="425"/>
      <c r="J100" s="425"/>
    </row>
    <row r="101" spans="4:10" ht="12">
      <c r="D101" s="425"/>
      <c r="E101" s="425"/>
      <c r="F101" s="425"/>
      <c r="G101" s="425"/>
      <c r="H101" s="425"/>
      <c r="I101" s="425"/>
      <c r="J101" s="425"/>
    </row>
    <row r="102" spans="4:10" ht="12">
      <c r="D102" s="425"/>
      <c r="E102" s="425"/>
      <c r="F102" s="425"/>
      <c r="G102" s="425"/>
      <c r="H102" s="425"/>
      <c r="I102" s="425"/>
      <c r="J102" s="425"/>
    </row>
    <row r="103" spans="4:10" ht="12">
      <c r="D103" s="425"/>
      <c r="E103" s="425"/>
      <c r="F103" s="425"/>
      <c r="G103" s="425"/>
      <c r="H103" s="425"/>
      <c r="I103" s="425"/>
      <c r="J103" s="425"/>
    </row>
    <row r="104" spans="4:10" ht="12">
      <c r="D104" s="425"/>
      <c r="E104" s="425"/>
      <c r="F104" s="425"/>
      <c r="G104" s="425"/>
      <c r="H104" s="425"/>
      <c r="I104" s="425"/>
      <c r="J104" s="425"/>
    </row>
    <row r="105" spans="4:10" ht="12">
      <c r="D105" s="425"/>
      <c r="E105" s="425"/>
      <c r="F105" s="425"/>
      <c r="G105" s="425"/>
      <c r="H105" s="425"/>
      <c r="I105" s="425"/>
      <c r="J105" s="425"/>
    </row>
    <row r="106" spans="4:10" ht="12">
      <c r="D106" s="425"/>
      <c r="E106" s="425"/>
      <c r="F106" s="425"/>
      <c r="G106" s="425"/>
      <c r="H106" s="425"/>
      <c r="I106" s="425"/>
      <c r="J106" s="425"/>
    </row>
    <row r="107" spans="4:10" ht="12">
      <c r="D107" s="425"/>
      <c r="E107" s="425"/>
      <c r="F107" s="425"/>
      <c r="G107" s="425"/>
      <c r="H107" s="425"/>
      <c r="I107" s="425"/>
      <c r="J107" s="425"/>
    </row>
    <row r="108" spans="4:10" ht="12">
      <c r="D108" s="425"/>
      <c r="E108" s="425"/>
      <c r="F108" s="425"/>
      <c r="G108" s="425"/>
      <c r="H108" s="425"/>
      <c r="I108" s="425"/>
      <c r="J108" s="425"/>
    </row>
    <row r="109" spans="4:10" ht="12">
      <c r="D109" s="425"/>
      <c r="E109" s="425"/>
      <c r="F109" s="425"/>
      <c r="G109" s="425"/>
      <c r="H109" s="425"/>
      <c r="I109" s="425"/>
      <c r="J109" s="425"/>
    </row>
    <row r="110" spans="4:10" ht="12">
      <c r="D110" s="425"/>
      <c r="E110" s="425"/>
      <c r="F110" s="425"/>
      <c r="G110" s="425"/>
      <c r="H110" s="425"/>
      <c r="I110" s="425"/>
      <c r="J110" s="425"/>
    </row>
    <row r="111" spans="4:10" ht="12">
      <c r="D111" s="425"/>
      <c r="E111" s="425"/>
      <c r="F111" s="425"/>
      <c r="G111" s="425"/>
      <c r="H111" s="425"/>
      <c r="I111" s="425"/>
      <c r="J111" s="425"/>
    </row>
    <row r="112" spans="4:10" ht="12">
      <c r="D112" s="425"/>
      <c r="E112" s="425"/>
      <c r="F112" s="425"/>
      <c r="G112" s="425"/>
      <c r="H112" s="425"/>
      <c r="I112" s="425"/>
      <c r="J112" s="425"/>
    </row>
    <row r="113" spans="4:10" ht="12">
      <c r="D113" s="425"/>
      <c r="E113" s="425"/>
      <c r="F113" s="425"/>
      <c r="G113" s="425"/>
      <c r="H113" s="425"/>
      <c r="I113" s="425"/>
      <c r="J113" s="425"/>
    </row>
    <row r="114" spans="4:10" ht="12">
      <c r="D114" s="425"/>
      <c r="E114" s="425"/>
      <c r="F114" s="425"/>
      <c r="G114" s="425"/>
      <c r="H114" s="425"/>
      <c r="I114" s="425"/>
      <c r="J114" s="425"/>
    </row>
    <row r="115" spans="4:10" ht="12">
      <c r="D115" s="425"/>
      <c r="E115" s="425"/>
      <c r="F115" s="425"/>
      <c r="G115" s="425"/>
      <c r="H115" s="425"/>
      <c r="I115" s="425"/>
      <c r="J115" s="425"/>
    </row>
    <row r="116" spans="4:10" ht="12">
      <c r="D116" s="425"/>
      <c r="E116" s="425"/>
      <c r="F116" s="425"/>
      <c r="G116" s="425"/>
      <c r="H116" s="425"/>
      <c r="I116" s="425"/>
      <c r="J116" s="425"/>
    </row>
    <row r="117" spans="4:10" ht="12">
      <c r="D117" s="425"/>
      <c r="E117" s="425"/>
      <c r="F117" s="425"/>
      <c r="G117" s="425"/>
      <c r="H117" s="425"/>
      <c r="I117" s="425"/>
      <c r="J117" s="425"/>
    </row>
    <row r="118" spans="4:10" ht="12">
      <c r="D118" s="425"/>
      <c r="E118" s="425"/>
      <c r="F118" s="425"/>
      <c r="G118" s="425"/>
      <c r="H118" s="425"/>
      <c r="I118" s="425"/>
      <c r="J118" s="425"/>
    </row>
    <row r="119" spans="4:10" ht="12">
      <c r="D119" s="425"/>
      <c r="E119" s="425"/>
      <c r="F119" s="425"/>
      <c r="G119" s="425"/>
      <c r="H119" s="425"/>
      <c r="I119" s="425"/>
      <c r="J119" s="425"/>
    </row>
    <row r="120" spans="4:10" ht="12">
      <c r="D120" s="425"/>
      <c r="E120" s="425"/>
      <c r="F120" s="425"/>
      <c r="G120" s="425"/>
      <c r="H120" s="425"/>
      <c r="I120" s="425"/>
      <c r="J120" s="425"/>
    </row>
    <row r="121" spans="4:10" ht="12">
      <c r="D121" s="425"/>
      <c r="E121" s="425"/>
      <c r="F121" s="425"/>
      <c r="G121" s="425"/>
      <c r="H121" s="425"/>
      <c r="I121" s="425"/>
      <c r="J121" s="425"/>
    </row>
    <row r="122" spans="4:10" ht="12">
      <c r="D122" s="425"/>
      <c r="E122" s="425"/>
      <c r="F122" s="425"/>
      <c r="G122" s="425"/>
      <c r="H122" s="425"/>
      <c r="I122" s="425"/>
      <c r="J122" s="425"/>
    </row>
    <row r="123" spans="4:10" ht="12">
      <c r="D123" s="425"/>
      <c r="E123" s="425"/>
      <c r="F123" s="425"/>
      <c r="G123" s="425"/>
      <c r="H123" s="425"/>
      <c r="I123" s="425"/>
      <c r="J123" s="425"/>
    </row>
    <row r="124" spans="4:10" ht="12">
      <c r="D124" s="425"/>
      <c r="E124" s="425"/>
      <c r="F124" s="425"/>
      <c r="G124" s="425"/>
      <c r="H124" s="425"/>
      <c r="I124" s="425"/>
      <c r="J124" s="425"/>
    </row>
    <row r="125" spans="4:10" ht="12">
      <c r="D125" s="425"/>
      <c r="E125" s="425"/>
      <c r="F125" s="425"/>
      <c r="G125" s="425"/>
      <c r="H125" s="425"/>
      <c r="I125" s="425"/>
      <c r="J125" s="425"/>
    </row>
    <row r="126" spans="4:10" ht="12">
      <c r="D126" s="425"/>
      <c r="E126" s="425"/>
      <c r="F126" s="425"/>
      <c r="G126" s="425"/>
      <c r="H126" s="425"/>
      <c r="I126" s="425"/>
      <c r="J126" s="425"/>
    </row>
    <row r="127" spans="4:10" ht="12">
      <c r="D127" s="425"/>
      <c r="E127" s="425"/>
      <c r="F127" s="425"/>
      <c r="G127" s="425"/>
      <c r="H127" s="425"/>
      <c r="I127" s="425"/>
      <c r="J127" s="425"/>
    </row>
    <row r="128" spans="4:10" ht="12">
      <c r="D128" s="425"/>
      <c r="E128" s="425"/>
      <c r="F128" s="425"/>
      <c r="G128" s="425"/>
      <c r="H128" s="425"/>
      <c r="I128" s="425"/>
      <c r="J128" s="425"/>
    </row>
    <row r="129" spans="4:10" ht="12">
      <c r="D129" s="425"/>
      <c r="E129" s="425"/>
      <c r="F129" s="425"/>
      <c r="G129" s="425"/>
      <c r="H129" s="425"/>
      <c r="I129" s="425"/>
      <c r="J129" s="425"/>
    </row>
    <row r="130" spans="4:10" ht="12">
      <c r="D130" s="425"/>
      <c r="E130" s="425"/>
      <c r="F130" s="425"/>
      <c r="G130" s="425"/>
      <c r="H130" s="425"/>
      <c r="I130" s="425"/>
      <c r="J130" s="425"/>
    </row>
    <row r="131" spans="4:10" ht="12">
      <c r="D131" s="425"/>
      <c r="E131" s="425"/>
      <c r="F131" s="425"/>
      <c r="G131" s="425"/>
      <c r="H131" s="425"/>
      <c r="I131" s="425"/>
      <c r="J131" s="425"/>
    </row>
    <row r="132" spans="4:10" ht="12">
      <c r="D132" s="425"/>
      <c r="E132" s="425"/>
      <c r="F132" s="425"/>
      <c r="G132" s="425"/>
      <c r="H132" s="425"/>
      <c r="I132" s="425"/>
      <c r="J132" s="425"/>
    </row>
    <row r="133" spans="4:10" ht="12">
      <c r="D133" s="425"/>
      <c r="E133" s="425"/>
      <c r="F133" s="425"/>
      <c r="G133" s="425"/>
      <c r="H133" s="425"/>
      <c r="I133" s="425"/>
      <c r="J133" s="425"/>
    </row>
    <row r="134" spans="4:10" ht="12">
      <c r="D134" s="425"/>
      <c r="E134" s="425"/>
      <c r="F134" s="425"/>
      <c r="G134" s="425"/>
      <c r="H134" s="425"/>
      <c r="I134" s="425"/>
      <c r="J134" s="425"/>
    </row>
    <row r="135" spans="4:10" ht="12">
      <c r="D135" s="425"/>
      <c r="E135" s="425"/>
      <c r="F135" s="425"/>
      <c r="G135" s="425"/>
      <c r="H135" s="425"/>
      <c r="I135" s="425"/>
      <c r="J135" s="425"/>
    </row>
    <row r="136" spans="4:10" ht="12">
      <c r="D136" s="425"/>
      <c r="E136" s="425"/>
      <c r="F136" s="425"/>
      <c r="G136" s="425"/>
      <c r="H136" s="425"/>
      <c r="I136" s="425"/>
      <c r="J136" s="425"/>
    </row>
  </sheetData>
  <mergeCells count="14">
    <mergeCell ref="K5:K6"/>
    <mergeCell ref="L5:L6"/>
    <mergeCell ref="H5:J5"/>
    <mergeCell ref="B32:C32"/>
    <mergeCell ref="B5:C6"/>
    <mergeCell ref="D5:G5"/>
    <mergeCell ref="B8:C8"/>
    <mergeCell ref="B9:C9"/>
    <mergeCell ref="B10:C10"/>
    <mergeCell ref="B11:C11"/>
    <mergeCell ref="B42:C42"/>
    <mergeCell ref="B55:C55"/>
    <mergeCell ref="B13:C13"/>
    <mergeCell ref="B15:C15"/>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DN67"/>
  <sheetViews>
    <sheetView workbookViewId="0" topLeftCell="A1">
      <selection activeCell="A1" sqref="A1"/>
    </sheetView>
  </sheetViews>
  <sheetFormatPr defaultColWidth="9.00390625" defaultRowHeight="13.5"/>
  <cols>
    <col min="1" max="1" width="3.625" style="468" customWidth="1"/>
    <col min="2" max="2" width="2.625" style="518" customWidth="1"/>
    <col min="3" max="3" width="22.625" style="468" customWidth="1"/>
    <col min="4" max="11" width="7.50390625" style="468" customWidth="1"/>
    <col min="12" max="12" width="9.75390625" style="468" bestFit="1" customWidth="1"/>
    <col min="13" max="20" width="8.625" style="468" customWidth="1"/>
    <col min="21" max="21" width="10.75390625" style="468" bestFit="1" customWidth="1"/>
    <col min="22" max="24" width="12.625" style="468" customWidth="1"/>
    <col min="25" max="25" width="12.125" style="468" bestFit="1" customWidth="1"/>
    <col min="26" max="26" width="13.00390625" style="468" bestFit="1" customWidth="1"/>
    <col min="27" max="29" width="10.75390625" style="468" bestFit="1" customWidth="1"/>
    <col min="30" max="30" width="13.00390625" style="468" bestFit="1" customWidth="1"/>
    <col min="31" max="31" width="11.75390625" style="470" customWidth="1"/>
    <col min="32" max="67" width="11.875" style="468" customWidth="1"/>
    <col min="68" max="68" width="13.125" style="468" bestFit="1" customWidth="1"/>
    <col min="69" max="69" width="10.75390625" style="468" bestFit="1" customWidth="1"/>
    <col min="70" max="70" width="9.00390625" style="468" customWidth="1"/>
    <col min="71" max="71" width="13.125" style="468" bestFit="1" customWidth="1"/>
    <col min="72" max="16384" width="9.00390625" style="468" customWidth="1"/>
  </cols>
  <sheetData>
    <row r="2" ht="14.25">
      <c r="B2" s="469" t="s">
        <v>1340</v>
      </c>
    </row>
    <row r="4" spans="2:71" ht="12.75" thickBot="1">
      <c r="B4" s="471"/>
      <c r="C4" s="472"/>
      <c r="D4" s="472"/>
      <c r="E4" s="472"/>
      <c r="F4" s="472"/>
      <c r="G4" s="472"/>
      <c r="H4" s="472"/>
      <c r="I4" s="472"/>
      <c r="J4" s="472"/>
      <c r="K4" s="472"/>
      <c r="L4" s="472"/>
      <c r="M4" s="472"/>
      <c r="N4" s="472"/>
      <c r="O4" s="472"/>
      <c r="P4" s="472"/>
      <c r="Q4" s="472"/>
      <c r="R4" s="472"/>
      <c r="S4" s="472"/>
      <c r="T4" s="472"/>
      <c r="U4" s="472"/>
      <c r="V4" s="472"/>
      <c r="W4" s="472"/>
      <c r="X4" s="472"/>
      <c r="Y4" s="473"/>
      <c r="Z4" s="472"/>
      <c r="AA4" s="472"/>
      <c r="AB4" s="472"/>
      <c r="AC4" s="472"/>
      <c r="AD4" s="472"/>
      <c r="AE4" s="473"/>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row>
    <row r="5" spans="2:71" s="474" customFormat="1" ht="18.75" customHeight="1" thickTop="1">
      <c r="B5" s="1342" t="s">
        <v>1258</v>
      </c>
      <c r="C5" s="1343"/>
      <c r="D5" s="1347" t="s">
        <v>1259</v>
      </c>
      <c r="E5" s="1351" t="s">
        <v>1260</v>
      </c>
      <c r="F5" s="1352"/>
      <c r="G5" s="1352"/>
      <c r="H5" s="1352"/>
      <c r="I5" s="1352"/>
      <c r="J5" s="1352"/>
      <c r="K5" s="1352"/>
      <c r="L5" s="1352" t="s">
        <v>1261</v>
      </c>
      <c r="M5" s="1352"/>
      <c r="N5" s="1352"/>
      <c r="O5" s="1352"/>
      <c r="P5" s="1352"/>
      <c r="Q5" s="1352"/>
      <c r="R5" s="1352"/>
      <c r="S5" s="1352"/>
      <c r="T5" s="1352"/>
      <c r="U5" s="1375" t="s">
        <v>1322</v>
      </c>
      <c r="V5" s="1333" t="s">
        <v>1262</v>
      </c>
      <c r="W5" s="1334"/>
      <c r="X5" s="1334"/>
      <c r="Y5" s="1334"/>
      <c r="Z5" s="1335" t="s">
        <v>1263</v>
      </c>
      <c r="AA5" s="1334"/>
      <c r="AB5" s="1334"/>
      <c r="AC5" s="1334"/>
      <c r="AD5" s="1336"/>
      <c r="AE5" s="1367" t="s">
        <v>1264</v>
      </c>
      <c r="AF5" s="1337" t="s">
        <v>1265</v>
      </c>
      <c r="AG5" s="1338"/>
      <c r="AH5" s="1338"/>
      <c r="AI5" s="1338"/>
      <c r="AJ5" s="1338"/>
      <c r="AK5" s="1338"/>
      <c r="AL5" s="1338"/>
      <c r="AM5" s="1339"/>
      <c r="AN5" s="1340" t="s">
        <v>1266</v>
      </c>
      <c r="AO5" s="1340"/>
      <c r="AP5" s="1340"/>
      <c r="AQ5" s="1340"/>
      <c r="AR5" s="1340"/>
      <c r="AS5" s="1340"/>
      <c r="AT5" s="1340"/>
      <c r="AU5" s="1340"/>
      <c r="AV5" s="1340"/>
      <c r="AW5" s="1340"/>
      <c r="AX5" s="1340"/>
      <c r="AY5" s="1340"/>
      <c r="AZ5" s="1340"/>
      <c r="BA5" s="1340"/>
      <c r="BB5" s="1340"/>
      <c r="BC5" s="1340"/>
      <c r="BD5" s="1340"/>
      <c r="BE5" s="1340"/>
      <c r="BF5" s="1340"/>
      <c r="BG5" s="1340"/>
      <c r="BH5" s="1340"/>
      <c r="BI5" s="1340"/>
      <c r="BJ5" s="1340"/>
      <c r="BK5" s="1340"/>
      <c r="BL5" s="1340"/>
      <c r="BM5" s="1341"/>
      <c r="BN5" s="1329" t="s">
        <v>1267</v>
      </c>
      <c r="BO5" s="1332"/>
      <c r="BP5" s="1329" t="s">
        <v>1268</v>
      </c>
      <c r="BQ5" s="1330"/>
      <c r="BR5" s="1330"/>
      <c r="BS5" s="1331"/>
    </row>
    <row r="6" spans="2:71" s="474" customFormat="1" ht="18.75" customHeight="1">
      <c r="B6" s="1344"/>
      <c r="C6" s="1345"/>
      <c r="D6" s="1347"/>
      <c r="E6" s="475" t="s">
        <v>1269</v>
      </c>
      <c r="F6" s="476" t="s">
        <v>1270</v>
      </c>
      <c r="G6" s="476" t="s">
        <v>1271</v>
      </c>
      <c r="H6" s="476" t="s">
        <v>1272</v>
      </c>
      <c r="I6" s="1349" t="s">
        <v>1273</v>
      </c>
      <c r="J6" s="1350" t="s">
        <v>1274</v>
      </c>
      <c r="K6" s="1349" t="s">
        <v>1275</v>
      </c>
      <c r="L6" s="1366" t="s">
        <v>1276</v>
      </c>
      <c r="M6" s="1366"/>
      <c r="N6" s="1366"/>
      <c r="O6" s="1350" t="s">
        <v>1277</v>
      </c>
      <c r="P6" s="1350"/>
      <c r="Q6" s="1350"/>
      <c r="R6" s="1366" t="s">
        <v>1278</v>
      </c>
      <c r="S6" s="1366"/>
      <c r="T6" s="1366"/>
      <c r="U6" s="1375"/>
      <c r="V6" s="1353" t="s">
        <v>1279</v>
      </c>
      <c r="W6" s="1355" t="s">
        <v>1280</v>
      </c>
      <c r="X6" s="1355" t="s">
        <v>1323</v>
      </c>
      <c r="Y6" s="1366" t="s">
        <v>1281</v>
      </c>
      <c r="Z6" s="478" t="s">
        <v>1282</v>
      </c>
      <c r="AA6" s="479" t="s">
        <v>1283</v>
      </c>
      <c r="AB6" s="479" t="s">
        <v>1284</v>
      </c>
      <c r="AC6" s="479" t="s">
        <v>1324</v>
      </c>
      <c r="AD6" s="1374" t="s">
        <v>1281</v>
      </c>
      <c r="AE6" s="1368"/>
      <c r="AF6" s="1370" t="s">
        <v>1285</v>
      </c>
      <c r="AG6" s="1371"/>
      <c r="AH6" s="1371"/>
      <c r="AI6" s="1372"/>
      <c r="AJ6" s="1371" t="s">
        <v>1286</v>
      </c>
      <c r="AK6" s="1371"/>
      <c r="AL6" s="1371"/>
      <c r="AM6" s="1372"/>
      <c r="AN6" s="1364" t="s">
        <v>1287</v>
      </c>
      <c r="AO6" s="1364"/>
      <c r="AP6" s="1364"/>
      <c r="AQ6" s="1364"/>
      <c r="AR6" s="1364"/>
      <c r="AS6" s="1365"/>
      <c r="AT6" s="1364" t="s">
        <v>1288</v>
      </c>
      <c r="AU6" s="1364"/>
      <c r="AV6" s="1364"/>
      <c r="AW6" s="1364"/>
      <c r="AX6" s="1363" t="s">
        <v>1289</v>
      </c>
      <c r="AY6" s="1364"/>
      <c r="AZ6" s="1364"/>
      <c r="BA6" s="1364"/>
      <c r="BB6" s="1364"/>
      <c r="BC6" s="1365"/>
      <c r="BD6" s="1364" t="s">
        <v>1290</v>
      </c>
      <c r="BE6" s="1364"/>
      <c r="BF6" s="1364"/>
      <c r="BG6" s="1364"/>
      <c r="BH6" s="1364"/>
      <c r="BI6" s="1365"/>
      <c r="BJ6" s="1364" t="s">
        <v>1291</v>
      </c>
      <c r="BK6" s="1364"/>
      <c r="BL6" s="1364"/>
      <c r="BM6" s="1373"/>
      <c r="BN6" s="1357" t="s">
        <v>1292</v>
      </c>
      <c r="BO6" s="1359" t="s">
        <v>1293</v>
      </c>
      <c r="BP6" s="1361" t="s">
        <v>1325</v>
      </c>
      <c r="BQ6" s="1355" t="s">
        <v>1326</v>
      </c>
      <c r="BR6" s="1355" t="s">
        <v>1327</v>
      </c>
      <c r="BS6" s="1356" t="s">
        <v>1281</v>
      </c>
    </row>
    <row r="7" spans="2:71" s="474" customFormat="1" ht="24">
      <c r="B7" s="1346"/>
      <c r="C7" s="1331"/>
      <c r="D7" s="1348"/>
      <c r="E7" s="480" t="s">
        <v>1294</v>
      </c>
      <c r="F7" s="481" t="s">
        <v>1294</v>
      </c>
      <c r="G7" s="481" t="s">
        <v>1294</v>
      </c>
      <c r="H7" s="481" t="s">
        <v>1294</v>
      </c>
      <c r="I7" s="1349"/>
      <c r="J7" s="1350"/>
      <c r="K7" s="1349"/>
      <c r="L7" s="482" t="s">
        <v>284</v>
      </c>
      <c r="M7" s="477" t="s">
        <v>1328</v>
      </c>
      <c r="N7" s="477" t="s">
        <v>1220</v>
      </c>
      <c r="O7" s="482" t="s">
        <v>284</v>
      </c>
      <c r="P7" s="477" t="s">
        <v>1328</v>
      </c>
      <c r="Q7" s="477" t="s">
        <v>1220</v>
      </c>
      <c r="R7" s="482" t="s">
        <v>284</v>
      </c>
      <c r="S7" s="477" t="s">
        <v>1328</v>
      </c>
      <c r="T7" s="477" t="s">
        <v>1220</v>
      </c>
      <c r="U7" s="1376"/>
      <c r="V7" s="1354"/>
      <c r="W7" s="1355"/>
      <c r="X7" s="1350"/>
      <c r="Y7" s="1366"/>
      <c r="Z7" s="478" t="s">
        <v>1295</v>
      </c>
      <c r="AA7" s="483" t="s">
        <v>1295</v>
      </c>
      <c r="AB7" s="483" t="s">
        <v>1295</v>
      </c>
      <c r="AC7" s="483" t="s">
        <v>1296</v>
      </c>
      <c r="AD7" s="1330"/>
      <c r="AE7" s="1369"/>
      <c r="AF7" s="484" t="s">
        <v>1297</v>
      </c>
      <c r="AG7" s="484" t="s">
        <v>1298</v>
      </c>
      <c r="AH7" s="485" t="s">
        <v>1299</v>
      </c>
      <c r="AI7" s="484" t="s">
        <v>1220</v>
      </c>
      <c r="AJ7" s="484" t="s">
        <v>1297</v>
      </c>
      <c r="AK7" s="484" t="s">
        <v>1298</v>
      </c>
      <c r="AL7" s="485" t="s">
        <v>1299</v>
      </c>
      <c r="AM7" s="484" t="s">
        <v>1220</v>
      </c>
      <c r="AN7" s="485" t="s">
        <v>1300</v>
      </c>
      <c r="AO7" s="486" t="s">
        <v>1301</v>
      </c>
      <c r="AP7" s="485" t="s">
        <v>1302</v>
      </c>
      <c r="AQ7" s="484" t="s">
        <v>1303</v>
      </c>
      <c r="AR7" s="484" t="s">
        <v>1304</v>
      </c>
      <c r="AS7" s="484" t="s">
        <v>1305</v>
      </c>
      <c r="AT7" s="487" t="s">
        <v>1306</v>
      </c>
      <c r="AU7" s="486" t="s">
        <v>1301</v>
      </c>
      <c r="AV7" s="487" t="s">
        <v>1307</v>
      </c>
      <c r="AW7" s="484" t="s">
        <v>1220</v>
      </c>
      <c r="AX7" s="488" t="s">
        <v>1306</v>
      </c>
      <c r="AY7" s="486" t="s">
        <v>1301</v>
      </c>
      <c r="AZ7" s="487" t="s">
        <v>1307</v>
      </c>
      <c r="BA7" s="484" t="s">
        <v>1303</v>
      </c>
      <c r="BB7" s="484" t="s">
        <v>1304</v>
      </c>
      <c r="BC7" s="484" t="s">
        <v>1305</v>
      </c>
      <c r="BD7" s="485" t="s">
        <v>1300</v>
      </c>
      <c r="BE7" s="484" t="s">
        <v>1301</v>
      </c>
      <c r="BF7" s="485" t="s">
        <v>1302</v>
      </c>
      <c r="BG7" s="484" t="s">
        <v>1303</v>
      </c>
      <c r="BH7" s="484" t="s">
        <v>1304</v>
      </c>
      <c r="BI7" s="484" t="s">
        <v>1305</v>
      </c>
      <c r="BJ7" s="485" t="s">
        <v>1300</v>
      </c>
      <c r="BK7" s="486" t="s">
        <v>1301</v>
      </c>
      <c r="BL7" s="485" t="s">
        <v>1302</v>
      </c>
      <c r="BM7" s="489" t="s">
        <v>1220</v>
      </c>
      <c r="BN7" s="1358"/>
      <c r="BO7" s="1360"/>
      <c r="BP7" s="1362"/>
      <c r="BQ7" s="1350"/>
      <c r="BR7" s="1350"/>
      <c r="BS7" s="1331"/>
    </row>
    <row r="8" spans="2:71" s="490" customFormat="1" ht="13.5">
      <c r="B8" s="491"/>
      <c r="C8" s="492"/>
      <c r="D8" s="493"/>
      <c r="E8" s="493"/>
      <c r="F8" s="493"/>
      <c r="G8" s="493"/>
      <c r="H8" s="493"/>
      <c r="I8" s="493"/>
      <c r="J8" s="493"/>
      <c r="K8" s="493"/>
      <c r="L8" s="494" t="s">
        <v>1243</v>
      </c>
      <c r="M8" s="494" t="s">
        <v>1243</v>
      </c>
      <c r="N8" s="494" t="s">
        <v>1243</v>
      </c>
      <c r="O8" s="494" t="s">
        <v>1243</v>
      </c>
      <c r="P8" s="494" t="s">
        <v>1243</v>
      </c>
      <c r="Q8" s="494" t="s">
        <v>1243</v>
      </c>
      <c r="R8" s="494" t="s">
        <v>1243</v>
      </c>
      <c r="S8" s="494" t="s">
        <v>1243</v>
      </c>
      <c r="T8" s="494" t="s">
        <v>1243</v>
      </c>
      <c r="U8" s="494" t="s">
        <v>1243</v>
      </c>
      <c r="V8" s="494" t="s">
        <v>1244</v>
      </c>
      <c r="W8" s="494" t="s">
        <v>1244</v>
      </c>
      <c r="X8" s="494" t="s">
        <v>1244</v>
      </c>
      <c r="Y8" s="494" t="s">
        <v>1244</v>
      </c>
      <c r="Z8" s="494" t="s">
        <v>1244</v>
      </c>
      <c r="AA8" s="494" t="s">
        <v>1244</v>
      </c>
      <c r="AB8" s="494" t="s">
        <v>1244</v>
      </c>
      <c r="AC8" s="494" t="s">
        <v>1244</v>
      </c>
      <c r="AD8" s="494" t="s">
        <v>1244</v>
      </c>
      <c r="AE8" s="494" t="s">
        <v>1244</v>
      </c>
      <c r="AF8" s="494" t="s">
        <v>1244</v>
      </c>
      <c r="AG8" s="494" t="s">
        <v>1244</v>
      </c>
      <c r="AH8" s="494" t="s">
        <v>1244</v>
      </c>
      <c r="AI8" s="494" t="s">
        <v>1244</v>
      </c>
      <c r="AJ8" s="494" t="s">
        <v>1244</v>
      </c>
      <c r="AK8" s="494" t="s">
        <v>1244</v>
      </c>
      <c r="AL8" s="494" t="s">
        <v>1244</v>
      </c>
      <c r="AM8" s="494" t="s">
        <v>1244</v>
      </c>
      <c r="AN8" s="494" t="s">
        <v>1244</v>
      </c>
      <c r="AO8" s="494" t="s">
        <v>1244</v>
      </c>
      <c r="AP8" s="494" t="s">
        <v>1244</v>
      </c>
      <c r="AQ8" s="494" t="s">
        <v>1244</v>
      </c>
      <c r="AR8" s="494" t="s">
        <v>1244</v>
      </c>
      <c r="AS8" s="494" t="s">
        <v>1244</v>
      </c>
      <c r="AT8" s="494" t="s">
        <v>1244</v>
      </c>
      <c r="AU8" s="494" t="s">
        <v>1244</v>
      </c>
      <c r="AV8" s="494" t="s">
        <v>1244</v>
      </c>
      <c r="AW8" s="494" t="s">
        <v>1244</v>
      </c>
      <c r="AX8" s="494" t="s">
        <v>1244</v>
      </c>
      <c r="AY8" s="494" t="s">
        <v>1244</v>
      </c>
      <c r="AZ8" s="494" t="s">
        <v>1244</v>
      </c>
      <c r="BA8" s="494" t="s">
        <v>1244</v>
      </c>
      <c r="BB8" s="494" t="s">
        <v>1244</v>
      </c>
      <c r="BC8" s="494" t="s">
        <v>1244</v>
      </c>
      <c r="BD8" s="494" t="s">
        <v>1244</v>
      </c>
      <c r="BE8" s="494" t="s">
        <v>1244</v>
      </c>
      <c r="BF8" s="494" t="s">
        <v>1244</v>
      </c>
      <c r="BG8" s="494" t="s">
        <v>1244</v>
      </c>
      <c r="BH8" s="494" t="s">
        <v>1244</v>
      </c>
      <c r="BI8" s="494" t="s">
        <v>1244</v>
      </c>
      <c r="BJ8" s="494" t="s">
        <v>1244</v>
      </c>
      <c r="BK8" s="494" t="s">
        <v>1244</v>
      </c>
      <c r="BL8" s="494" t="s">
        <v>1244</v>
      </c>
      <c r="BM8" s="494" t="s">
        <v>1244</v>
      </c>
      <c r="BN8" s="494" t="s">
        <v>1244</v>
      </c>
      <c r="BO8" s="494" t="s">
        <v>1244</v>
      </c>
      <c r="BP8" s="494" t="s">
        <v>1244</v>
      </c>
      <c r="BQ8" s="494" t="s">
        <v>1244</v>
      </c>
      <c r="BR8" s="494" t="s">
        <v>1244</v>
      </c>
      <c r="BS8" s="495" t="s">
        <v>1244</v>
      </c>
    </row>
    <row r="9" spans="2:104" s="490" customFormat="1" ht="12">
      <c r="B9" s="496"/>
      <c r="C9" s="497" t="s">
        <v>1245</v>
      </c>
      <c r="D9" s="498">
        <v>2656</v>
      </c>
      <c r="E9" s="498">
        <v>547</v>
      </c>
      <c r="F9" s="498">
        <v>387</v>
      </c>
      <c r="G9" s="498">
        <v>85</v>
      </c>
      <c r="H9" s="498">
        <v>16</v>
      </c>
      <c r="I9" s="498">
        <v>57</v>
      </c>
      <c r="J9" s="498">
        <v>4</v>
      </c>
      <c r="K9" s="498">
        <v>1558</v>
      </c>
      <c r="L9" s="498">
        <v>32956</v>
      </c>
      <c r="M9" s="498">
        <v>27410</v>
      </c>
      <c r="N9" s="498">
        <v>60816</v>
      </c>
      <c r="O9" s="498">
        <v>2141</v>
      </c>
      <c r="P9" s="498">
        <v>1182</v>
      </c>
      <c r="Q9" s="498">
        <f>SUM(O9,P9)</f>
        <v>3323</v>
      </c>
      <c r="R9" s="498">
        <v>35547</v>
      </c>
      <c r="S9" s="498">
        <f>SUM(M9,P9)</f>
        <v>28592</v>
      </c>
      <c r="T9" s="498">
        <v>64139</v>
      </c>
      <c r="U9" s="498">
        <v>719020</v>
      </c>
      <c r="V9" s="498">
        <v>274698</v>
      </c>
      <c r="W9" s="498">
        <v>824908</v>
      </c>
      <c r="X9" s="498">
        <v>53593</v>
      </c>
      <c r="Y9" s="498">
        <f>SUM(V9:X9)</f>
        <v>1153199</v>
      </c>
      <c r="Z9" s="498">
        <v>4816173</v>
      </c>
      <c r="AA9" s="498">
        <v>131535</v>
      </c>
      <c r="AB9" s="498">
        <v>230904</v>
      </c>
      <c r="AC9" s="498">
        <v>234782</v>
      </c>
      <c r="AD9" s="498">
        <v>5413919</v>
      </c>
      <c r="AE9" s="498">
        <v>212141</v>
      </c>
      <c r="AF9" s="498">
        <v>470843</v>
      </c>
      <c r="AG9" s="498">
        <v>608915</v>
      </c>
      <c r="AH9" s="498">
        <v>237870</v>
      </c>
      <c r="AI9" s="498">
        <f>SUM(AF9:AH9)</f>
        <v>1317628</v>
      </c>
      <c r="AJ9" s="498">
        <v>524640</v>
      </c>
      <c r="AK9" s="498">
        <v>657911</v>
      </c>
      <c r="AL9" s="498">
        <v>267020</v>
      </c>
      <c r="AM9" s="498">
        <f>SUM(AJ9:AL9)</f>
        <v>1449571</v>
      </c>
      <c r="AN9" s="498">
        <v>695942</v>
      </c>
      <c r="AO9" s="498">
        <v>1045687</v>
      </c>
      <c r="AP9" s="498">
        <v>209689</v>
      </c>
      <c r="AQ9" s="498">
        <f>SUM(AN9:AP9)</f>
        <v>1951318</v>
      </c>
      <c r="AR9" s="498">
        <v>226928</v>
      </c>
      <c r="AS9" s="498">
        <f>SUM(AQ9:AR9)</f>
        <v>2178246</v>
      </c>
      <c r="AT9" s="498">
        <v>129099</v>
      </c>
      <c r="AU9" s="498">
        <v>270631</v>
      </c>
      <c r="AV9" s="498">
        <v>94415</v>
      </c>
      <c r="AW9" s="498">
        <f>SUM(AT9:AV9)</f>
        <v>494145</v>
      </c>
      <c r="AX9" s="498">
        <v>10972</v>
      </c>
      <c r="AY9" s="498">
        <v>15364</v>
      </c>
      <c r="AZ9" s="498">
        <v>7752</v>
      </c>
      <c r="BA9" s="498">
        <f>SUM(AX9:AZ9)</f>
        <v>34088</v>
      </c>
      <c r="BB9" s="498">
        <v>32373</v>
      </c>
      <c r="BC9" s="498">
        <f>SUM(BA9:BB9)</f>
        <v>66461</v>
      </c>
      <c r="BD9" s="498">
        <v>11832</v>
      </c>
      <c r="BE9" s="498">
        <v>16880</v>
      </c>
      <c r="BF9" s="498">
        <v>24296</v>
      </c>
      <c r="BG9" s="498">
        <f>SUM(BD9:BF9)</f>
        <v>53008</v>
      </c>
      <c r="BH9" s="498">
        <v>3848</v>
      </c>
      <c r="BI9" s="498">
        <f>SUM(BG9:BH9)</f>
        <v>56856</v>
      </c>
      <c r="BJ9" s="498">
        <v>55569</v>
      </c>
      <c r="BK9" s="498">
        <v>187814</v>
      </c>
      <c r="BL9" s="498">
        <v>50206</v>
      </c>
      <c r="BM9" s="498">
        <f>SUM(BJ9:BL9)</f>
        <v>293589</v>
      </c>
      <c r="BN9" s="498">
        <v>147765</v>
      </c>
      <c r="BO9" s="498">
        <v>212247</v>
      </c>
      <c r="BP9" s="498">
        <v>8096568</v>
      </c>
      <c r="BQ9" s="498">
        <v>300942</v>
      </c>
      <c r="BR9" s="498">
        <v>17453</v>
      </c>
      <c r="BS9" s="499">
        <f>SUM(BP9:BR9)</f>
        <v>8414963</v>
      </c>
      <c r="BT9" s="498"/>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row>
    <row r="10" spans="2:104" s="490" customFormat="1" ht="12">
      <c r="B10" s="496"/>
      <c r="C10" s="497" t="s">
        <v>1246</v>
      </c>
      <c r="D10" s="498">
        <f>SUM(E10:K10)</f>
        <v>1496</v>
      </c>
      <c r="E10" s="498">
        <v>529</v>
      </c>
      <c r="F10" s="498">
        <v>328</v>
      </c>
      <c r="G10" s="498">
        <v>56</v>
      </c>
      <c r="H10" s="498">
        <v>10</v>
      </c>
      <c r="I10" s="498">
        <v>26</v>
      </c>
      <c r="J10" s="498">
        <v>2</v>
      </c>
      <c r="K10" s="498">
        <v>545</v>
      </c>
      <c r="L10" s="498">
        <v>31721</v>
      </c>
      <c r="M10" s="498">
        <v>27913</v>
      </c>
      <c r="N10" s="498">
        <f>SUM(L10,M10)</f>
        <v>59634</v>
      </c>
      <c r="O10" s="498">
        <v>735</v>
      </c>
      <c r="P10" s="498">
        <v>461</v>
      </c>
      <c r="Q10" s="498">
        <f>SUM(O10,P10)</f>
        <v>1196</v>
      </c>
      <c r="R10" s="498">
        <f>SUM(L10,O10)</f>
        <v>32456</v>
      </c>
      <c r="S10" s="498">
        <f>SUM(M10,P10)</f>
        <v>28374</v>
      </c>
      <c r="T10" s="498">
        <f>SUM(N10,Q10)</f>
        <v>60830</v>
      </c>
      <c r="U10" s="498">
        <v>684994</v>
      </c>
      <c r="V10" s="498">
        <v>304433</v>
      </c>
      <c r="W10" s="498">
        <v>919514</v>
      </c>
      <c r="X10" s="498">
        <v>70528</v>
      </c>
      <c r="Y10" s="498">
        <f>SUM(V10:X10)</f>
        <v>1294475</v>
      </c>
      <c r="Z10" s="498">
        <v>4885278</v>
      </c>
      <c r="AA10" s="498">
        <v>142306</v>
      </c>
      <c r="AB10" s="498">
        <v>253670</v>
      </c>
      <c r="AC10" s="498">
        <v>270512</v>
      </c>
      <c r="AD10" s="498">
        <f>SUM(Z10:AC10)</f>
        <v>5551766</v>
      </c>
      <c r="AE10" s="498">
        <v>228068</v>
      </c>
      <c r="AF10" s="498">
        <v>493861</v>
      </c>
      <c r="AG10" s="498">
        <v>616701</v>
      </c>
      <c r="AH10" s="498">
        <v>245243</v>
      </c>
      <c r="AI10" s="498">
        <f>SUM(AF10:AH10)</f>
        <v>1355805</v>
      </c>
      <c r="AJ10" s="498">
        <v>501155</v>
      </c>
      <c r="AK10" s="498">
        <v>712215</v>
      </c>
      <c r="AL10" s="498">
        <v>279882</v>
      </c>
      <c r="AM10" s="498">
        <f>SUM(AJ10:AL10)</f>
        <v>1493252</v>
      </c>
      <c r="AN10" s="498">
        <v>748153</v>
      </c>
      <c r="AO10" s="498">
        <v>1161893</v>
      </c>
      <c r="AP10" s="498">
        <v>214894</v>
      </c>
      <c r="AQ10" s="498">
        <f>SUM(AN10:AP10)</f>
        <v>2124940</v>
      </c>
      <c r="AR10" s="498">
        <v>224216</v>
      </c>
      <c r="AS10" s="498">
        <f>SUM(AQ10:AR10)</f>
        <v>2349156</v>
      </c>
      <c r="AT10" s="498">
        <v>195099</v>
      </c>
      <c r="AU10" s="498">
        <v>346422</v>
      </c>
      <c r="AV10" s="498">
        <v>101892</v>
      </c>
      <c r="AW10" s="498">
        <f>SUM(AT10:AV10)</f>
        <v>643413</v>
      </c>
      <c r="AX10" s="498">
        <v>8190</v>
      </c>
      <c r="AY10" s="498">
        <v>13760</v>
      </c>
      <c r="AZ10" s="498">
        <v>7554</v>
      </c>
      <c r="BA10" s="498">
        <f>SUM(AX10:AZ10)</f>
        <v>29504</v>
      </c>
      <c r="BB10" s="498">
        <v>27366</v>
      </c>
      <c r="BC10" s="498">
        <f>SUM(BA10:BB10)</f>
        <v>56870</v>
      </c>
      <c r="BD10" s="498">
        <v>15805</v>
      </c>
      <c r="BE10" s="498">
        <v>18987</v>
      </c>
      <c r="BF10" s="498">
        <v>22355</v>
      </c>
      <c r="BG10" s="498">
        <f>SUM(BD10:BF10)</f>
        <v>57147</v>
      </c>
      <c r="BH10" s="498">
        <v>3925</v>
      </c>
      <c r="BI10" s="498">
        <f>SUM(BG10:BH10)</f>
        <v>61072</v>
      </c>
      <c r="BJ10" s="498">
        <v>57851</v>
      </c>
      <c r="BK10" s="498">
        <v>195169</v>
      </c>
      <c r="BL10" s="498">
        <v>56989</v>
      </c>
      <c r="BM10" s="498">
        <f>SUM(BJ10:BL10)</f>
        <v>310009</v>
      </c>
      <c r="BN10" s="498">
        <v>132318</v>
      </c>
      <c r="BO10" s="498">
        <v>95023</v>
      </c>
      <c r="BP10" s="498">
        <v>8862756</v>
      </c>
      <c r="BQ10" s="498">
        <v>285072</v>
      </c>
      <c r="BR10" s="498">
        <v>16026</v>
      </c>
      <c r="BS10" s="499">
        <f>SUM(BP10:BR10)</f>
        <v>9163854</v>
      </c>
      <c r="BT10" s="498"/>
      <c r="BU10" s="498"/>
      <c r="BV10" s="498"/>
      <c r="BW10" s="498"/>
      <c r="BX10" s="498"/>
      <c r="BY10" s="498"/>
      <c r="BZ10" s="498"/>
      <c r="CA10" s="498"/>
      <c r="CB10" s="498"/>
      <c r="CC10" s="498"/>
      <c r="CD10" s="498"/>
      <c r="CE10" s="498"/>
      <c r="CF10" s="498"/>
      <c r="CG10" s="498"/>
      <c r="CH10" s="498"/>
      <c r="CI10" s="498"/>
      <c r="CJ10" s="498"/>
      <c r="CK10" s="498"/>
      <c r="CL10" s="498"/>
      <c r="CM10" s="498"/>
      <c r="CN10" s="498"/>
      <c r="CO10" s="498"/>
      <c r="CP10" s="498"/>
      <c r="CQ10" s="498"/>
      <c r="CR10" s="498"/>
      <c r="CS10" s="498"/>
      <c r="CT10" s="498"/>
      <c r="CU10" s="498"/>
      <c r="CV10" s="498"/>
      <c r="CW10" s="498"/>
      <c r="CX10" s="498"/>
      <c r="CY10" s="498"/>
      <c r="CZ10" s="498"/>
    </row>
    <row r="11" spans="2:118" s="490" customFormat="1" ht="12">
      <c r="B11" s="496"/>
      <c r="C11" s="497" t="s">
        <v>1232</v>
      </c>
      <c r="D11" s="498">
        <f>SUM(E11:K11)</f>
        <v>1500</v>
      </c>
      <c r="E11" s="498">
        <v>569</v>
      </c>
      <c r="F11" s="498">
        <v>351</v>
      </c>
      <c r="G11" s="498">
        <v>57</v>
      </c>
      <c r="H11" s="498">
        <v>11</v>
      </c>
      <c r="I11" s="498">
        <v>24</v>
      </c>
      <c r="J11" s="498">
        <v>2</v>
      </c>
      <c r="K11" s="498">
        <v>486</v>
      </c>
      <c r="L11" s="498">
        <v>32476</v>
      </c>
      <c r="M11" s="498">
        <v>29371</v>
      </c>
      <c r="N11" s="498">
        <f>SUM(L11,M11)</f>
        <v>61847</v>
      </c>
      <c r="O11" s="498">
        <v>639</v>
      </c>
      <c r="P11" s="498">
        <v>409</v>
      </c>
      <c r="Q11" s="498">
        <f>SUM(O11,P11)</f>
        <v>1048</v>
      </c>
      <c r="R11" s="498">
        <f>SUM(L11,O11)</f>
        <v>33115</v>
      </c>
      <c r="S11" s="498">
        <f>SUM(M11,P11)</f>
        <v>29780</v>
      </c>
      <c r="T11" s="498">
        <f>SUM(N11,Q11)</f>
        <v>62895</v>
      </c>
      <c r="U11" s="498">
        <v>717678</v>
      </c>
      <c r="V11" s="498">
        <v>358166</v>
      </c>
      <c r="W11" s="498">
        <v>1099686</v>
      </c>
      <c r="X11" s="498">
        <v>87845</v>
      </c>
      <c r="Y11" s="498">
        <f>SUM(V11:X11)</f>
        <v>1545697</v>
      </c>
      <c r="Z11" s="498">
        <v>5533431</v>
      </c>
      <c r="AA11" s="498">
        <v>136874</v>
      </c>
      <c r="AB11" s="498">
        <v>294011</v>
      </c>
      <c r="AC11" s="498">
        <v>359557</v>
      </c>
      <c r="AD11" s="498">
        <f>SUM(Z11:AC11)</f>
        <v>6323873</v>
      </c>
      <c r="AE11" s="498">
        <v>237791</v>
      </c>
      <c r="AF11" s="498">
        <v>479395</v>
      </c>
      <c r="AG11" s="498">
        <v>719284</v>
      </c>
      <c r="AH11" s="498">
        <v>280007</v>
      </c>
      <c r="AI11" s="498">
        <f>SUM(AF11:AH11)</f>
        <v>1478686</v>
      </c>
      <c r="AJ11" s="498">
        <v>500483</v>
      </c>
      <c r="AK11" s="498">
        <v>717540</v>
      </c>
      <c r="AL11" s="498">
        <v>291520</v>
      </c>
      <c r="AM11" s="498">
        <f>SUM(AJ11:AL11)</f>
        <v>1509543</v>
      </c>
      <c r="AN11" s="498">
        <v>815939</v>
      </c>
      <c r="AO11" s="498">
        <v>1184674</v>
      </c>
      <c r="AP11" s="498">
        <v>241134</v>
      </c>
      <c r="AQ11" s="498">
        <f>SUM(AN11:AP11)</f>
        <v>2241747</v>
      </c>
      <c r="AR11" s="498">
        <v>248766</v>
      </c>
      <c r="AS11" s="498">
        <f>SUM(AQ11:AR11)</f>
        <v>2490513</v>
      </c>
      <c r="AT11" s="498">
        <v>181105</v>
      </c>
      <c r="AU11" s="498">
        <v>253544</v>
      </c>
      <c r="AV11" s="498">
        <v>104209</v>
      </c>
      <c r="AW11" s="498">
        <f>SUM(AT11:AV11)</f>
        <v>538858</v>
      </c>
      <c r="AX11" s="498">
        <v>5382</v>
      </c>
      <c r="AY11" s="498">
        <v>15517</v>
      </c>
      <c r="AZ11" s="498">
        <v>9165</v>
      </c>
      <c r="BA11" s="498">
        <f>SUM(AX11:AZ11)</f>
        <v>30064</v>
      </c>
      <c r="BB11" s="498">
        <v>44129</v>
      </c>
      <c r="BC11" s="498">
        <f>SUM(BA11:BB11)</f>
        <v>74193</v>
      </c>
      <c r="BD11" s="498">
        <v>8329</v>
      </c>
      <c r="BE11" s="498">
        <v>27536</v>
      </c>
      <c r="BF11" s="498">
        <v>23878</v>
      </c>
      <c r="BG11" s="498">
        <f>SUM(BD11:BF11)</f>
        <v>59743</v>
      </c>
      <c r="BH11" s="498">
        <v>4071</v>
      </c>
      <c r="BI11" s="498">
        <f>SUM(BG11:BH11)</f>
        <v>63814</v>
      </c>
      <c r="BJ11" s="498">
        <v>75109</v>
      </c>
      <c r="BK11" s="498">
        <v>236761</v>
      </c>
      <c r="BL11" s="498">
        <v>69907</v>
      </c>
      <c r="BM11" s="498">
        <f>SUM(BJ11:BL11)</f>
        <v>381777</v>
      </c>
      <c r="BN11" s="498">
        <v>188913</v>
      </c>
      <c r="BO11" s="498">
        <v>168251</v>
      </c>
      <c r="BP11" s="498">
        <v>10093086</v>
      </c>
      <c r="BQ11" s="498">
        <v>365963</v>
      </c>
      <c r="BR11" s="498">
        <v>16412</v>
      </c>
      <c r="BS11" s="499">
        <f>SUM(BP11:BR11)</f>
        <v>10475461</v>
      </c>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8"/>
      <c r="DE11" s="498"/>
      <c r="DF11" s="498"/>
      <c r="DG11" s="498"/>
      <c r="DH11" s="498"/>
      <c r="DI11" s="498"/>
      <c r="DJ11" s="498"/>
      <c r="DK11" s="498"/>
      <c r="DL11" s="498"/>
      <c r="DM11" s="498"/>
      <c r="DN11" s="498"/>
    </row>
    <row r="12" spans="2:118" s="490" customFormat="1" ht="12">
      <c r="B12" s="496"/>
      <c r="C12" s="497" t="s">
        <v>1233</v>
      </c>
      <c r="D12" s="498">
        <f>SUM(E12:K12)</f>
        <v>820</v>
      </c>
      <c r="E12" s="498">
        <v>430</v>
      </c>
      <c r="F12" s="498">
        <v>198</v>
      </c>
      <c r="G12" s="498">
        <v>27</v>
      </c>
      <c r="H12" s="498">
        <v>6</v>
      </c>
      <c r="I12" s="498">
        <v>10</v>
      </c>
      <c r="J12" s="498">
        <v>1</v>
      </c>
      <c r="K12" s="498">
        <v>148</v>
      </c>
      <c r="L12" s="498">
        <v>28075</v>
      </c>
      <c r="M12" s="498">
        <v>25527</v>
      </c>
      <c r="N12" s="498">
        <f>SUM(L12,M12)</f>
        <v>53602</v>
      </c>
      <c r="O12" s="498">
        <v>193</v>
      </c>
      <c r="P12" s="498">
        <v>118</v>
      </c>
      <c r="Q12" s="498">
        <f>SUM(O12,P12)</f>
        <v>311</v>
      </c>
      <c r="R12" s="498">
        <f>SUM(L12,O12)</f>
        <v>28268</v>
      </c>
      <c r="S12" s="498">
        <f>SUM(M12,P12)</f>
        <v>25645</v>
      </c>
      <c r="T12" s="498">
        <f>SUM(N12,Q12)</f>
        <v>53913</v>
      </c>
      <c r="U12" s="498">
        <v>633793</v>
      </c>
      <c r="V12" s="498">
        <v>380952</v>
      </c>
      <c r="W12" s="498">
        <v>1078321</v>
      </c>
      <c r="X12" s="498">
        <v>87976</v>
      </c>
      <c r="Y12" s="498">
        <f>SUM(V12:X12)</f>
        <v>1547249</v>
      </c>
      <c r="Z12" s="498">
        <v>5442013</v>
      </c>
      <c r="AA12" s="498">
        <v>129003</v>
      </c>
      <c r="AB12" s="498">
        <v>281760</v>
      </c>
      <c r="AC12" s="498">
        <v>367613</v>
      </c>
      <c r="AD12" s="498">
        <f>SUM(Z12:AC12)</f>
        <v>6220389</v>
      </c>
      <c r="AE12" s="498">
        <v>244117</v>
      </c>
      <c r="AF12" s="498">
        <v>434758</v>
      </c>
      <c r="AG12" s="498">
        <v>621795</v>
      </c>
      <c r="AH12" s="498">
        <v>267704</v>
      </c>
      <c r="AI12" s="498">
        <f>SUM(AF12:AH12)</f>
        <v>1324257</v>
      </c>
      <c r="AJ12" s="498">
        <v>526432</v>
      </c>
      <c r="AK12" s="498">
        <v>651369</v>
      </c>
      <c r="AL12" s="498">
        <v>293619</v>
      </c>
      <c r="AM12" s="498">
        <f>SUM(AJ12:AL12)</f>
        <v>1471420</v>
      </c>
      <c r="AN12" s="498">
        <v>837106</v>
      </c>
      <c r="AO12" s="498">
        <v>1077012</v>
      </c>
      <c r="AP12" s="498">
        <v>222445</v>
      </c>
      <c r="AQ12" s="498">
        <f>SUM(AN12:AP12)</f>
        <v>2136563</v>
      </c>
      <c r="AR12" s="498">
        <v>228989</v>
      </c>
      <c r="AS12" s="498">
        <f>SUM(AQ12:AR12)</f>
        <v>2365552</v>
      </c>
      <c r="AT12" s="498">
        <v>151772</v>
      </c>
      <c r="AU12" s="498">
        <v>258681</v>
      </c>
      <c r="AV12" s="498">
        <v>87942</v>
      </c>
      <c r="AW12" s="498">
        <f>SUM(AT12:AV12)</f>
        <v>498395</v>
      </c>
      <c r="AX12" s="498">
        <v>7248</v>
      </c>
      <c r="AY12" s="498">
        <v>13604</v>
      </c>
      <c r="AZ12" s="498">
        <v>6401</v>
      </c>
      <c r="BA12" s="498">
        <f>SUM(AX12:AZ12)</f>
        <v>27253</v>
      </c>
      <c r="BB12" s="498">
        <v>51258</v>
      </c>
      <c r="BC12" s="498">
        <f>SUM(BA12:BB12)</f>
        <v>78511</v>
      </c>
      <c r="BD12" s="498">
        <v>10279</v>
      </c>
      <c r="BE12" s="498">
        <v>24253</v>
      </c>
      <c r="BF12" s="498">
        <v>29240</v>
      </c>
      <c r="BG12" s="498">
        <f>SUM(BD12:BF12)</f>
        <v>63772</v>
      </c>
      <c r="BH12" s="498">
        <v>3605</v>
      </c>
      <c r="BI12" s="498">
        <f>SUM(BG12:BH12)</f>
        <v>67377</v>
      </c>
      <c r="BJ12" s="498">
        <v>77716</v>
      </c>
      <c r="BK12" s="498">
        <v>228249</v>
      </c>
      <c r="BL12" s="498">
        <v>66168</v>
      </c>
      <c r="BM12" s="498">
        <f>SUM(BJ12:BL12)</f>
        <v>372133</v>
      </c>
      <c r="BN12" s="498">
        <v>184515</v>
      </c>
      <c r="BO12" s="498">
        <v>144451</v>
      </c>
      <c r="BP12" s="498">
        <v>10029346</v>
      </c>
      <c r="BQ12" s="498">
        <v>266403</v>
      </c>
      <c r="BR12" s="498">
        <v>11403</v>
      </c>
      <c r="BS12" s="499">
        <f>SUM(BP12:BR12)</f>
        <v>10307152</v>
      </c>
      <c r="BT12" s="498"/>
      <c r="BU12" s="498"/>
      <c r="BV12" s="498"/>
      <c r="BW12" s="498"/>
      <c r="BX12" s="498"/>
      <c r="BY12" s="498"/>
      <c r="BZ12" s="498"/>
      <c r="CA12" s="498"/>
      <c r="CB12" s="498"/>
      <c r="CC12" s="498"/>
      <c r="CD12" s="498"/>
      <c r="CE12" s="498"/>
      <c r="CF12" s="498"/>
      <c r="CG12" s="498"/>
      <c r="CH12" s="498"/>
      <c r="CI12" s="498"/>
      <c r="CJ12" s="498"/>
      <c r="CK12" s="498"/>
      <c r="CL12" s="498"/>
      <c r="CM12" s="498"/>
      <c r="CN12" s="498"/>
      <c r="CO12" s="498"/>
      <c r="CP12" s="498"/>
      <c r="CQ12" s="498"/>
      <c r="CR12" s="498"/>
      <c r="CS12" s="498"/>
      <c r="CT12" s="498"/>
      <c r="CU12" s="498"/>
      <c r="CV12" s="498"/>
      <c r="CW12" s="498"/>
      <c r="CX12" s="498"/>
      <c r="CY12" s="498"/>
      <c r="CZ12" s="498"/>
      <c r="DA12" s="498"/>
      <c r="DB12" s="498"/>
      <c r="DC12" s="498"/>
      <c r="DD12" s="498"/>
      <c r="DE12" s="498"/>
      <c r="DF12" s="498"/>
      <c r="DG12" s="498"/>
      <c r="DH12" s="498"/>
      <c r="DI12" s="498"/>
      <c r="DJ12" s="498"/>
      <c r="DK12" s="498"/>
      <c r="DL12" s="498"/>
      <c r="DM12" s="498"/>
      <c r="DN12" s="498"/>
    </row>
    <row r="13" spans="2:71" s="490" customFormat="1" ht="13.5">
      <c r="B13" s="496"/>
      <c r="C13" s="497"/>
      <c r="D13" s="498"/>
      <c r="E13" s="498"/>
      <c r="F13" s="498"/>
      <c r="G13" s="498"/>
      <c r="H13" s="498"/>
      <c r="I13" s="498"/>
      <c r="J13" s="498"/>
      <c r="K13" s="498"/>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1"/>
    </row>
    <row r="14" spans="2:71" s="502" customFormat="1" ht="11.25">
      <c r="B14" s="503"/>
      <c r="C14" s="504" t="s">
        <v>1329</v>
      </c>
      <c r="D14" s="505">
        <f aca="true" t="shared" si="0" ref="D14:X14">SUM(D16:D36)</f>
        <v>855</v>
      </c>
      <c r="E14" s="505">
        <f t="shared" si="0"/>
        <v>474</v>
      </c>
      <c r="F14" s="505">
        <f t="shared" si="0"/>
        <v>204</v>
      </c>
      <c r="G14" s="505">
        <f t="shared" si="0"/>
        <v>25</v>
      </c>
      <c r="H14" s="505">
        <f t="shared" si="0"/>
        <v>6</v>
      </c>
      <c r="I14" s="505">
        <f t="shared" si="0"/>
        <v>10</v>
      </c>
      <c r="J14" s="505">
        <f t="shared" si="0"/>
        <v>5</v>
      </c>
      <c r="K14" s="505">
        <f t="shared" si="0"/>
        <v>131</v>
      </c>
      <c r="L14" s="505">
        <f t="shared" si="0"/>
        <v>28913</v>
      </c>
      <c r="M14" s="505">
        <f t="shared" si="0"/>
        <v>29021</v>
      </c>
      <c r="N14" s="505">
        <f t="shared" si="0"/>
        <v>57934</v>
      </c>
      <c r="O14" s="505">
        <f t="shared" si="0"/>
        <v>170</v>
      </c>
      <c r="P14" s="505">
        <f t="shared" si="0"/>
        <v>96</v>
      </c>
      <c r="Q14" s="505">
        <f t="shared" si="0"/>
        <v>266</v>
      </c>
      <c r="R14" s="505">
        <f t="shared" si="0"/>
        <v>29083</v>
      </c>
      <c r="S14" s="505">
        <f t="shared" si="0"/>
        <v>29117</v>
      </c>
      <c r="T14" s="505">
        <f t="shared" si="0"/>
        <v>58200</v>
      </c>
      <c r="U14" s="505">
        <f t="shared" si="0"/>
        <v>660400</v>
      </c>
      <c r="V14" s="505">
        <f t="shared" si="0"/>
        <v>432170</v>
      </c>
      <c r="W14" s="505">
        <f t="shared" si="0"/>
        <v>1212058</v>
      </c>
      <c r="X14" s="505">
        <f t="shared" si="0"/>
        <v>148268</v>
      </c>
      <c r="Y14" s="505">
        <f>SUM(V14:X14)</f>
        <v>1792496</v>
      </c>
      <c r="Z14" s="505">
        <v>6458021</v>
      </c>
      <c r="AA14" s="505">
        <f>SUM(AA16:AA36)</f>
        <v>135118</v>
      </c>
      <c r="AB14" s="505">
        <f>SUM(AB16:AB36)</f>
        <v>285099</v>
      </c>
      <c r="AC14" s="505">
        <f>SUM(AC16:AC36)</f>
        <v>409925</v>
      </c>
      <c r="AD14" s="505">
        <f>SUM(Z14:AC14)</f>
        <v>7288163</v>
      </c>
      <c r="AE14" s="505">
        <f>SUM(AE16:AE36)</f>
        <v>283179</v>
      </c>
      <c r="AF14" s="505">
        <f>SUM(AF16:AF36)</f>
        <v>543234</v>
      </c>
      <c r="AG14" s="505">
        <f>SUM(AG16:AG36)</f>
        <v>650387</v>
      </c>
      <c r="AH14" s="505">
        <f>SUM(AH16:AH36)</f>
        <v>314890</v>
      </c>
      <c r="AI14" s="505">
        <f>SUM(AF14:AH14)</f>
        <v>1508511</v>
      </c>
      <c r="AJ14" s="505">
        <f>SUM(AJ16:AJ36)</f>
        <v>582865</v>
      </c>
      <c r="AK14" s="505">
        <f>SUM(AK16:AK36)</f>
        <v>793764</v>
      </c>
      <c r="AL14" s="505">
        <f>SUM(AL16:AL36)</f>
        <v>404336</v>
      </c>
      <c r="AM14" s="505">
        <f>SUM(AJ14:AL14)</f>
        <v>1780965</v>
      </c>
      <c r="AN14" s="505">
        <v>947029</v>
      </c>
      <c r="AO14" s="505">
        <f>SUM(AO16:AO36)</f>
        <v>1138512</v>
      </c>
      <c r="AP14" s="505">
        <f>SUM(AP16:AP36)</f>
        <v>249857</v>
      </c>
      <c r="AQ14" s="505">
        <f>SUM(AN14:AP14)</f>
        <v>2335398</v>
      </c>
      <c r="AR14" s="505">
        <f>SUM(AR16:AR36)</f>
        <v>302572</v>
      </c>
      <c r="AS14" s="505">
        <f>SUM(AQ14:AR14)</f>
        <v>2637970</v>
      </c>
      <c r="AT14" s="505">
        <v>211042</v>
      </c>
      <c r="AU14" s="505">
        <f>SUM(AU16:AU36)</f>
        <v>355994</v>
      </c>
      <c r="AV14" s="505">
        <v>100366</v>
      </c>
      <c r="AW14" s="505">
        <f>SUM(AT14:AV14)</f>
        <v>667402</v>
      </c>
      <c r="AX14" s="505">
        <f>SUM(AX16:AX36)</f>
        <v>44419</v>
      </c>
      <c r="AY14" s="505">
        <f>SUM(AY16:AY36)</f>
        <v>51341</v>
      </c>
      <c r="AZ14" s="505">
        <f>SUM(AZ16:AZ36)</f>
        <v>8850</v>
      </c>
      <c r="BA14" s="505">
        <f>SUM(AX14:AZ14)</f>
        <v>104610</v>
      </c>
      <c r="BB14" s="505">
        <f>SUM(BB16:BB36)</f>
        <v>61947</v>
      </c>
      <c r="BC14" s="505">
        <f>SUM(BA14:BB14)</f>
        <v>166557</v>
      </c>
      <c r="BD14" s="505">
        <f>SUM(BD16:BD36)</f>
        <v>52332</v>
      </c>
      <c r="BE14" s="505">
        <f>SUM(BE16:BE36)</f>
        <v>55056</v>
      </c>
      <c r="BF14" s="505">
        <f>SUM(BF16:BF36)</f>
        <v>20591</v>
      </c>
      <c r="BG14" s="505">
        <f>SUM(BD14:BF14)</f>
        <v>127979</v>
      </c>
      <c r="BH14" s="505">
        <f>SUM(BH16:BH36)</f>
        <v>2835</v>
      </c>
      <c r="BI14" s="505">
        <f>SUM(BG14:BH14)</f>
        <v>130814</v>
      </c>
      <c r="BJ14" s="505">
        <f>SUM(BJ16:BJ36)</f>
        <v>89822</v>
      </c>
      <c r="BK14" s="505">
        <f>SUM(BK16:BK36)</f>
        <v>251849</v>
      </c>
      <c r="BL14" s="505">
        <f>SUM(BL16:BL36)</f>
        <v>72886</v>
      </c>
      <c r="BM14" s="505">
        <f>SUM(BJ14:BL14)</f>
        <v>414557</v>
      </c>
      <c r="BN14" s="505">
        <f>SUM(BN16:BN36)</f>
        <v>229122</v>
      </c>
      <c r="BO14" s="505">
        <f>SUM(BO16:BO36)</f>
        <v>251219</v>
      </c>
      <c r="BP14" s="505">
        <f>SUM(BP16:BP36)</f>
        <v>11780622</v>
      </c>
      <c r="BQ14" s="505">
        <v>297524</v>
      </c>
      <c r="BR14" s="505">
        <f>SUM(BR16:BR36)</f>
        <v>13398</v>
      </c>
      <c r="BS14" s="506">
        <f>SUM(BP14:BR14)</f>
        <v>12091544</v>
      </c>
    </row>
    <row r="15" spans="2:71" s="490" customFormat="1" ht="13.5">
      <c r="B15" s="496"/>
      <c r="C15" s="507"/>
      <c r="D15" s="498"/>
      <c r="E15" s="498"/>
      <c r="F15" s="498"/>
      <c r="G15" s="498"/>
      <c r="H15" s="498"/>
      <c r="I15" s="498"/>
      <c r="J15" s="498"/>
      <c r="K15" s="498"/>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1"/>
    </row>
    <row r="16" spans="2:82" s="474" customFormat="1" ht="12">
      <c r="B16" s="508" t="s">
        <v>1330</v>
      </c>
      <c r="C16" s="509" t="s">
        <v>1308</v>
      </c>
      <c r="D16" s="498">
        <f aca="true" t="shared" si="1" ref="D16:D25">SUM(E16:K16)</f>
        <v>159</v>
      </c>
      <c r="E16" s="498">
        <v>110</v>
      </c>
      <c r="F16" s="498">
        <v>18</v>
      </c>
      <c r="G16" s="498">
        <v>9</v>
      </c>
      <c r="H16" s="498">
        <v>3</v>
      </c>
      <c r="I16" s="498">
        <v>1</v>
      </c>
      <c r="J16" s="498">
        <v>3</v>
      </c>
      <c r="K16" s="498">
        <v>15</v>
      </c>
      <c r="L16" s="498">
        <v>3631</v>
      </c>
      <c r="M16" s="498">
        <v>5979</v>
      </c>
      <c r="N16" s="498">
        <f aca="true" t="shared" si="2" ref="N16:N25">SUM(L16,M16)</f>
        <v>9610</v>
      </c>
      <c r="O16" s="498">
        <v>28</v>
      </c>
      <c r="P16" s="498">
        <v>16</v>
      </c>
      <c r="Q16" s="498">
        <f aca="true" t="shared" si="3" ref="Q16:Q25">SUM(O16,P16)</f>
        <v>44</v>
      </c>
      <c r="R16" s="498">
        <f aca="true" t="shared" si="4" ref="R16:R25">SUM(L16,O16)</f>
        <v>3659</v>
      </c>
      <c r="S16" s="498">
        <f aca="true" t="shared" si="5" ref="S16:S25">SUM(M16,P16)</f>
        <v>5995</v>
      </c>
      <c r="T16" s="498">
        <f aca="true" t="shared" si="6" ref="T16:T25">SUM(N16,Q16)</f>
        <v>9654</v>
      </c>
      <c r="U16" s="498">
        <v>107669</v>
      </c>
      <c r="V16" s="498">
        <v>62253</v>
      </c>
      <c r="W16" s="498">
        <v>168089</v>
      </c>
      <c r="X16" s="498">
        <v>32429</v>
      </c>
      <c r="Y16" s="498">
        <f aca="true" t="shared" si="7" ref="Y16:Y25">SUM(V16:X16)</f>
        <v>262771</v>
      </c>
      <c r="Z16" s="498">
        <v>1743694</v>
      </c>
      <c r="AA16" s="498">
        <v>32265</v>
      </c>
      <c r="AB16" s="498">
        <v>16350</v>
      </c>
      <c r="AC16" s="498">
        <v>7534</v>
      </c>
      <c r="AD16" s="498">
        <f aca="true" t="shared" si="8" ref="AD16:AD25">SUM(Z16:AC16)</f>
        <v>1799843</v>
      </c>
      <c r="AE16" s="498">
        <v>278263</v>
      </c>
      <c r="AF16" s="498">
        <v>139108</v>
      </c>
      <c r="AG16" s="498">
        <v>105075</v>
      </c>
      <c r="AH16" s="498">
        <v>63914</v>
      </c>
      <c r="AI16" s="498">
        <f aca="true" t="shared" si="9" ref="AI16:AI25">SUM(AF16:AH16)</f>
        <v>308097</v>
      </c>
      <c r="AJ16" s="498">
        <v>184052</v>
      </c>
      <c r="AK16" s="498">
        <v>118980</v>
      </c>
      <c r="AL16" s="498">
        <v>84615</v>
      </c>
      <c r="AM16" s="498">
        <f aca="true" t="shared" si="10" ref="AM16:AM25">SUM(AJ16:AL16)</f>
        <v>387647</v>
      </c>
      <c r="AN16" s="498">
        <v>193363</v>
      </c>
      <c r="AO16" s="498">
        <v>161898</v>
      </c>
      <c r="AP16" s="498">
        <v>53127</v>
      </c>
      <c r="AQ16" s="498">
        <f aca="true" t="shared" si="11" ref="AQ16:AQ25">SUM(AN16:AP16)</f>
        <v>408388</v>
      </c>
      <c r="AR16" s="498">
        <v>64497</v>
      </c>
      <c r="AS16" s="498">
        <f aca="true" t="shared" si="12" ref="AS16:AS25">SUM(AQ16:AR16)</f>
        <v>472885</v>
      </c>
      <c r="AT16" s="498">
        <v>35895</v>
      </c>
      <c r="AU16" s="498">
        <v>43906</v>
      </c>
      <c r="AV16" s="498">
        <v>21900</v>
      </c>
      <c r="AW16" s="498">
        <f>SUM(AT16:AV16)</f>
        <v>101701</v>
      </c>
      <c r="AX16" s="498">
        <v>2533</v>
      </c>
      <c r="AY16" s="498">
        <v>2681</v>
      </c>
      <c r="AZ16" s="498">
        <v>2028</v>
      </c>
      <c r="BA16" s="498">
        <v>7232</v>
      </c>
      <c r="BB16" s="498">
        <v>10693</v>
      </c>
      <c r="BC16" s="498">
        <f aca="true" t="shared" si="13" ref="BC16:BC25">SUM(BA16:BB16)</f>
        <v>17925</v>
      </c>
      <c r="BD16" s="498">
        <v>1257</v>
      </c>
      <c r="BE16" s="498">
        <v>4378</v>
      </c>
      <c r="BF16" s="498">
        <v>5170</v>
      </c>
      <c r="BG16" s="498">
        <f aca="true" t="shared" si="14" ref="BG16:BG25">SUM(BD16:BF16)</f>
        <v>10805</v>
      </c>
      <c r="BH16" s="498">
        <v>302</v>
      </c>
      <c r="BI16" s="498">
        <f aca="true" t="shared" si="15" ref="BI16:BI25">SUM(BG16:BH16)</f>
        <v>11107</v>
      </c>
      <c r="BJ16" s="498">
        <v>17967</v>
      </c>
      <c r="BK16" s="498">
        <v>35437</v>
      </c>
      <c r="BL16" s="498">
        <v>15027</v>
      </c>
      <c r="BM16" s="498">
        <f aca="true" t="shared" si="16" ref="BM16:BM25">SUM(BJ16:BL16)</f>
        <v>68431</v>
      </c>
      <c r="BN16" s="498">
        <v>22716</v>
      </c>
      <c r="BO16" s="498">
        <v>16146</v>
      </c>
      <c r="BP16" s="498">
        <v>2911323</v>
      </c>
      <c r="BQ16" s="498">
        <v>16104</v>
      </c>
      <c r="BR16" s="498">
        <v>0</v>
      </c>
      <c r="BS16" s="499">
        <f>SUM(BP16:BR16)</f>
        <v>2927427</v>
      </c>
      <c r="BT16" s="498"/>
      <c r="BU16" s="498"/>
      <c r="BV16" s="498"/>
      <c r="BW16" s="498"/>
      <c r="BX16" s="498"/>
      <c r="BY16" s="498"/>
      <c r="BZ16" s="498"/>
      <c r="CA16" s="498"/>
      <c r="CB16" s="498"/>
      <c r="CC16" s="498"/>
      <c r="CD16" s="498"/>
    </row>
    <row r="17" spans="2:82" s="474" customFormat="1" ht="12">
      <c r="B17" s="508">
        <v>20</v>
      </c>
      <c r="C17" s="509" t="s">
        <v>1331</v>
      </c>
      <c r="D17" s="498">
        <f t="shared" si="1"/>
        <v>244</v>
      </c>
      <c r="E17" s="498">
        <v>85</v>
      </c>
      <c r="F17" s="498">
        <v>101</v>
      </c>
      <c r="G17" s="498">
        <v>6</v>
      </c>
      <c r="H17" s="498">
        <v>1</v>
      </c>
      <c r="I17" s="498">
        <v>1</v>
      </c>
      <c r="J17" s="498">
        <v>0</v>
      </c>
      <c r="K17" s="498">
        <v>50</v>
      </c>
      <c r="L17" s="498">
        <v>2391</v>
      </c>
      <c r="M17" s="498">
        <v>9311</v>
      </c>
      <c r="N17" s="498">
        <f t="shared" si="2"/>
        <v>11702</v>
      </c>
      <c r="O17" s="498">
        <v>60</v>
      </c>
      <c r="P17" s="498">
        <v>39</v>
      </c>
      <c r="Q17" s="498">
        <f t="shared" si="3"/>
        <v>99</v>
      </c>
      <c r="R17" s="498">
        <f t="shared" si="4"/>
        <v>2451</v>
      </c>
      <c r="S17" s="498">
        <f t="shared" si="5"/>
        <v>9350</v>
      </c>
      <c r="T17" s="498">
        <f t="shared" si="6"/>
        <v>11801</v>
      </c>
      <c r="U17" s="498">
        <v>141772</v>
      </c>
      <c r="V17" s="498">
        <v>60842</v>
      </c>
      <c r="W17" s="498">
        <v>212321</v>
      </c>
      <c r="X17" s="498">
        <v>13973</v>
      </c>
      <c r="Y17" s="498">
        <f t="shared" si="7"/>
        <v>287136</v>
      </c>
      <c r="Z17" s="498">
        <v>1224474</v>
      </c>
      <c r="AA17" s="498">
        <v>18186</v>
      </c>
      <c r="AB17" s="498">
        <v>13311</v>
      </c>
      <c r="AC17" s="498">
        <v>205135</v>
      </c>
      <c r="AD17" s="498">
        <f t="shared" si="8"/>
        <v>1461106</v>
      </c>
      <c r="AE17" s="498">
        <v>523</v>
      </c>
      <c r="AF17" s="498">
        <v>94424</v>
      </c>
      <c r="AG17" s="498">
        <v>193764</v>
      </c>
      <c r="AH17" s="498">
        <v>52840</v>
      </c>
      <c r="AI17" s="498">
        <f t="shared" si="9"/>
        <v>341028</v>
      </c>
      <c r="AJ17" s="498">
        <v>116122</v>
      </c>
      <c r="AK17" s="498">
        <v>240451</v>
      </c>
      <c r="AL17" s="498">
        <v>77129</v>
      </c>
      <c r="AM17" s="498">
        <f t="shared" si="10"/>
        <v>433702</v>
      </c>
      <c r="AN17" s="498">
        <v>116028</v>
      </c>
      <c r="AO17" s="498">
        <v>154278</v>
      </c>
      <c r="AP17" s="498">
        <v>28116</v>
      </c>
      <c r="AQ17" s="498">
        <f t="shared" si="11"/>
        <v>298422</v>
      </c>
      <c r="AR17" s="498">
        <v>44976</v>
      </c>
      <c r="AS17" s="498">
        <f t="shared" si="12"/>
        <v>343398</v>
      </c>
      <c r="AT17" s="498">
        <v>25548</v>
      </c>
      <c r="AU17" s="498">
        <v>40576</v>
      </c>
      <c r="AV17" s="498">
        <v>12696</v>
      </c>
      <c r="AW17" s="498">
        <v>78819</v>
      </c>
      <c r="AX17" s="498">
        <v>1139</v>
      </c>
      <c r="AY17" s="498">
        <v>1390</v>
      </c>
      <c r="AZ17" s="498">
        <v>522</v>
      </c>
      <c r="BA17" s="498">
        <f>SUM(AX17:AZ17)</f>
        <v>3051</v>
      </c>
      <c r="BB17" s="498">
        <v>5667</v>
      </c>
      <c r="BC17" s="498">
        <f t="shared" si="13"/>
        <v>8718</v>
      </c>
      <c r="BD17" s="498">
        <v>875</v>
      </c>
      <c r="BE17" s="498">
        <v>2562</v>
      </c>
      <c r="BF17" s="498">
        <v>2667</v>
      </c>
      <c r="BG17" s="498">
        <f t="shared" si="14"/>
        <v>6104</v>
      </c>
      <c r="BH17" s="498">
        <v>144</v>
      </c>
      <c r="BI17" s="498">
        <f t="shared" si="15"/>
        <v>6248</v>
      </c>
      <c r="BJ17" s="498">
        <v>12976</v>
      </c>
      <c r="BK17" s="498">
        <v>33140</v>
      </c>
      <c r="BL17" s="498">
        <v>7852</v>
      </c>
      <c r="BM17" s="498">
        <f t="shared" si="16"/>
        <v>53968</v>
      </c>
      <c r="BN17" s="498">
        <v>15650</v>
      </c>
      <c r="BO17" s="498">
        <v>11760</v>
      </c>
      <c r="BP17" s="498">
        <v>1976629</v>
      </c>
      <c r="BQ17" s="498">
        <v>151924</v>
      </c>
      <c r="BR17" s="498">
        <v>210</v>
      </c>
      <c r="BS17" s="499">
        <v>2128764</v>
      </c>
      <c r="BT17" s="498"/>
      <c r="BU17" s="498"/>
      <c r="BV17" s="498"/>
      <c r="BW17" s="498"/>
      <c r="BX17" s="498"/>
      <c r="BY17" s="498"/>
      <c r="BZ17" s="498"/>
      <c r="CA17" s="498"/>
      <c r="CB17" s="498"/>
      <c r="CC17" s="498"/>
      <c r="CD17" s="498"/>
    </row>
    <row r="18" spans="2:82" s="510" customFormat="1" ht="12">
      <c r="B18" s="508">
        <v>21</v>
      </c>
      <c r="C18" s="509" t="s">
        <v>1332</v>
      </c>
      <c r="D18" s="498">
        <f t="shared" si="1"/>
        <v>11</v>
      </c>
      <c r="E18" s="511">
        <v>5</v>
      </c>
      <c r="F18" s="511">
        <v>5</v>
      </c>
      <c r="G18" s="511">
        <v>0</v>
      </c>
      <c r="H18" s="511">
        <v>0</v>
      </c>
      <c r="I18" s="511">
        <v>0</v>
      </c>
      <c r="J18" s="498">
        <v>0</v>
      </c>
      <c r="K18" s="511">
        <v>1</v>
      </c>
      <c r="L18" s="511">
        <v>87</v>
      </c>
      <c r="M18" s="511">
        <v>365</v>
      </c>
      <c r="N18" s="498">
        <f t="shared" si="2"/>
        <v>452</v>
      </c>
      <c r="O18" s="511">
        <v>1</v>
      </c>
      <c r="P18" s="511">
        <v>1</v>
      </c>
      <c r="Q18" s="498">
        <f t="shared" si="3"/>
        <v>2</v>
      </c>
      <c r="R18" s="498">
        <f t="shared" si="4"/>
        <v>88</v>
      </c>
      <c r="S18" s="498">
        <f t="shared" si="5"/>
        <v>366</v>
      </c>
      <c r="T18" s="498">
        <f t="shared" si="6"/>
        <v>454</v>
      </c>
      <c r="U18" s="498">
        <v>5074</v>
      </c>
      <c r="V18" s="498">
        <v>1838</v>
      </c>
      <c r="W18" s="498">
        <v>5608</v>
      </c>
      <c r="X18" s="498">
        <v>367</v>
      </c>
      <c r="Y18" s="498">
        <f t="shared" si="7"/>
        <v>7813</v>
      </c>
      <c r="Z18" s="498">
        <v>29932</v>
      </c>
      <c r="AA18" s="498">
        <v>219</v>
      </c>
      <c r="AB18" s="498">
        <v>182</v>
      </c>
      <c r="AC18" s="498">
        <v>2196</v>
      </c>
      <c r="AD18" s="498">
        <f t="shared" si="8"/>
        <v>32529</v>
      </c>
      <c r="AE18" s="498">
        <v>0</v>
      </c>
      <c r="AF18" s="498">
        <v>1340</v>
      </c>
      <c r="AG18" s="498">
        <v>1638</v>
      </c>
      <c r="AH18" s="498">
        <v>588</v>
      </c>
      <c r="AI18" s="498">
        <f t="shared" si="9"/>
        <v>3566</v>
      </c>
      <c r="AJ18" s="498">
        <v>2150</v>
      </c>
      <c r="AK18" s="498">
        <v>1846</v>
      </c>
      <c r="AL18" s="498">
        <v>238</v>
      </c>
      <c r="AM18" s="498">
        <f t="shared" si="10"/>
        <v>4234</v>
      </c>
      <c r="AN18" s="498">
        <v>2853</v>
      </c>
      <c r="AO18" s="498">
        <v>1397</v>
      </c>
      <c r="AP18" s="498">
        <v>1199</v>
      </c>
      <c r="AQ18" s="498">
        <f t="shared" si="11"/>
        <v>5449</v>
      </c>
      <c r="AR18" s="498">
        <v>1108</v>
      </c>
      <c r="AS18" s="498">
        <f t="shared" si="12"/>
        <v>6557</v>
      </c>
      <c r="AT18" s="498">
        <v>289</v>
      </c>
      <c r="AU18" s="498">
        <v>767</v>
      </c>
      <c r="AV18" s="498">
        <v>629</v>
      </c>
      <c r="AW18" s="498">
        <f>SUM(AT18:AV18)</f>
        <v>1685</v>
      </c>
      <c r="AX18" s="498">
        <v>44</v>
      </c>
      <c r="AY18" s="498">
        <v>0</v>
      </c>
      <c r="AZ18" s="498">
        <v>61</v>
      </c>
      <c r="BA18" s="498">
        <f>SUM(AX18:AZ18)</f>
        <v>105</v>
      </c>
      <c r="BB18" s="498">
        <v>199</v>
      </c>
      <c r="BC18" s="498">
        <f t="shared" si="13"/>
        <v>304</v>
      </c>
      <c r="BD18" s="498">
        <v>0</v>
      </c>
      <c r="BE18" s="498">
        <v>16</v>
      </c>
      <c r="BF18" s="498">
        <v>93</v>
      </c>
      <c r="BG18" s="498">
        <f t="shared" si="14"/>
        <v>109</v>
      </c>
      <c r="BH18" s="498">
        <v>0</v>
      </c>
      <c r="BI18" s="498">
        <f t="shared" si="15"/>
        <v>109</v>
      </c>
      <c r="BJ18" s="498">
        <v>206</v>
      </c>
      <c r="BK18" s="498">
        <v>323</v>
      </c>
      <c r="BL18" s="498">
        <v>369</v>
      </c>
      <c r="BM18" s="498">
        <f t="shared" si="16"/>
        <v>898</v>
      </c>
      <c r="BN18" s="498">
        <v>179</v>
      </c>
      <c r="BO18" s="498">
        <v>120</v>
      </c>
      <c r="BP18" s="498">
        <v>41021</v>
      </c>
      <c r="BQ18" s="498">
        <v>5666</v>
      </c>
      <c r="BR18" s="498">
        <v>49</v>
      </c>
      <c r="BS18" s="499">
        <f>SUM(BP18:BR18)</f>
        <v>46736</v>
      </c>
      <c r="BT18" s="498"/>
      <c r="BU18" s="498"/>
      <c r="BV18" s="498"/>
      <c r="BW18" s="498"/>
      <c r="BX18" s="498"/>
      <c r="BY18" s="498"/>
      <c r="BZ18" s="498"/>
      <c r="CA18" s="498"/>
      <c r="CB18" s="498"/>
      <c r="CC18" s="498"/>
      <c r="CD18" s="498"/>
    </row>
    <row r="19" spans="2:82" s="474" customFormat="1" ht="12">
      <c r="B19" s="508">
        <v>22</v>
      </c>
      <c r="C19" s="509" t="s">
        <v>1309</v>
      </c>
      <c r="D19" s="498">
        <f t="shared" si="1"/>
        <v>73</v>
      </c>
      <c r="E19" s="498">
        <v>44</v>
      </c>
      <c r="F19" s="498">
        <v>17</v>
      </c>
      <c r="G19" s="498">
        <v>1</v>
      </c>
      <c r="H19" s="511">
        <v>0</v>
      </c>
      <c r="I19" s="498">
        <v>2</v>
      </c>
      <c r="J19" s="498">
        <v>1</v>
      </c>
      <c r="K19" s="498">
        <v>8</v>
      </c>
      <c r="L19" s="498">
        <v>1728</v>
      </c>
      <c r="M19" s="498">
        <v>895</v>
      </c>
      <c r="N19" s="498">
        <f t="shared" si="2"/>
        <v>2623</v>
      </c>
      <c r="O19" s="498">
        <v>12</v>
      </c>
      <c r="P19" s="498">
        <v>9</v>
      </c>
      <c r="Q19" s="498">
        <f t="shared" si="3"/>
        <v>21</v>
      </c>
      <c r="R19" s="498">
        <f t="shared" si="4"/>
        <v>1740</v>
      </c>
      <c r="S19" s="498">
        <f t="shared" si="5"/>
        <v>904</v>
      </c>
      <c r="T19" s="498">
        <f t="shared" si="6"/>
        <v>2644</v>
      </c>
      <c r="U19" s="498">
        <v>29638</v>
      </c>
      <c r="V19" s="498">
        <v>18428</v>
      </c>
      <c r="W19" s="498">
        <v>55720</v>
      </c>
      <c r="X19" s="498">
        <v>4866</v>
      </c>
      <c r="Y19" s="498">
        <f t="shared" si="7"/>
        <v>79014</v>
      </c>
      <c r="Z19" s="498">
        <v>397204</v>
      </c>
      <c r="AA19" s="498">
        <v>7750</v>
      </c>
      <c r="AB19" s="498">
        <v>7759</v>
      </c>
      <c r="AC19" s="498">
        <v>2336</v>
      </c>
      <c r="AD19" s="498">
        <f t="shared" si="8"/>
        <v>415049</v>
      </c>
      <c r="AE19" s="498">
        <v>0</v>
      </c>
      <c r="AF19" s="498">
        <v>24434</v>
      </c>
      <c r="AG19" s="498">
        <v>66716</v>
      </c>
      <c r="AH19" s="498">
        <v>8313</v>
      </c>
      <c r="AI19" s="498">
        <f t="shared" si="9"/>
        <v>99463</v>
      </c>
      <c r="AJ19" s="498">
        <v>22880</v>
      </c>
      <c r="AK19" s="498">
        <v>67101</v>
      </c>
      <c r="AL19" s="498">
        <v>10335</v>
      </c>
      <c r="AM19" s="498">
        <f t="shared" si="10"/>
        <v>100316</v>
      </c>
      <c r="AN19" s="498">
        <v>46262</v>
      </c>
      <c r="AO19" s="498">
        <v>86858</v>
      </c>
      <c r="AP19" s="498">
        <v>22532</v>
      </c>
      <c r="AQ19" s="498">
        <f t="shared" si="11"/>
        <v>155652</v>
      </c>
      <c r="AR19" s="498">
        <v>22924</v>
      </c>
      <c r="AS19" s="498">
        <f t="shared" si="12"/>
        <v>178576</v>
      </c>
      <c r="AT19" s="498">
        <v>4514</v>
      </c>
      <c r="AU19" s="498">
        <v>7179</v>
      </c>
      <c r="AV19" s="498">
        <v>7264</v>
      </c>
      <c r="AW19" s="498">
        <f>SUM(AT19:AV19)</f>
        <v>18957</v>
      </c>
      <c r="AX19" s="498">
        <v>298</v>
      </c>
      <c r="AY19" s="498">
        <v>117</v>
      </c>
      <c r="AZ19" s="498">
        <v>382</v>
      </c>
      <c r="BA19" s="498">
        <f>SUM(AX19:AZ19)</f>
        <v>797</v>
      </c>
      <c r="BB19" s="498">
        <v>986</v>
      </c>
      <c r="BC19" s="498">
        <f t="shared" si="13"/>
        <v>1783</v>
      </c>
      <c r="BD19" s="498">
        <v>306</v>
      </c>
      <c r="BE19" s="498">
        <v>675</v>
      </c>
      <c r="BF19" s="498">
        <v>2104</v>
      </c>
      <c r="BG19" s="498">
        <f t="shared" si="14"/>
        <v>3085</v>
      </c>
      <c r="BH19" s="498">
        <v>7</v>
      </c>
      <c r="BI19" s="498">
        <f t="shared" si="15"/>
        <v>3092</v>
      </c>
      <c r="BJ19" s="498">
        <v>3380</v>
      </c>
      <c r="BK19" s="498">
        <v>11028</v>
      </c>
      <c r="BL19" s="498">
        <v>6544</v>
      </c>
      <c r="BM19" s="498">
        <f t="shared" si="16"/>
        <v>20952</v>
      </c>
      <c r="BN19" s="498">
        <v>2442</v>
      </c>
      <c r="BO19" s="498">
        <v>883</v>
      </c>
      <c r="BP19" s="498">
        <v>607847</v>
      </c>
      <c r="BQ19" s="498">
        <v>1756</v>
      </c>
      <c r="BR19" s="498">
        <v>0</v>
      </c>
      <c r="BS19" s="499">
        <f>SUM(BP19:BR19)</f>
        <v>609603</v>
      </c>
      <c r="BT19" s="498"/>
      <c r="BU19" s="498"/>
      <c r="BV19" s="498"/>
      <c r="BW19" s="498"/>
      <c r="BX19" s="498"/>
      <c r="BY19" s="498"/>
      <c r="BZ19" s="498"/>
      <c r="CA19" s="498"/>
      <c r="CB19" s="498"/>
      <c r="CC19" s="498"/>
      <c r="CD19" s="498"/>
    </row>
    <row r="20" spans="2:82" s="474" customFormat="1" ht="12">
      <c r="B20" s="508">
        <v>23</v>
      </c>
      <c r="C20" s="509" t="s">
        <v>1333</v>
      </c>
      <c r="D20" s="498">
        <f t="shared" si="1"/>
        <v>31</v>
      </c>
      <c r="E20" s="498">
        <v>14</v>
      </c>
      <c r="F20" s="498">
        <v>9</v>
      </c>
      <c r="G20" s="498">
        <v>0</v>
      </c>
      <c r="H20" s="511">
        <v>0</v>
      </c>
      <c r="I20" s="498">
        <v>2</v>
      </c>
      <c r="J20" s="498">
        <v>0</v>
      </c>
      <c r="K20" s="498">
        <v>6</v>
      </c>
      <c r="L20" s="498">
        <v>1490</v>
      </c>
      <c r="M20" s="498">
        <v>745</v>
      </c>
      <c r="N20" s="498">
        <f t="shared" si="2"/>
        <v>2235</v>
      </c>
      <c r="O20" s="498">
        <v>9</v>
      </c>
      <c r="P20" s="498">
        <v>5</v>
      </c>
      <c r="Q20" s="498">
        <f t="shared" si="3"/>
        <v>14</v>
      </c>
      <c r="R20" s="498">
        <f t="shared" si="4"/>
        <v>1499</v>
      </c>
      <c r="S20" s="498">
        <f t="shared" si="5"/>
        <v>750</v>
      </c>
      <c r="T20" s="498">
        <f t="shared" si="6"/>
        <v>2249</v>
      </c>
      <c r="U20" s="498">
        <v>26204</v>
      </c>
      <c r="V20" s="498">
        <v>18274</v>
      </c>
      <c r="W20" s="498">
        <v>47087</v>
      </c>
      <c r="X20" s="498">
        <v>1339</v>
      </c>
      <c r="Y20" s="498">
        <f t="shared" si="7"/>
        <v>66700</v>
      </c>
      <c r="Z20" s="498">
        <v>186455</v>
      </c>
      <c r="AA20" s="498">
        <v>1495</v>
      </c>
      <c r="AB20" s="498">
        <v>2225</v>
      </c>
      <c r="AC20" s="498">
        <v>7182</v>
      </c>
      <c r="AD20" s="498">
        <f t="shared" si="8"/>
        <v>197357</v>
      </c>
      <c r="AE20" s="498">
        <v>4110</v>
      </c>
      <c r="AF20" s="498">
        <v>14373</v>
      </c>
      <c r="AG20" s="498">
        <v>20971</v>
      </c>
      <c r="AH20" s="498">
        <v>9981</v>
      </c>
      <c r="AI20" s="498">
        <f t="shared" si="9"/>
        <v>45325</v>
      </c>
      <c r="AJ20" s="498">
        <v>23113</v>
      </c>
      <c r="AK20" s="498">
        <v>27657</v>
      </c>
      <c r="AL20" s="498">
        <v>9240</v>
      </c>
      <c r="AM20" s="498">
        <f t="shared" si="10"/>
        <v>60010</v>
      </c>
      <c r="AN20" s="498">
        <v>30628</v>
      </c>
      <c r="AO20" s="498">
        <v>23296</v>
      </c>
      <c r="AP20" s="498">
        <v>6676</v>
      </c>
      <c r="AQ20" s="498">
        <f t="shared" si="11"/>
        <v>60600</v>
      </c>
      <c r="AR20" s="498">
        <v>19614</v>
      </c>
      <c r="AS20" s="498">
        <f t="shared" si="12"/>
        <v>80214</v>
      </c>
      <c r="AT20" s="498">
        <v>22718</v>
      </c>
      <c r="AU20" s="498">
        <v>6097</v>
      </c>
      <c r="AV20" s="498">
        <v>3690</v>
      </c>
      <c r="AW20" s="498">
        <f>SUM(AT20:AV20)</f>
        <v>32505</v>
      </c>
      <c r="AX20" s="498">
        <v>97</v>
      </c>
      <c r="AY20" s="498">
        <v>308</v>
      </c>
      <c r="AZ20" s="498">
        <v>127</v>
      </c>
      <c r="BA20" s="498">
        <f>SUM(AX20:AZ20)</f>
        <v>532</v>
      </c>
      <c r="BB20" s="498">
        <v>4045</v>
      </c>
      <c r="BC20" s="498">
        <f t="shared" si="13"/>
        <v>4577</v>
      </c>
      <c r="BD20" s="498">
        <v>7</v>
      </c>
      <c r="BE20" s="498">
        <v>160</v>
      </c>
      <c r="BF20" s="498">
        <v>137</v>
      </c>
      <c r="BG20" s="498">
        <f t="shared" si="14"/>
        <v>304</v>
      </c>
      <c r="BH20" s="498">
        <v>85</v>
      </c>
      <c r="BI20" s="498">
        <f t="shared" si="15"/>
        <v>389</v>
      </c>
      <c r="BJ20" s="498">
        <v>3797</v>
      </c>
      <c r="BK20" s="498">
        <v>4439</v>
      </c>
      <c r="BL20" s="498">
        <v>3305</v>
      </c>
      <c r="BM20" s="498">
        <f t="shared" si="16"/>
        <v>11541</v>
      </c>
      <c r="BN20" s="498">
        <v>308</v>
      </c>
      <c r="BO20" s="498">
        <v>18123</v>
      </c>
      <c r="BP20" s="498">
        <v>329168</v>
      </c>
      <c r="BQ20" s="498">
        <v>2764</v>
      </c>
      <c r="BR20" s="498">
        <v>277</v>
      </c>
      <c r="BS20" s="499">
        <f>SUM(BP20:BR20)</f>
        <v>332209</v>
      </c>
      <c r="BT20" s="498"/>
      <c r="BU20" s="498"/>
      <c r="BV20" s="498"/>
      <c r="BW20" s="498"/>
      <c r="BX20" s="498"/>
      <c r="BY20" s="498"/>
      <c r="BZ20" s="498"/>
      <c r="CA20" s="498"/>
      <c r="CB20" s="498"/>
      <c r="CC20" s="498"/>
      <c r="CD20" s="498"/>
    </row>
    <row r="21" spans="2:82" s="474" customFormat="1" ht="24">
      <c r="B21" s="508">
        <v>24</v>
      </c>
      <c r="C21" s="509" t="s">
        <v>1310</v>
      </c>
      <c r="D21" s="498">
        <f t="shared" si="1"/>
        <v>23</v>
      </c>
      <c r="E21" s="498">
        <v>12</v>
      </c>
      <c r="F21" s="498">
        <v>6</v>
      </c>
      <c r="G21" s="498">
        <v>2</v>
      </c>
      <c r="H21" s="511">
        <v>0</v>
      </c>
      <c r="I21" s="498">
        <v>1</v>
      </c>
      <c r="J21" s="498">
        <v>0</v>
      </c>
      <c r="K21" s="498">
        <v>2</v>
      </c>
      <c r="L21" s="498">
        <v>563</v>
      </c>
      <c r="M21" s="498">
        <v>481</v>
      </c>
      <c r="N21" s="498">
        <f t="shared" si="2"/>
        <v>1044</v>
      </c>
      <c r="O21" s="498">
        <v>4</v>
      </c>
      <c r="P21" s="498">
        <v>1</v>
      </c>
      <c r="Q21" s="498">
        <f t="shared" si="3"/>
        <v>5</v>
      </c>
      <c r="R21" s="498">
        <f t="shared" si="4"/>
        <v>567</v>
      </c>
      <c r="S21" s="498">
        <f t="shared" si="5"/>
        <v>482</v>
      </c>
      <c r="T21" s="498">
        <f t="shared" si="6"/>
        <v>1049</v>
      </c>
      <c r="U21" s="498">
        <v>12361</v>
      </c>
      <c r="V21" s="498">
        <v>7425</v>
      </c>
      <c r="W21" s="498">
        <v>22534</v>
      </c>
      <c r="X21" s="498">
        <v>2191</v>
      </c>
      <c r="Y21" s="498">
        <f t="shared" si="7"/>
        <v>32150</v>
      </c>
      <c r="Z21" s="498">
        <v>126172</v>
      </c>
      <c r="AA21" s="498">
        <v>4808</v>
      </c>
      <c r="AB21" s="498">
        <v>5752</v>
      </c>
      <c r="AC21" s="498">
        <v>4231</v>
      </c>
      <c r="AD21" s="498">
        <f t="shared" si="8"/>
        <v>140963</v>
      </c>
      <c r="AE21" s="498">
        <v>0</v>
      </c>
      <c r="AF21" s="498">
        <v>2442</v>
      </c>
      <c r="AG21" s="498">
        <v>6932</v>
      </c>
      <c r="AH21" s="498">
        <v>930</v>
      </c>
      <c r="AI21" s="498">
        <f t="shared" si="9"/>
        <v>10304</v>
      </c>
      <c r="AJ21" s="498">
        <v>2955</v>
      </c>
      <c r="AK21" s="498">
        <v>8696</v>
      </c>
      <c r="AL21" s="498">
        <v>1517</v>
      </c>
      <c r="AM21" s="498">
        <f t="shared" si="10"/>
        <v>13168</v>
      </c>
      <c r="AN21" s="498">
        <v>10464</v>
      </c>
      <c r="AO21" s="498">
        <v>12142</v>
      </c>
      <c r="AP21" s="498">
        <v>2975</v>
      </c>
      <c r="AQ21" s="498">
        <f t="shared" si="11"/>
        <v>25581</v>
      </c>
      <c r="AR21" s="498">
        <v>7671</v>
      </c>
      <c r="AS21" s="498">
        <f t="shared" si="12"/>
        <v>33252</v>
      </c>
      <c r="AT21" s="498">
        <v>13156</v>
      </c>
      <c r="AU21" s="498">
        <v>20903</v>
      </c>
      <c r="AV21" s="498">
        <v>2013</v>
      </c>
      <c r="AW21" s="498">
        <f>SUM(AT21:AV21)</f>
        <v>36072</v>
      </c>
      <c r="AX21" s="498">
        <v>0</v>
      </c>
      <c r="AY21" s="498">
        <v>77</v>
      </c>
      <c r="AZ21" s="498">
        <v>50</v>
      </c>
      <c r="BA21" s="498">
        <v>122</v>
      </c>
      <c r="BB21" s="498">
        <v>0</v>
      </c>
      <c r="BC21" s="498">
        <f t="shared" si="13"/>
        <v>122</v>
      </c>
      <c r="BD21" s="498">
        <v>543</v>
      </c>
      <c r="BE21" s="498">
        <v>268</v>
      </c>
      <c r="BF21" s="498">
        <v>405</v>
      </c>
      <c r="BG21" s="498">
        <f t="shared" si="14"/>
        <v>1216</v>
      </c>
      <c r="BH21" s="498">
        <v>0</v>
      </c>
      <c r="BI21" s="498">
        <f t="shared" si="15"/>
        <v>1216</v>
      </c>
      <c r="BJ21" s="498">
        <v>2776</v>
      </c>
      <c r="BK21" s="498">
        <v>7137</v>
      </c>
      <c r="BL21" s="498">
        <v>1738</v>
      </c>
      <c r="BM21" s="498">
        <f t="shared" si="16"/>
        <v>11651</v>
      </c>
      <c r="BN21" s="498">
        <v>11309</v>
      </c>
      <c r="BO21" s="498">
        <v>38314</v>
      </c>
      <c r="BP21" s="498">
        <v>211418</v>
      </c>
      <c r="BQ21" s="498">
        <v>845</v>
      </c>
      <c r="BR21" s="498">
        <v>0</v>
      </c>
      <c r="BS21" s="499">
        <f>SUM(BP21:BR21)</f>
        <v>212263</v>
      </c>
      <c r="BT21" s="498"/>
      <c r="BU21" s="498"/>
      <c r="BV21" s="498"/>
      <c r="BW21" s="498"/>
      <c r="BX21" s="498"/>
      <c r="BY21" s="498"/>
      <c r="BZ21" s="498"/>
      <c r="CA21" s="498"/>
      <c r="CB21" s="498"/>
      <c r="CC21" s="498"/>
      <c r="CD21" s="498"/>
    </row>
    <row r="22" spans="2:82" s="474" customFormat="1" ht="12">
      <c r="B22" s="508">
        <v>25</v>
      </c>
      <c r="C22" s="509" t="s">
        <v>1334</v>
      </c>
      <c r="D22" s="498">
        <f t="shared" si="1"/>
        <v>45</v>
      </c>
      <c r="E22" s="498">
        <v>28</v>
      </c>
      <c r="F22" s="498">
        <v>8</v>
      </c>
      <c r="G22" s="498">
        <v>3</v>
      </c>
      <c r="H22" s="511">
        <v>0</v>
      </c>
      <c r="I22" s="498">
        <v>2</v>
      </c>
      <c r="J22" s="498">
        <v>0</v>
      </c>
      <c r="K22" s="498">
        <v>4</v>
      </c>
      <c r="L22" s="498">
        <v>1509</v>
      </c>
      <c r="M22" s="498">
        <v>562</v>
      </c>
      <c r="N22" s="498">
        <f t="shared" si="2"/>
        <v>2071</v>
      </c>
      <c r="O22" s="498">
        <v>4</v>
      </c>
      <c r="P22" s="498">
        <v>3</v>
      </c>
      <c r="Q22" s="498">
        <f t="shared" si="3"/>
        <v>7</v>
      </c>
      <c r="R22" s="498">
        <f t="shared" si="4"/>
        <v>1513</v>
      </c>
      <c r="S22" s="498">
        <f t="shared" si="5"/>
        <v>565</v>
      </c>
      <c r="T22" s="498">
        <f t="shared" si="6"/>
        <v>2078</v>
      </c>
      <c r="U22" s="498">
        <v>24430</v>
      </c>
      <c r="V22" s="498">
        <v>29945</v>
      </c>
      <c r="W22" s="498">
        <v>45505</v>
      </c>
      <c r="X22" s="498">
        <v>5547</v>
      </c>
      <c r="Y22" s="498">
        <f t="shared" si="7"/>
        <v>80997</v>
      </c>
      <c r="Z22" s="498">
        <v>100956</v>
      </c>
      <c r="AA22" s="498">
        <v>1840</v>
      </c>
      <c r="AB22" s="498">
        <v>1685</v>
      </c>
      <c r="AC22" s="498">
        <v>12510</v>
      </c>
      <c r="AD22" s="498">
        <f t="shared" si="8"/>
        <v>116991</v>
      </c>
      <c r="AE22" s="498">
        <v>0</v>
      </c>
      <c r="AF22" s="498">
        <v>1544</v>
      </c>
      <c r="AG22" s="498">
        <v>4329</v>
      </c>
      <c r="AH22" s="498">
        <v>967</v>
      </c>
      <c r="AI22" s="498">
        <f t="shared" si="9"/>
        <v>6840</v>
      </c>
      <c r="AJ22" s="498">
        <v>1338</v>
      </c>
      <c r="AK22" s="498">
        <v>5349</v>
      </c>
      <c r="AL22" s="498">
        <v>1740</v>
      </c>
      <c r="AM22" s="498">
        <f t="shared" si="10"/>
        <v>8427</v>
      </c>
      <c r="AN22" s="498">
        <v>25932</v>
      </c>
      <c r="AO22" s="498">
        <v>38073</v>
      </c>
      <c r="AP22" s="498">
        <v>9644</v>
      </c>
      <c r="AQ22" s="498">
        <f t="shared" si="11"/>
        <v>73649</v>
      </c>
      <c r="AR22" s="498">
        <v>6810</v>
      </c>
      <c r="AS22" s="498">
        <f t="shared" si="12"/>
        <v>80459</v>
      </c>
      <c r="AT22" s="498">
        <v>2646</v>
      </c>
      <c r="AU22" s="498">
        <v>19327</v>
      </c>
      <c r="AV22" s="498">
        <v>2380</v>
      </c>
      <c r="AW22" s="498">
        <f>SUM(AT22:AV22)</f>
        <v>24353</v>
      </c>
      <c r="AX22" s="498">
        <v>179</v>
      </c>
      <c r="AY22" s="498">
        <v>224</v>
      </c>
      <c r="AZ22" s="498">
        <v>214</v>
      </c>
      <c r="BA22" s="498">
        <f>SUM(AX22:AZ22)</f>
        <v>617</v>
      </c>
      <c r="BB22" s="498">
        <v>3098</v>
      </c>
      <c r="BC22" s="498">
        <f t="shared" si="13"/>
        <v>3715</v>
      </c>
      <c r="BD22" s="498">
        <v>302</v>
      </c>
      <c r="BE22" s="498">
        <v>862</v>
      </c>
      <c r="BF22" s="498">
        <v>276</v>
      </c>
      <c r="BG22" s="498">
        <f t="shared" si="14"/>
        <v>1440</v>
      </c>
      <c r="BH22" s="498">
        <v>0</v>
      </c>
      <c r="BI22" s="498">
        <f t="shared" si="15"/>
        <v>1440</v>
      </c>
      <c r="BJ22" s="498">
        <v>1787</v>
      </c>
      <c r="BK22" s="498">
        <v>7600</v>
      </c>
      <c r="BL22" s="498">
        <v>2188</v>
      </c>
      <c r="BM22" s="498">
        <f t="shared" si="16"/>
        <v>11575</v>
      </c>
      <c r="BN22" s="498">
        <v>5</v>
      </c>
      <c r="BO22" s="498">
        <v>0</v>
      </c>
      <c r="BP22" s="498">
        <v>278824</v>
      </c>
      <c r="BQ22" s="498">
        <v>3257</v>
      </c>
      <c r="BR22" s="498">
        <v>0</v>
      </c>
      <c r="BS22" s="499">
        <v>282581</v>
      </c>
      <c r="BT22" s="498"/>
      <c r="BU22" s="498"/>
      <c r="BV22" s="498"/>
      <c r="BW22" s="498"/>
      <c r="BX22" s="498"/>
      <c r="BY22" s="498"/>
      <c r="BZ22" s="498"/>
      <c r="CA22" s="498"/>
      <c r="CB22" s="498"/>
      <c r="CC22" s="498"/>
      <c r="CD22" s="498"/>
    </row>
    <row r="23" spans="2:82" s="474" customFormat="1" ht="12">
      <c r="B23" s="508">
        <v>26</v>
      </c>
      <c r="C23" s="509" t="s">
        <v>1311</v>
      </c>
      <c r="D23" s="498">
        <f t="shared" si="1"/>
        <v>14</v>
      </c>
      <c r="E23" s="498">
        <v>14</v>
      </c>
      <c r="F23" s="498">
        <v>0</v>
      </c>
      <c r="G23" s="498">
        <v>0</v>
      </c>
      <c r="H23" s="511">
        <v>0</v>
      </c>
      <c r="I23" s="498">
        <v>0</v>
      </c>
      <c r="J23" s="498">
        <v>0</v>
      </c>
      <c r="K23" s="498">
        <v>0</v>
      </c>
      <c r="L23" s="498">
        <v>1046</v>
      </c>
      <c r="M23" s="498">
        <v>666</v>
      </c>
      <c r="N23" s="498">
        <f t="shared" si="2"/>
        <v>1712</v>
      </c>
      <c r="O23" s="498">
        <v>0</v>
      </c>
      <c r="P23" s="498">
        <v>0</v>
      </c>
      <c r="Q23" s="498">
        <f t="shared" si="3"/>
        <v>0</v>
      </c>
      <c r="R23" s="498">
        <f t="shared" si="4"/>
        <v>1046</v>
      </c>
      <c r="S23" s="498">
        <f t="shared" si="5"/>
        <v>666</v>
      </c>
      <c r="T23" s="498">
        <f t="shared" si="6"/>
        <v>1712</v>
      </c>
      <c r="U23" s="498">
        <v>19443</v>
      </c>
      <c r="V23" s="498">
        <v>25253</v>
      </c>
      <c r="W23" s="498">
        <v>41253</v>
      </c>
      <c r="X23" s="498">
        <v>2876</v>
      </c>
      <c r="Y23" s="498">
        <f t="shared" si="7"/>
        <v>69382</v>
      </c>
      <c r="Z23" s="498">
        <v>514137</v>
      </c>
      <c r="AA23" s="498">
        <v>17024</v>
      </c>
      <c r="AB23" s="498">
        <v>22269</v>
      </c>
      <c r="AC23" s="498">
        <v>634</v>
      </c>
      <c r="AD23" s="498">
        <f t="shared" si="8"/>
        <v>554064</v>
      </c>
      <c r="AE23" s="498">
        <v>0</v>
      </c>
      <c r="AF23" s="498">
        <v>23935</v>
      </c>
      <c r="AG23" s="498">
        <v>43586</v>
      </c>
      <c r="AH23" s="498">
        <v>14667</v>
      </c>
      <c r="AI23" s="498">
        <f t="shared" si="9"/>
        <v>82188</v>
      </c>
      <c r="AJ23" s="498">
        <v>30526</v>
      </c>
      <c r="AK23" s="498">
        <v>48039</v>
      </c>
      <c r="AL23" s="498">
        <v>14215</v>
      </c>
      <c r="AM23" s="498">
        <f t="shared" si="10"/>
        <v>92780</v>
      </c>
      <c r="AN23" s="498">
        <v>32975</v>
      </c>
      <c r="AO23" s="498">
        <v>56256</v>
      </c>
      <c r="AP23" s="498">
        <v>8420</v>
      </c>
      <c r="AQ23" s="498">
        <f t="shared" si="11"/>
        <v>97651</v>
      </c>
      <c r="AR23" s="498">
        <v>8668</v>
      </c>
      <c r="AS23" s="498">
        <f t="shared" si="12"/>
        <v>106319</v>
      </c>
      <c r="AT23" s="498">
        <v>9493</v>
      </c>
      <c r="AU23" s="498">
        <v>59389</v>
      </c>
      <c r="AV23" s="498">
        <v>3156</v>
      </c>
      <c r="AW23" s="498">
        <v>71038</v>
      </c>
      <c r="AX23" s="498">
        <v>265</v>
      </c>
      <c r="AY23" s="498">
        <v>47</v>
      </c>
      <c r="AZ23" s="498">
        <v>179</v>
      </c>
      <c r="BA23" s="498">
        <f>SUM(AX23:AZ23)</f>
        <v>491</v>
      </c>
      <c r="BB23" s="498">
        <v>7253</v>
      </c>
      <c r="BC23" s="498">
        <f t="shared" si="13"/>
        <v>7744</v>
      </c>
      <c r="BD23" s="498">
        <v>143</v>
      </c>
      <c r="BE23" s="498">
        <v>1909</v>
      </c>
      <c r="BF23" s="498">
        <v>215</v>
      </c>
      <c r="BG23" s="498">
        <f t="shared" si="14"/>
        <v>2267</v>
      </c>
      <c r="BH23" s="498">
        <v>34</v>
      </c>
      <c r="BI23" s="498">
        <f t="shared" si="15"/>
        <v>2301</v>
      </c>
      <c r="BJ23" s="498">
        <v>5032</v>
      </c>
      <c r="BK23" s="498">
        <v>21809</v>
      </c>
      <c r="BL23" s="498">
        <v>2943</v>
      </c>
      <c r="BM23" s="498">
        <f t="shared" si="16"/>
        <v>29784</v>
      </c>
      <c r="BN23" s="498">
        <v>31062</v>
      </c>
      <c r="BO23" s="498">
        <v>22054</v>
      </c>
      <c r="BP23" s="498">
        <v>857596</v>
      </c>
      <c r="BQ23" s="498">
        <v>2485</v>
      </c>
      <c r="BR23" s="498">
        <v>0</v>
      </c>
      <c r="BS23" s="499">
        <f>SUM(BP23:BR23)</f>
        <v>860081</v>
      </c>
      <c r="BT23" s="498"/>
      <c r="BU23" s="498"/>
      <c r="BV23" s="498"/>
      <c r="BW23" s="498"/>
      <c r="BX23" s="498"/>
      <c r="BY23" s="498"/>
      <c r="BZ23" s="498"/>
      <c r="CA23" s="498"/>
      <c r="CB23" s="498"/>
      <c r="CC23" s="498"/>
      <c r="CD23" s="498"/>
    </row>
    <row r="24" spans="2:82" s="474" customFormat="1" ht="12">
      <c r="B24" s="508">
        <v>27</v>
      </c>
      <c r="C24" s="509" t="s">
        <v>1335</v>
      </c>
      <c r="D24" s="498">
        <f t="shared" si="1"/>
        <v>5</v>
      </c>
      <c r="E24" s="498">
        <v>5</v>
      </c>
      <c r="F24" s="498">
        <v>0</v>
      </c>
      <c r="G24" s="498">
        <v>0</v>
      </c>
      <c r="H24" s="511">
        <v>0</v>
      </c>
      <c r="I24" s="498">
        <v>0</v>
      </c>
      <c r="J24" s="498">
        <v>0</v>
      </c>
      <c r="K24" s="498">
        <v>0</v>
      </c>
      <c r="L24" s="498">
        <v>168</v>
      </c>
      <c r="M24" s="498">
        <v>32</v>
      </c>
      <c r="N24" s="498">
        <f t="shared" si="2"/>
        <v>200</v>
      </c>
      <c r="O24" s="498">
        <v>0</v>
      </c>
      <c r="P24" s="498">
        <v>0</v>
      </c>
      <c r="Q24" s="498">
        <f t="shared" si="3"/>
        <v>0</v>
      </c>
      <c r="R24" s="498">
        <f t="shared" si="4"/>
        <v>168</v>
      </c>
      <c r="S24" s="498">
        <f t="shared" si="5"/>
        <v>32</v>
      </c>
      <c r="T24" s="498">
        <f t="shared" si="6"/>
        <v>200</v>
      </c>
      <c r="U24" s="498">
        <v>2396</v>
      </c>
      <c r="V24" s="498">
        <v>1963</v>
      </c>
      <c r="W24" s="498">
        <v>5259</v>
      </c>
      <c r="X24" s="498">
        <v>367</v>
      </c>
      <c r="Y24" s="498">
        <f t="shared" si="7"/>
        <v>7589</v>
      </c>
      <c r="Z24" s="498">
        <v>59482</v>
      </c>
      <c r="AA24" s="498">
        <v>1273</v>
      </c>
      <c r="AB24" s="498">
        <v>2112</v>
      </c>
      <c r="AC24" s="498">
        <v>0</v>
      </c>
      <c r="AD24" s="498">
        <f t="shared" si="8"/>
        <v>62867</v>
      </c>
      <c r="AE24" s="498">
        <v>243</v>
      </c>
      <c r="AF24" s="498">
        <v>545</v>
      </c>
      <c r="AG24" s="498">
        <v>9562</v>
      </c>
      <c r="AH24" s="498">
        <v>2</v>
      </c>
      <c r="AI24" s="498">
        <f t="shared" si="9"/>
        <v>10109</v>
      </c>
      <c r="AJ24" s="498">
        <v>596</v>
      </c>
      <c r="AK24" s="498">
        <v>24365</v>
      </c>
      <c r="AL24" s="498">
        <v>2</v>
      </c>
      <c r="AM24" s="498">
        <f t="shared" si="10"/>
        <v>24963</v>
      </c>
      <c r="AN24" s="498">
        <v>4839</v>
      </c>
      <c r="AO24" s="498">
        <v>5702</v>
      </c>
      <c r="AP24" s="498">
        <v>8014</v>
      </c>
      <c r="AQ24" s="498">
        <f t="shared" si="11"/>
        <v>18555</v>
      </c>
      <c r="AR24" s="498">
        <v>138</v>
      </c>
      <c r="AS24" s="498">
        <f t="shared" si="12"/>
        <v>18693</v>
      </c>
      <c r="AT24" s="498">
        <v>190</v>
      </c>
      <c r="AU24" s="498">
        <v>4313</v>
      </c>
      <c r="AV24" s="498">
        <v>1734</v>
      </c>
      <c r="AW24" s="498">
        <v>5877</v>
      </c>
      <c r="AX24" s="498">
        <v>0</v>
      </c>
      <c r="AY24" s="498">
        <v>96</v>
      </c>
      <c r="AZ24" s="498">
        <v>225</v>
      </c>
      <c r="BA24" s="498">
        <f>SUM(AX24:AZ24)</f>
        <v>321</v>
      </c>
      <c r="BB24" s="498">
        <v>3305</v>
      </c>
      <c r="BC24" s="498">
        <f t="shared" si="13"/>
        <v>3626</v>
      </c>
      <c r="BD24" s="498">
        <v>281</v>
      </c>
      <c r="BE24" s="498">
        <v>325</v>
      </c>
      <c r="BF24" s="498">
        <v>85</v>
      </c>
      <c r="BG24" s="498">
        <f t="shared" si="14"/>
        <v>691</v>
      </c>
      <c r="BH24" s="498">
        <v>0</v>
      </c>
      <c r="BI24" s="498">
        <f t="shared" si="15"/>
        <v>691</v>
      </c>
      <c r="BJ24" s="498">
        <v>589</v>
      </c>
      <c r="BK24" s="498">
        <v>2946</v>
      </c>
      <c r="BL24" s="498">
        <v>1253</v>
      </c>
      <c r="BM24" s="498">
        <f t="shared" si="16"/>
        <v>4788</v>
      </c>
      <c r="BN24" s="498">
        <v>1358</v>
      </c>
      <c r="BO24" s="498">
        <v>1358</v>
      </c>
      <c r="BP24" s="498">
        <v>88111</v>
      </c>
      <c r="BQ24" s="498">
        <v>0</v>
      </c>
      <c r="BR24" s="498">
        <v>0</v>
      </c>
      <c r="BS24" s="499">
        <f>SUM(BP24:BR24)</f>
        <v>88111</v>
      </c>
      <c r="BT24" s="498"/>
      <c r="BU24" s="498"/>
      <c r="BV24" s="498"/>
      <c r="BW24" s="498"/>
      <c r="BX24" s="498"/>
      <c r="BY24" s="498"/>
      <c r="BZ24" s="498"/>
      <c r="CA24" s="498"/>
      <c r="CB24" s="498"/>
      <c r="CC24" s="498"/>
      <c r="CD24" s="498"/>
    </row>
    <row r="25" spans="2:82" s="474" customFormat="1" ht="12">
      <c r="B25" s="508">
        <v>28</v>
      </c>
      <c r="C25" s="509" t="s">
        <v>1312</v>
      </c>
      <c r="D25" s="498">
        <f t="shared" si="1"/>
        <v>0</v>
      </c>
      <c r="E25" s="498">
        <v>0</v>
      </c>
      <c r="F25" s="498">
        <v>0</v>
      </c>
      <c r="G25" s="498">
        <v>0</v>
      </c>
      <c r="H25" s="511">
        <v>0</v>
      </c>
      <c r="I25" s="498">
        <v>0</v>
      </c>
      <c r="J25" s="498">
        <v>0</v>
      </c>
      <c r="K25" s="498">
        <v>0</v>
      </c>
      <c r="L25" s="498">
        <v>0</v>
      </c>
      <c r="M25" s="498">
        <v>0</v>
      </c>
      <c r="N25" s="498">
        <f t="shared" si="2"/>
        <v>0</v>
      </c>
      <c r="O25" s="498">
        <v>0</v>
      </c>
      <c r="P25" s="498">
        <v>0</v>
      </c>
      <c r="Q25" s="498">
        <f t="shared" si="3"/>
        <v>0</v>
      </c>
      <c r="R25" s="498">
        <f t="shared" si="4"/>
        <v>0</v>
      </c>
      <c r="S25" s="498">
        <f t="shared" si="5"/>
        <v>0</v>
      </c>
      <c r="T25" s="498">
        <f t="shared" si="6"/>
        <v>0</v>
      </c>
      <c r="U25" s="498">
        <v>0</v>
      </c>
      <c r="V25" s="498">
        <v>0</v>
      </c>
      <c r="W25" s="498">
        <v>0</v>
      </c>
      <c r="X25" s="498">
        <v>0</v>
      </c>
      <c r="Y25" s="498">
        <f t="shared" si="7"/>
        <v>0</v>
      </c>
      <c r="Z25" s="498">
        <v>0</v>
      </c>
      <c r="AA25" s="498">
        <v>0</v>
      </c>
      <c r="AB25" s="498">
        <v>0</v>
      </c>
      <c r="AC25" s="498">
        <v>0</v>
      </c>
      <c r="AD25" s="498">
        <f t="shared" si="8"/>
        <v>0</v>
      </c>
      <c r="AE25" s="498">
        <v>0</v>
      </c>
      <c r="AF25" s="498">
        <v>0</v>
      </c>
      <c r="AG25" s="498">
        <v>0</v>
      </c>
      <c r="AH25" s="498">
        <v>0</v>
      </c>
      <c r="AI25" s="498">
        <f t="shared" si="9"/>
        <v>0</v>
      </c>
      <c r="AJ25" s="498">
        <v>0</v>
      </c>
      <c r="AK25" s="498">
        <v>0</v>
      </c>
      <c r="AL25" s="498">
        <v>0</v>
      </c>
      <c r="AM25" s="498">
        <f t="shared" si="10"/>
        <v>0</v>
      </c>
      <c r="AN25" s="498">
        <v>0</v>
      </c>
      <c r="AO25" s="498">
        <v>0</v>
      </c>
      <c r="AP25" s="498">
        <v>0</v>
      </c>
      <c r="AQ25" s="498">
        <f t="shared" si="11"/>
        <v>0</v>
      </c>
      <c r="AR25" s="498">
        <v>0</v>
      </c>
      <c r="AS25" s="498">
        <f t="shared" si="12"/>
        <v>0</v>
      </c>
      <c r="AT25" s="498">
        <v>0</v>
      </c>
      <c r="AU25" s="498">
        <v>0</v>
      </c>
      <c r="AV25" s="498">
        <v>0</v>
      </c>
      <c r="AW25" s="498">
        <f>SUM(AT25:AV25)</f>
        <v>0</v>
      </c>
      <c r="AX25" s="498">
        <v>0</v>
      </c>
      <c r="AY25" s="498">
        <v>0</v>
      </c>
      <c r="AZ25" s="498">
        <v>0</v>
      </c>
      <c r="BA25" s="498">
        <f>SUM(AX25:AZ25)</f>
        <v>0</v>
      </c>
      <c r="BB25" s="498">
        <v>0</v>
      </c>
      <c r="BC25" s="498">
        <f t="shared" si="13"/>
        <v>0</v>
      </c>
      <c r="BD25" s="498">
        <v>0</v>
      </c>
      <c r="BE25" s="498">
        <v>0</v>
      </c>
      <c r="BF25" s="498">
        <v>0</v>
      </c>
      <c r="BG25" s="498">
        <f t="shared" si="14"/>
        <v>0</v>
      </c>
      <c r="BH25" s="498">
        <v>0</v>
      </c>
      <c r="BI25" s="498">
        <f t="shared" si="15"/>
        <v>0</v>
      </c>
      <c r="BJ25" s="498">
        <v>0</v>
      </c>
      <c r="BK25" s="498">
        <v>0</v>
      </c>
      <c r="BL25" s="498">
        <v>0</v>
      </c>
      <c r="BM25" s="498">
        <f t="shared" si="16"/>
        <v>0</v>
      </c>
      <c r="BN25" s="498">
        <v>0</v>
      </c>
      <c r="BO25" s="498">
        <v>0</v>
      </c>
      <c r="BP25" s="498">
        <v>0</v>
      </c>
      <c r="BQ25" s="498">
        <v>0</v>
      </c>
      <c r="BR25" s="498">
        <v>0</v>
      </c>
      <c r="BS25" s="499">
        <f>SUM(BP25:BR25)</f>
        <v>0</v>
      </c>
      <c r="BT25" s="498"/>
      <c r="BU25" s="498"/>
      <c r="BV25" s="498"/>
      <c r="BW25" s="498"/>
      <c r="BX25" s="498"/>
      <c r="BY25" s="498"/>
      <c r="BZ25" s="498"/>
      <c r="CA25" s="498"/>
      <c r="CB25" s="498"/>
      <c r="CC25" s="498"/>
      <c r="CD25" s="498"/>
    </row>
    <row r="26" spans="2:82" s="474" customFormat="1" ht="12">
      <c r="B26" s="508"/>
      <c r="C26" s="509"/>
      <c r="D26" s="498"/>
      <c r="E26" s="498"/>
      <c r="F26" s="498"/>
      <c r="G26" s="498"/>
      <c r="H26" s="511"/>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8"/>
      <c r="BJ26" s="498"/>
      <c r="BK26" s="498"/>
      <c r="BL26" s="498"/>
      <c r="BM26" s="498"/>
      <c r="BN26" s="498"/>
      <c r="BO26" s="498"/>
      <c r="BP26" s="498"/>
      <c r="BQ26" s="498"/>
      <c r="BR26" s="498"/>
      <c r="BS26" s="499"/>
      <c r="BT26" s="498"/>
      <c r="BU26" s="498"/>
      <c r="BV26" s="498"/>
      <c r="BW26" s="498"/>
      <c r="BX26" s="498"/>
      <c r="BY26" s="498"/>
      <c r="BZ26" s="498"/>
      <c r="CA26" s="498"/>
      <c r="CB26" s="498"/>
      <c r="CC26" s="498"/>
      <c r="CD26" s="498"/>
    </row>
    <row r="27" spans="2:82" s="474" customFormat="1" ht="12">
      <c r="B27" s="508">
        <v>29</v>
      </c>
      <c r="C27" s="509" t="s">
        <v>1313</v>
      </c>
      <c r="D27" s="498">
        <f aca="true" t="shared" si="17" ref="D27:D36">SUM(E27:K27)</f>
        <v>2</v>
      </c>
      <c r="E27" s="498">
        <v>2</v>
      </c>
      <c r="F27" s="498">
        <v>0</v>
      </c>
      <c r="G27" s="498">
        <v>0</v>
      </c>
      <c r="H27" s="511">
        <v>0</v>
      </c>
      <c r="I27" s="498">
        <v>0</v>
      </c>
      <c r="J27" s="498">
        <v>0</v>
      </c>
      <c r="K27" s="498">
        <v>0</v>
      </c>
      <c r="L27" s="498" t="s">
        <v>1336</v>
      </c>
      <c r="M27" s="498" t="s">
        <v>1336</v>
      </c>
      <c r="N27" s="498" t="s">
        <v>1336</v>
      </c>
      <c r="O27" s="498">
        <v>0</v>
      </c>
      <c r="P27" s="498">
        <v>0</v>
      </c>
      <c r="Q27" s="498">
        <f aca="true" t="shared" si="18" ref="Q27:Q36">SUM(O27,P27)</f>
        <v>0</v>
      </c>
      <c r="R27" s="498" t="s">
        <v>1336</v>
      </c>
      <c r="S27" s="498" t="s">
        <v>1336</v>
      </c>
      <c r="T27" s="498" t="s">
        <v>1336</v>
      </c>
      <c r="U27" s="498" t="s">
        <v>1336</v>
      </c>
      <c r="V27" s="498" t="s">
        <v>1336</v>
      </c>
      <c r="W27" s="498" t="s">
        <v>1336</v>
      </c>
      <c r="X27" s="498" t="s">
        <v>1336</v>
      </c>
      <c r="Y27" s="498" t="s">
        <v>1336</v>
      </c>
      <c r="Z27" s="498" t="s">
        <v>1336</v>
      </c>
      <c r="AA27" s="498" t="s">
        <v>1336</v>
      </c>
      <c r="AB27" s="498" t="s">
        <v>1336</v>
      </c>
      <c r="AC27" s="498" t="s">
        <v>1336</v>
      </c>
      <c r="AD27" s="498" t="s">
        <v>1336</v>
      </c>
      <c r="AE27" s="498">
        <v>0</v>
      </c>
      <c r="AF27" s="498" t="s">
        <v>1336</v>
      </c>
      <c r="AG27" s="498" t="s">
        <v>1336</v>
      </c>
      <c r="AH27" s="498" t="s">
        <v>1336</v>
      </c>
      <c r="AI27" s="498" t="s">
        <v>1336</v>
      </c>
      <c r="AJ27" s="498" t="s">
        <v>1336</v>
      </c>
      <c r="AK27" s="498" t="s">
        <v>1336</v>
      </c>
      <c r="AL27" s="498" t="s">
        <v>1336</v>
      </c>
      <c r="AM27" s="498" t="s">
        <v>1336</v>
      </c>
      <c r="AN27" s="498" t="s">
        <v>1336</v>
      </c>
      <c r="AO27" s="498" t="s">
        <v>1336</v>
      </c>
      <c r="AP27" s="498" t="s">
        <v>1336</v>
      </c>
      <c r="AQ27" s="498" t="s">
        <v>1336</v>
      </c>
      <c r="AR27" s="498" t="s">
        <v>1336</v>
      </c>
      <c r="AS27" s="498" t="s">
        <v>1336</v>
      </c>
      <c r="AT27" s="498" t="s">
        <v>1336</v>
      </c>
      <c r="AU27" s="498" t="s">
        <v>1336</v>
      </c>
      <c r="AV27" s="498" t="s">
        <v>1336</v>
      </c>
      <c r="AW27" s="498" t="s">
        <v>1336</v>
      </c>
      <c r="AX27" s="498" t="s">
        <v>1336</v>
      </c>
      <c r="AY27" s="498" t="s">
        <v>1336</v>
      </c>
      <c r="AZ27" s="498" t="s">
        <v>1336</v>
      </c>
      <c r="BA27" s="498" t="s">
        <v>1314</v>
      </c>
      <c r="BB27" s="498" t="s">
        <v>1336</v>
      </c>
      <c r="BC27" s="498" t="s">
        <v>1314</v>
      </c>
      <c r="BD27" s="498" t="s">
        <v>1336</v>
      </c>
      <c r="BE27" s="498" t="s">
        <v>1336</v>
      </c>
      <c r="BF27" s="498" t="s">
        <v>1336</v>
      </c>
      <c r="BG27" s="498" t="s">
        <v>1314</v>
      </c>
      <c r="BH27" s="498" t="s">
        <v>1336</v>
      </c>
      <c r="BI27" s="498" t="s">
        <v>1314</v>
      </c>
      <c r="BJ27" s="498" t="s">
        <v>1336</v>
      </c>
      <c r="BK27" s="498" t="s">
        <v>1336</v>
      </c>
      <c r="BL27" s="498" t="s">
        <v>1336</v>
      </c>
      <c r="BM27" s="498" t="s">
        <v>1314</v>
      </c>
      <c r="BN27" s="498" t="s">
        <v>1336</v>
      </c>
      <c r="BO27" s="498" t="s">
        <v>1336</v>
      </c>
      <c r="BP27" s="498" t="s">
        <v>1336</v>
      </c>
      <c r="BQ27" s="498">
        <v>0</v>
      </c>
      <c r="BR27" s="498">
        <v>0</v>
      </c>
      <c r="BS27" s="499" t="s">
        <v>1314</v>
      </c>
      <c r="BT27" s="498"/>
      <c r="BU27" s="498"/>
      <c r="BV27" s="498"/>
      <c r="BW27" s="498"/>
      <c r="BX27" s="498"/>
      <c r="BY27" s="498"/>
      <c r="BZ27" s="498"/>
      <c r="CA27" s="498"/>
      <c r="CB27" s="498"/>
      <c r="CC27" s="498"/>
      <c r="CD27" s="498"/>
    </row>
    <row r="28" spans="2:82" ht="12">
      <c r="B28" s="508">
        <v>30</v>
      </c>
      <c r="C28" s="509" t="s">
        <v>1337</v>
      </c>
      <c r="D28" s="498">
        <f t="shared" si="17"/>
        <v>29</v>
      </c>
      <c r="E28" s="498">
        <v>24</v>
      </c>
      <c r="F28" s="498">
        <v>3</v>
      </c>
      <c r="G28" s="498">
        <v>1</v>
      </c>
      <c r="H28" s="511">
        <v>0</v>
      </c>
      <c r="I28" s="498">
        <v>0</v>
      </c>
      <c r="J28" s="498">
        <v>0</v>
      </c>
      <c r="K28" s="498">
        <v>1</v>
      </c>
      <c r="L28" s="498">
        <v>2741</v>
      </c>
      <c r="M28" s="498">
        <v>777</v>
      </c>
      <c r="N28" s="498">
        <f aca="true" t="shared" si="19" ref="N28:N36">SUM(L28,M28)</f>
        <v>3518</v>
      </c>
      <c r="O28" s="498">
        <v>1</v>
      </c>
      <c r="P28" s="498">
        <v>0</v>
      </c>
      <c r="Q28" s="498">
        <f t="shared" si="18"/>
        <v>1</v>
      </c>
      <c r="R28" s="498">
        <f aca="true" t="shared" si="20" ref="R28:R36">SUM(L28,O28)</f>
        <v>2742</v>
      </c>
      <c r="S28" s="498">
        <f aca="true" t="shared" si="21" ref="S28:S36">SUM(M28,P28)</f>
        <v>777</v>
      </c>
      <c r="T28" s="498">
        <f aca="true" t="shared" si="22" ref="T28:T36">SUM(N28,Q28)</f>
        <v>3519</v>
      </c>
      <c r="U28" s="498">
        <v>45183</v>
      </c>
      <c r="V28" s="498">
        <v>38081</v>
      </c>
      <c r="W28" s="498">
        <v>92680</v>
      </c>
      <c r="X28" s="498">
        <v>34802</v>
      </c>
      <c r="Y28" s="498">
        <f aca="true" t="shared" si="23" ref="Y28:Y36">SUM(V28:X28)</f>
        <v>165563</v>
      </c>
      <c r="Z28" s="498">
        <v>326487</v>
      </c>
      <c r="AA28" s="498">
        <v>12359</v>
      </c>
      <c r="AB28" s="498">
        <v>49396</v>
      </c>
      <c r="AC28" s="498">
        <v>7166</v>
      </c>
      <c r="AD28" s="498">
        <f aca="true" t="shared" si="24" ref="AD28:AD33">SUM(Z28:AC28)</f>
        <v>395408</v>
      </c>
      <c r="AE28" s="498">
        <v>40</v>
      </c>
      <c r="AF28" s="498">
        <v>42747</v>
      </c>
      <c r="AG28" s="498">
        <v>30367</v>
      </c>
      <c r="AH28" s="498">
        <v>22661</v>
      </c>
      <c r="AI28" s="498">
        <f aca="true" t="shared" si="25" ref="AI28:AI36">SUM(AF28:AH28)</f>
        <v>95775</v>
      </c>
      <c r="AJ28" s="498">
        <v>26180</v>
      </c>
      <c r="AK28" s="498">
        <v>17243</v>
      </c>
      <c r="AL28" s="498">
        <v>22322</v>
      </c>
      <c r="AM28" s="498">
        <f aca="true" t="shared" si="26" ref="AM28:AM36">SUM(AJ28:AL28)</f>
        <v>65745</v>
      </c>
      <c r="AN28" s="498">
        <v>150499</v>
      </c>
      <c r="AO28" s="498">
        <v>147499</v>
      </c>
      <c r="AP28" s="498">
        <v>29538</v>
      </c>
      <c r="AQ28" s="498">
        <f>SUM(AN28:AP28)</f>
        <v>327536</v>
      </c>
      <c r="AR28" s="498">
        <v>22390</v>
      </c>
      <c r="AS28" s="498">
        <f aca="true" t="shared" si="27" ref="AS28:AS36">SUM(AQ28:AR28)</f>
        <v>349926</v>
      </c>
      <c r="AT28" s="498">
        <v>16508</v>
      </c>
      <c r="AU28" s="498">
        <v>37410</v>
      </c>
      <c r="AV28" s="498">
        <v>12970</v>
      </c>
      <c r="AW28" s="498">
        <f aca="true" t="shared" si="28" ref="AW28:AW36">SUM(AT28:AV28)</f>
        <v>66888</v>
      </c>
      <c r="AX28" s="498">
        <v>348</v>
      </c>
      <c r="AY28" s="498">
        <v>765</v>
      </c>
      <c r="AZ28" s="498">
        <v>561</v>
      </c>
      <c r="BA28" s="498">
        <f aca="true" t="shared" si="29" ref="BA28:BA36">SUM(AX28:AZ28)</f>
        <v>1674</v>
      </c>
      <c r="BB28" s="498">
        <v>1833</v>
      </c>
      <c r="BC28" s="498">
        <f aca="true" t="shared" si="30" ref="BC28:BC36">SUM(BA28:BB28)</f>
        <v>3507</v>
      </c>
      <c r="BD28" s="498">
        <v>43678</v>
      </c>
      <c r="BE28" s="498">
        <v>38290</v>
      </c>
      <c r="BF28" s="498">
        <v>3623</v>
      </c>
      <c r="BG28" s="498">
        <f aca="true" t="shared" si="31" ref="BG28:BG36">SUM(BD28:BF28)</f>
        <v>85591</v>
      </c>
      <c r="BH28" s="498">
        <v>135</v>
      </c>
      <c r="BI28" s="498">
        <f aca="true" t="shared" si="32" ref="BI28:BI36">SUM(BG28:BH28)</f>
        <v>85726</v>
      </c>
      <c r="BJ28" s="498">
        <v>10291</v>
      </c>
      <c r="BK28" s="498">
        <v>24822</v>
      </c>
      <c r="BL28" s="498">
        <v>7751</v>
      </c>
      <c r="BM28" s="498">
        <f aca="true" t="shared" si="33" ref="BM28:BM36">SUM(BJ28:BL28)</f>
        <v>42864</v>
      </c>
      <c r="BN28" s="498">
        <v>42075</v>
      </c>
      <c r="BO28" s="498">
        <v>46063</v>
      </c>
      <c r="BP28" s="498">
        <v>831144</v>
      </c>
      <c r="BQ28" s="498">
        <v>147</v>
      </c>
      <c r="BR28" s="498">
        <v>0</v>
      </c>
      <c r="BS28" s="499">
        <f aca="true" t="shared" si="34" ref="BS28:BS36">SUM(BP28:BR28)</f>
        <v>831291</v>
      </c>
      <c r="BT28" s="498"/>
      <c r="BU28" s="498"/>
      <c r="BV28" s="498"/>
      <c r="BW28" s="498"/>
      <c r="BX28" s="498"/>
      <c r="BY28" s="498"/>
      <c r="BZ28" s="498"/>
      <c r="CA28" s="498"/>
      <c r="CB28" s="498"/>
      <c r="CC28" s="498"/>
      <c r="CD28" s="498"/>
    </row>
    <row r="29" spans="2:82" s="510" customFormat="1" ht="12">
      <c r="B29" s="508">
        <v>31</v>
      </c>
      <c r="C29" s="509" t="s">
        <v>1315</v>
      </c>
      <c r="D29" s="498">
        <f t="shared" si="17"/>
        <v>23</v>
      </c>
      <c r="E29" s="512">
        <v>16</v>
      </c>
      <c r="F29" s="512">
        <v>3</v>
      </c>
      <c r="G29" s="498">
        <v>0</v>
      </c>
      <c r="H29" s="511">
        <v>0</v>
      </c>
      <c r="I29" s="498">
        <v>0</v>
      </c>
      <c r="J29" s="498">
        <v>0</v>
      </c>
      <c r="K29" s="512">
        <v>4</v>
      </c>
      <c r="L29" s="512">
        <v>2777</v>
      </c>
      <c r="M29" s="512">
        <v>514</v>
      </c>
      <c r="N29" s="498">
        <f t="shared" si="19"/>
        <v>3291</v>
      </c>
      <c r="O29" s="511">
        <v>6</v>
      </c>
      <c r="P29" s="511">
        <v>1</v>
      </c>
      <c r="Q29" s="498">
        <f t="shared" si="18"/>
        <v>7</v>
      </c>
      <c r="R29" s="498">
        <f t="shared" si="20"/>
        <v>2783</v>
      </c>
      <c r="S29" s="498">
        <f t="shared" si="21"/>
        <v>515</v>
      </c>
      <c r="T29" s="498">
        <f t="shared" si="22"/>
        <v>3298</v>
      </c>
      <c r="U29" s="498">
        <v>32998</v>
      </c>
      <c r="V29" s="498">
        <v>30838</v>
      </c>
      <c r="W29" s="498">
        <v>102997</v>
      </c>
      <c r="X29" s="498">
        <v>22429</v>
      </c>
      <c r="Y29" s="498">
        <f t="shared" si="23"/>
        <v>156264</v>
      </c>
      <c r="Z29" s="498">
        <v>373474</v>
      </c>
      <c r="AA29" s="498">
        <v>13589</v>
      </c>
      <c r="AB29" s="498">
        <v>119010</v>
      </c>
      <c r="AC29" s="498">
        <v>7503</v>
      </c>
      <c r="AD29" s="498">
        <f t="shared" si="24"/>
        <v>513576</v>
      </c>
      <c r="AE29" s="498">
        <v>0</v>
      </c>
      <c r="AF29" s="498">
        <v>63545</v>
      </c>
      <c r="AG29" s="498">
        <v>49858</v>
      </c>
      <c r="AH29" s="498">
        <v>22538</v>
      </c>
      <c r="AI29" s="498">
        <f t="shared" si="25"/>
        <v>135941</v>
      </c>
      <c r="AJ29" s="498">
        <v>69679</v>
      </c>
      <c r="AK29" s="498">
        <v>85251</v>
      </c>
      <c r="AL29" s="498">
        <v>49851</v>
      </c>
      <c r="AM29" s="498">
        <f t="shared" si="26"/>
        <v>204781</v>
      </c>
      <c r="AN29" s="498">
        <v>77156</v>
      </c>
      <c r="AO29" s="498">
        <v>107468</v>
      </c>
      <c r="AP29" s="498">
        <v>14295</v>
      </c>
      <c r="AQ29" s="498">
        <f>SUM(AN29:AP29)</f>
        <v>198919</v>
      </c>
      <c r="AR29" s="498">
        <v>11812</v>
      </c>
      <c r="AS29" s="498">
        <f t="shared" si="27"/>
        <v>210731</v>
      </c>
      <c r="AT29" s="498">
        <v>10379</v>
      </c>
      <c r="AU29" s="498">
        <v>38426</v>
      </c>
      <c r="AV29" s="498">
        <v>3898</v>
      </c>
      <c r="AW29" s="498">
        <f t="shared" si="28"/>
        <v>52703</v>
      </c>
      <c r="AX29" s="498">
        <v>37573</v>
      </c>
      <c r="AY29" s="498">
        <v>37114</v>
      </c>
      <c r="AZ29" s="498">
        <v>2308</v>
      </c>
      <c r="BA29" s="498">
        <f t="shared" si="29"/>
        <v>76995</v>
      </c>
      <c r="BB29" s="498">
        <v>8071</v>
      </c>
      <c r="BC29" s="498">
        <f t="shared" si="30"/>
        <v>85066</v>
      </c>
      <c r="BD29" s="498">
        <v>444</v>
      </c>
      <c r="BE29" s="498">
        <v>1144</v>
      </c>
      <c r="BF29" s="498">
        <v>645</v>
      </c>
      <c r="BG29" s="498">
        <f t="shared" si="31"/>
        <v>2233</v>
      </c>
      <c r="BH29" s="498">
        <v>65</v>
      </c>
      <c r="BI29" s="498">
        <f t="shared" si="32"/>
        <v>2298</v>
      </c>
      <c r="BJ29" s="498">
        <v>6541</v>
      </c>
      <c r="BK29" s="498">
        <v>27225</v>
      </c>
      <c r="BL29" s="498">
        <v>3487</v>
      </c>
      <c r="BM29" s="498">
        <f t="shared" si="33"/>
        <v>37253</v>
      </c>
      <c r="BN29" s="498">
        <v>42024</v>
      </c>
      <c r="BO29" s="498">
        <v>49792</v>
      </c>
      <c r="BP29" s="498">
        <v>926394</v>
      </c>
      <c r="BQ29" s="498">
        <v>4401</v>
      </c>
      <c r="BR29" s="498">
        <v>100</v>
      </c>
      <c r="BS29" s="499">
        <f t="shared" si="34"/>
        <v>930895</v>
      </c>
      <c r="BT29" s="498"/>
      <c r="BU29" s="498"/>
      <c r="BV29" s="498"/>
      <c r="BW29" s="498"/>
      <c r="BX29" s="498"/>
      <c r="BY29" s="498"/>
      <c r="BZ29" s="498"/>
      <c r="CA29" s="498"/>
      <c r="CB29" s="498"/>
      <c r="CC29" s="498"/>
      <c r="CD29" s="498"/>
    </row>
    <row r="30" spans="2:82" s="510" customFormat="1" ht="12">
      <c r="B30" s="508">
        <v>32</v>
      </c>
      <c r="C30" s="509" t="s">
        <v>1316</v>
      </c>
      <c r="D30" s="498">
        <f t="shared" si="17"/>
        <v>7</v>
      </c>
      <c r="E30" s="511">
        <v>5</v>
      </c>
      <c r="F30" s="511">
        <v>1</v>
      </c>
      <c r="G30" s="498">
        <v>0</v>
      </c>
      <c r="H30" s="511">
        <v>0</v>
      </c>
      <c r="I30" s="498">
        <v>0</v>
      </c>
      <c r="J30" s="498">
        <v>0</v>
      </c>
      <c r="K30" s="511">
        <v>1</v>
      </c>
      <c r="L30" s="511">
        <v>936</v>
      </c>
      <c r="M30" s="511">
        <v>102</v>
      </c>
      <c r="N30" s="498">
        <f t="shared" si="19"/>
        <v>1038</v>
      </c>
      <c r="O30" s="511">
        <v>1</v>
      </c>
      <c r="P30" s="511">
        <v>1</v>
      </c>
      <c r="Q30" s="498">
        <f t="shared" si="18"/>
        <v>2</v>
      </c>
      <c r="R30" s="498">
        <f t="shared" si="20"/>
        <v>937</v>
      </c>
      <c r="S30" s="498">
        <f t="shared" si="21"/>
        <v>103</v>
      </c>
      <c r="T30" s="498">
        <f t="shared" si="22"/>
        <v>1040</v>
      </c>
      <c r="U30" s="498">
        <v>11270</v>
      </c>
      <c r="V30" s="498">
        <v>9965</v>
      </c>
      <c r="W30" s="498">
        <v>25624</v>
      </c>
      <c r="X30" s="498">
        <v>2176</v>
      </c>
      <c r="Y30" s="498">
        <f t="shared" si="23"/>
        <v>37765</v>
      </c>
      <c r="Z30" s="498">
        <v>65761</v>
      </c>
      <c r="AA30" s="498">
        <v>5421</v>
      </c>
      <c r="AB30" s="498">
        <v>18240</v>
      </c>
      <c r="AC30" s="498">
        <v>1267</v>
      </c>
      <c r="AD30" s="498">
        <f t="shared" si="24"/>
        <v>90689</v>
      </c>
      <c r="AE30" s="498">
        <v>0</v>
      </c>
      <c r="AF30" s="498">
        <v>42968</v>
      </c>
      <c r="AG30" s="498">
        <v>9435</v>
      </c>
      <c r="AH30" s="498">
        <v>5767</v>
      </c>
      <c r="AI30" s="498">
        <f t="shared" si="25"/>
        <v>58170</v>
      </c>
      <c r="AJ30" s="498">
        <v>7562</v>
      </c>
      <c r="AK30" s="498">
        <v>10836</v>
      </c>
      <c r="AL30" s="498">
        <v>4429</v>
      </c>
      <c r="AM30" s="498">
        <f t="shared" si="26"/>
        <v>22827</v>
      </c>
      <c r="AN30" s="498">
        <v>30408</v>
      </c>
      <c r="AO30" s="498">
        <v>66704</v>
      </c>
      <c r="AP30" s="498">
        <v>1803</v>
      </c>
      <c r="AQ30" s="498">
        <f>SUM(AN30:AP30)</f>
        <v>98915</v>
      </c>
      <c r="AR30" s="498">
        <v>8542</v>
      </c>
      <c r="AS30" s="498">
        <f t="shared" si="27"/>
        <v>107457</v>
      </c>
      <c r="AT30" s="498">
        <v>389</v>
      </c>
      <c r="AU30" s="498">
        <v>2025</v>
      </c>
      <c r="AV30" s="498">
        <v>380</v>
      </c>
      <c r="AW30" s="498">
        <f t="shared" si="28"/>
        <v>2794</v>
      </c>
      <c r="AX30" s="498">
        <v>0</v>
      </c>
      <c r="AY30" s="498">
        <v>4</v>
      </c>
      <c r="AZ30" s="498">
        <v>9</v>
      </c>
      <c r="BA30" s="498">
        <f t="shared" si="29"/>
        <v>13</v>
      </c>
      <c r="BB30" s="498">
        <v>670</v>
      </c>
      <c r="BC30" s="498">
        <f t="shared" si="30"/>
        <v>683</v>
      </c>
      <c r="BD30" s="498">
        <v>47</v>
      </c>
      <c r="BE30" s="498">
        <v>157</v>
      </c>
      <c r="BF30" s="498">
        <v>119</v>
      </c>
      <c r="BG30" s="498">
        <f t="shared" si="31"/>
        <v>323</v>
      </c>
      <c r="BH30" s="498">
        <v>0</v>
      </c>
      <c r="BI30" s="498">
        <f t="shared" si="32"/>
        <v>323</v>
      </c>
      <c r="BJ30" s="498">
        <v>2326</v>
      </c>
      <c r="BK30" s="498">
        <v>16431</v>
      </c>
      <c r="BL30" s="498">
        <v>426</v>
      </c>
      <c r="BM30" s="498">
        <f t="shared" si="33"/>
        <v>19183</v>
      </c>
      <c r="BN30" s="498">
        <v>4792</v>
      </c>
      <c r="BO30" s="498">
        <v>2735</v>
      </c>
      <c r="BP30" s="498">
        <v>244941</v>
      </c>
      <c r="BQ30" s="498">
        <v>180</v>
      </c>
      <c r="BR30" s="498">
        <v>0</v>
      </c>
      <c r="BS30" s="499">
        <f t="shared" si="34"/>
        <v>245121</v>
      </c>
      <c r="BT30" s="498"/>
      <c r="BU30" s="498"/>
      <c r="BV30" s="498"/>
      <c r="BW30" s="498"/>
      <c r="BX30" s="498"/>
      <c r="BY30" s="498"/>
      <c r="BZ30" s="498"/>
      <c r="CA30" s="498"/>
      <c r="CB30" s="498"/>
      <c r="CC30" s="498"/>
      <c r="CD30" s="498"/>
    </row>
    <row r="31" spans="2:82" s="474" customFormat="1" ht="12">
      <c r="B31" s="508">
        <v>33</v>
      </c>
      <c r="C31" s="509" t="s">
        <v>1317</v>
      </c>
      <c r="D31" s="498">
        <f t="shared" si="17"/>
        <v>38</v>
      </c>
      <c r="E31" s="498">
        <v>23</v>
      </c>
      <c r="F31" s="498">
        <v>7</v>
      </c>
      <c r="G31" s="498">
        <v>1</v>
      </c>
      <c r="H31" s="511">
        <v>0</v>
      </c>
      <c r="I31" s="498">
        <v>0</v>
      </c>
      <c r="J31" s="498">
        <v>0</v>
      </c>
      <c r="K31" s="498">
        <v>7</v>
      </c>
      <c r="L31" s="498">
        <v>1273</v>
      </c>
      <c r="M31" s="498">
        <v>488</v>
      </c>
      <c r="N31" s="498">
        <f t="shared" si="19"/>
        <v>1761</v>
      </c>
      <c r="O31" s="498">
        <v>8</v>
      </c>
      <c r="P31" s="498">
        <v>3</v>
      </c>
      <c r="Q31" s="498">
        <f t="shared" si="18"/>
        <v>11</v>
      </c>
      <c r="R31" s="498">
        <f t="shared" si="20"/>
        <v>1281</v>
      </c>
      <c r="S31" s="498">
        <f t="shared" si="21"/>
        <v>491</v>
      </c>
      <c r="T31" s="498">
        <f t="shared" si="22"/>
        <v>1772</v>
      </c>
      <c r="U31" s="498">
        <v>20060</v>
      </c>
      <c r="V31" s="498">
        <v>14068</v>
      </c>
      <c r="W31" s="498">
        <v>36606</v>
      </c>
      <c r="X31" s="498">
        <v>2897</v>
      </c>
      <c r="Y31" s="498">
        <f t="shared" si="23"/>
        <v>53571</v>
      </c>
      <c r="Z31" s="498">
        <v>115240</v>
      </c>
      <c r="AA31" s="498">
        <v>3461</v>
      </c>
      <c r="AB31" s="498">
        <v>2632</v>
      </c>
      <c r="AC31" s="498">
        <v>24128</v>
      </c>
      <c r="AD31" s="498">
        <f t="shared" si="24"/>
        <v>145461</v>
      </c>
      <c r="AE31" s="498">
        <v>0</v>
      </c>
      <c r="AF31" s="498">
        <v>6583</v>
      </c>
      <c r="AG31" s="498">
        <v>15925</v>
      </c>
      <c r="AH31" s="498">
        <v>13042</v>
      </c>
      <c r="AI31" s="498">
        <f t="shared" si="25"/>
        <v>35550</v>
      </c>
      <c r="AJ31" s="498">
        <v>5749</v>
      </c>
      <c r="AK31" s="498">
        <v>22323</v>
      </c>
      <c r="AL31" s="498">
        <v>13992</v>
      </c>
      <c r="AM31" s="498">
        <f t="shared" si="26"/>
        <v>42064</v>
      </c>
      <c r="AN31" s="498">
        <v>28889</v>
      </c>
      <c r="AO31" s="498">
        <v>35601</v>
      </c>
      <c r="AP31" s="498">
        <v>9266</v>
      </c>
      <c r="AQ31" s="498">
        <v>73754</v>
      </c>
      <c r="AR31" s="498">
        <v>9771</v>
      </c>
      <c r="AS31" s="498">
        <f t="shared" si="27"/>
        <v>83525</v>
      </c>
      <c r="AT31" s="498">
        <v>10295</v>
      </c>
      <c r="AU31" s="498">
        <v>10555</v>
      </c>
      <c r="AV31" s="498">
        <v>2760</v>
      </c>
      <c r="AW31" s="498">
        <f t="shared" si="28"/>
        <v>23610</v>
      </c>
      <c r="AX31" s="498">
        <v>215</v>
      </c>
      <c r="AY31" s="498">
        <v>690</v>
      </c>
      <c r="AZ31" s="498">
        <v>300</v>
      </c>
      <c r="BA31" s="498">
        <f t="shared" si="29"/>
        <v>1205</v>
      </c>
      <c r="BB31" s="498">
        <v>2301</v>
      </c>
      <c r="BC31" s="498">
        <f t="shared" si="30"/>
        <v>3506</v>
      </c>
      <c r="BD31" s="498">
        <v>2180</v>
      </c>
      <c r="BE31" s="498">
        <v>253</v>
      </c>
      <c r="BF31" s="498">
        <v>1222</v>
      </c>
      <c r="BG31" s="498">
        <f t="shared" si="31"/>
        <v>3655</v>
      </c>
      <c r="BH31" s="498">
        <v>1531</v>
      </c>
      <c r="BI31" s="498">
        <f t="shared" si="32"/>
        <v>5186</v>
      </c>
      <c r="BJ31" s="498">
        <v>2388</v>
      </c>
      <c r="BK31" s="498">
        <v>6238</v>
      </c>
      <c r="BL31" s="498">
        <v>2144</v>
      </c>
      <c r="BM31" s="498">
        <f t="shared" si="33"/>
        <v>10770</v>
      </c>
      <c r="BN31" s="498">
        <v>3484</v>
      </c>
      <c r="BO31" s="498">
        <v>3457</v>
      </c>
      <c r="BP31" s="498">
        <v>219982</v>
      </c>
      <c r="BQ31" s="498">
        <v>21564</v>
      </c>
      <c r="BR31" s="498">
        <v>6983</v>
      </c>
      <c r="BS31" s="499">
        <f t="shared" si="34"/>
        <v>248529</v>
      </c>
      <c r="BT31" s="498"/>
      <c r="BU31" s="498"/>
      <c r="BV31" s="498"/>
      <c r="BW31" s="498"/>
      <c r="BX31" s="498"/>
      <c r="BY31" s="498"/>
      <c r="BZ31" s="498"/>
      <c r="CA31" s="498"/>
      <c r="CB31" s="498"/>
      <c r="CC31" s="498"/>
      <c r="CD31" s="498"/>
    </row>
    <row r="32" spans="2:82" s="474" customFormat="1" ht="12">
      <c r="B32" s="508">
        <v>34</v>
      </c>
      <c r="C32" s="509" t="s">
        <v>1338</v>
      </c>
      <c r="D32" s="498">
        <f t="shared" si="17"/>
        <v>55</v>
      </c>
      <c r="E32" s="498">
        <v>38</v>
      </c>
      <c r="F32" s="498">
        <v>6</v>
      </c>
      <c r="G32" s="498">
        <v>1</v>
      </c>
      <c r="H32" s="511">
        <v>1</v>
      </c>
      <c r="I32" s="498">
        <v>0</v>
      </c>
      <c r="J32" s="498">
        <v>0</v>
      </c>
      <c r="K32" s="498">
        <v>9</v>
      </c>
      <c r="L32" s="498">
        <v>4435</v>
      </c>
      <c r="M32" s="498">
        <v>1967</v>
      </c>
      <c r="N32" s="498">
        <f t="shared" si="19"/>
        <v>6402</v>
      </c>
      <c r="O32" s="498">
        <v>10</v>
      </c>
      <c r="P32" s="498">
        <v>4</v>
      </c>
      <c r="Q32" s="498">
        <f t="shared" si="18"/>
        <v>14</v>
      </c>
      <c r="R32" s="498">
        <f t="shared" si="20"/>
        <v>4445</v>
      </c>
      <c r="S32" s="498">
        <f t="shared" si="21"/>
        <v>1971</v>
      </c>
      <c r="T32" s="498">
        <f t="shared" si="22"/>
        <v>6416</v>
      </c>
      <c r="U32" s="498">
        <v>74083</v>
      </c>
      <c r="V32" s="498">
        <v>48241</v>
      </c>
      <c r="W32" s="498">
        <v>163777</v>
      </c>
      <c r="X32" s="498">
        <v>12221</v>
      </c>
      <c r="Y32" s="498">
        <f t="shared" si="23"/>
        <v>224239</v>
      </c>
      <c r="Z32" s="498">
        <v>418283</v>
      </c>
      <c r="AA32" s="498">
        <v>8635</v>
      </c>
      <c r="AB32" s="498">
        <v>8246</v>
      </c>
      <c r="AC32" s="498">
        <v>77699</v>
      </c>
      <c r="AD32" s="498">
        <f t="shared" si="24"/>
        <v>512863</v>
      </c>
      <c r="AE32" s="498">
        <v>0</v>
      </c>
      <c r="AF32" s="498">
        <v>43113</v>
      </c>
      <c r="AG32" s="498">
        <v>37208</v>
      </c>
      <c r="AH32" s="498">
        <v>35629</v>
      </c>
      <c r="AI32" s="498">
        <f t="shared" si="25"/>
        <v>115950</v>
      </c>
      <c r="AJ32" s="498">
        <v>46671</v>
      </c>
      <c r="AK32" s="498">
        <v>44136</v>
      </c>
      <c r="AL32" s="498">
        <v>42032</v>
      </c>
      <c r="AM32" s="498">
        <f t="shared" si="26"/>
        <v>132839</v>
      </c>
      <c r="AN32" s="498">
        <v>59562</v>
      </c>
      <c r="AO32" s="498">
        <v>123817</v>
      </c>
      <c r="AP32" s="498">
        <v>23117</v>
      </c>
      <c r="AQ32" s="498">
        <f>SUM(AN32:AP32)</f>
        <v>206496</v>
      </c>
      <c r="AR32" s="498">
        <v>48663</v>
      </c>
      <c r="AS32" s="498">
        <f t="shared" si="27"/>
        <v>255159</v>
      </c>
      <c r="AT32" s="498">
        <v>27868</v>
      </c>
      <c r="AU32" s="498">
        <v>28850</v>
      </c>
      <c r="AV32" s="498">
        <v>9067</v>
      </c>
      <c r="AW32" s="498">
        <f t="shared" si="28"/>
        <v>65785</v>
      </c>
      <c r="AX32" s="498">
        <v>498</v>
      </c>
      <c r="AY32" s="498">
        <v>5196</v>
      </c>
      <c r="AZ32" s="498">
        <v>549</v>
      </c>
      <c r="BA32" s="498">
        <f t="shared" si="29"/>
        <v>6243</v>
      </c>
      <c r="BB32" s="498">
        <v>7448</v>
      </c>
      <c r="BC32" s="498">
        <f t="shared" si="30"/>
        <v>13691</v>
      </c>
      <c r="BD32" s="498">
        <v>1357</v>
      </c>
      <c r="BE32" s="498">
        <v>2873</v>
      </c>
      <c r="BF32" s="498">
        <v>2139</v>
      </c>
      <c r="BG32" s="498">
        <f t="shared" si="31"/>
        <v>6369</v>
      </c>
      <c r="BH32" s="498">
        <v>346</v>
      </c>
      <c r="BI32" s="498">
        <f t="shared" si="32"/>
        <v>6715</v>
      </c>
      <c r="BJ32" s="498">
        <v>7103</v>
      </c>
      <c r="BK32" s="498">
        <v>26334</v>
      </c>
      <c r="BL32" s="498">
        <v>5780</v>
      </c>
      <c r="BM32" s="498">
        <f t="shared" si="33"/>
        <v>39217</v>
      </c>
      <c r="BN32" s="498">
        <v>25249</v>
      </c>
      <c r="BO32" s="498">
        <v>24226</v>
      </c>
      <c r="BP32" s="498">
        <v>888151</v>
      </c>
      <c r="BQ32" s="498">
        <v>67137</v>
      </c>
      <c r="BR32" s="498">
        <v>1465</v>
      </c>
      <c r="BS32" s="499">
        <f t="shared" si="34"/>
        <v>956753</v>
      </c>
      <c r="BT32" s="498"/>
      <c r="BU32" s="498"/>
      <c r="BV32" s="498"/>
      <c r="BW32" s="498"/>
      <c r="BX32" s="498"/>
      <c r="BY32" s="498"/>
      <c r="BZ32" s="498"/>
      <c r="CA32" s="498"/>
      <c r="CB32" s="498"/>
      <c r="CC32" s="498"/>
      <c r="CD32" s="498"/>
    </row>
    <row r="33" spans="2:82" s="474" customFormat="1" ht="12">
      <c r="B33" s="508">
        <v>35</v>
      </c>
      <c r="C33" s="509" t="s">
        <v>1318</v>
      </c>
      <c r="D33" s="498">
        <f t="shared" si="17"/>
        <v>65</v>
      </c>
      <c r="E33" s="498">
        <v>36</v>
      </c>
      <c r="F33" s="498">
        <v>13</v>
      </c>
      <c r="G33" s="498">
        <v>1</v>
      </c>
      <c r="H33" s="511">
        <v>0</v>
      </c>
      <c r="I33" s="498">
        <v>1</v>
      </c>
      <c r="J33" s="498">
        <v>1</v>
      </c>
      <c r="K33" s="498">
        <v>13</v>
      </c>
      <c r="L33" s="498">
        <v>3032</v>
      </c>
      <c r="M33" s="498">
        <v>5045</v>
      </c>
      <c r="N33" s="498">
        <f t="shared" si="19"/>
        <v>8077</v>
      </c>
      <c r="O33" s="498">
        <v>15</v>
      </c>
      <c r="P33" s="498">
        <v>7</v>
      </c>
      <c r="Q33" s="498">
        <f t="shared" si="18"/>
        <v>22</v>
      </c>
      <c r="R33" s="498">
        <f t="shared" si="20"/>
        <v>3047</v>
      </c>
      <c r="S33" s="498">
        <f t="shared" si="21"/>
        <v>5052</v>
      </c>
      <c r="T33" s="498">
        <f t="shared" si="22"/>
        <v>8099</v>
      </c>
      <c r="U33" s="498">
        <v>83581</v>
      </c>
      <c r="V33" s="498">
        <v>54034</v>
      </c>
      <c r="W33" s="498">
        <v>142637</v>
      </c>
      <c r="X33" s="498">
        <v>6757</v>
      </c>
      <c r="Y33" s="498">
        <f t="shared" si="23"/>
        <v>203428</v>
      </c>
      <c r="Z33" s="498">
        <v>565984</v>
      </c>
      <c r="AA33" s="498">
        <v>4588</v>
      </c>
      <c r="AB33" s="498">
        <v>12626</v>
      </c>
      <c r="AC33" s="498">
        <v>34963</v>
      </c>
      <c r="AD33" s="498">
        <f t="shared" si="24"/>
        <v>618161</v>
      </c>
      <c r="AE33" s="498">
        <v>0</v>
      </c>
      <c r="AF33" s="498">
        <v>24006</v>
      </c>
      <c r="AG33" s="498">
        <v>32744</v>
      </c>
      <c r="AH33" s="498">
        <v>35660</v>
      </c>
      <c r="AI33" s="498">
        <f t="shared" si="25"/>
        <v>92410</v>
      </c>
      <c r="AJ33" s="498">
        <v>27957</v>
      </c>
      <c r="AK33" s="498">
        <v>39803</v>
      </c>
      <c r="AL33" s="498">
        <v>44575</v>
      </c>
      <c r="AM33" s="498">
        <f t="shared" si="26"/>
        <v>112335</v>
      </c>
      <c r="AN33" s="498">
        <v>99001</v>
      </c>
      <c r="AO33" s="498">
        <v>64751</v>
      </c>
      <c r="AP33" s="498">
        <v>14052</v>
      </c>
      <c r="AQ33" s="498">
        <f>SUM(AN33:AP33)</f>
        <v>177804</v>
      </c>
      <c r="AR33" s="498">
        <v>17850</v>
      </c>
      <c r="AS33" s="498">
        <f t="shared" si="27"/>
        <v>195654</v>
      </c>
      <c r="AT33" s="498">
        <v>27460</v>
      </c>
      <c r="AU33" s="498">
        <v>25124</v>
      </c>
      <c r="AV33" s="498">
        <v>13114</v>
      </c>
      <c r="AW33" s="498">
        <f t="shared" si="28"/>
        <v>65698</v>
      </c>
      <c r="AX33" s="498">
        <v>1194</v>
      </c>
      <c r="AY33" s="498">
        <v>2359</v>
      </c>
      <c r="AZ33" s="498">
        <v>960</v>
      </c>
      <c r="BA33" s="498">
        <f t="shared" si="29"/>
        <v>4513</v>
      </c>
      <c r="BB33" s="498">
        <v>5596</v>
      </c>
      <c r="BC33" s="498">
        <f t="shared" si="30"/>
        <v>10109</v>
      </c>
      <c r="BD33" s="498">
        <v>50</v>
      </c>
      <c r="BE33" s="498">
        <v>728</v>
      </c>
      <c r="BF33" s="498">
        <v>1409</v>
      </c>
      <c r="BG33" s="498">
        <f t="shared" si="31"/>
        <v>2187</v>
      </c>
      <c r="BH33" s="498">
        <v>0</v>
      </c>
      <c r="BI33" s="498">
        <f t="shared" si="32"/>
        <v>2187</v>
      </c>
      <c r="BJ33" s="498">
        <v>9333</v>
      </c>
      <c r="BK33" s="498">
        <v>18686</v>
      </c>
      <c r="BL33" s="498">
        <v>7806</v>
      </c>
      <c r="BM33" s="498">
        <f t="shared" si="33"/>
        <v>35825</v>
      </c>
      <c r="BN33" s="498">
        <v>19399</v>
      </c>
      <c r="BO33" s="498">
        <v>15779</v>
      </c>
      <c r="BP33" s="498">
        <v>1033779</v>
      </c>
      <c r="BQ33" s="498">
        <v>13134</v>
      </c>
      <c r="BR33" s="498">
        <v>4004</v>
      </c>
      <c r="BS33" s="499">
        <f t="shared" si="34"/>
        <v>1050917</v>
      </c>
      <c r="BT33" s="498"/>
      <c r="BU33" s="498"/>
      <c r="BV33" s="498"/>
      <c r="BW33" s="498"/>
      <c r="BX33" s="498"/>
      <c r="BY33" s="498"/>
      <c r="BZ33" s="498"/>
      <c r="CA33" s="498"/>
      <c r="CB33" s="498"/>
      <c r="CC33" s="498"/>
      <c r="CD33" s="498"/>
    </row>
    <row r="34" spans="2:82" s="510" customFormat="1" ht="12">
      <c r="B34" s="508">
        <v>36</v>
      </c>
      <c r="C34" s="509" t="s">
        <v>1319</v>
      </c>
      <c r="D34" s="498">
        <f t="shared" si="17"/>
        <v>15</v>
      </c>
      <c r="E34" s="511">
        <v>8</v>
      </c>
      <c r="F34" s="511">
        <v>3</v>
      </c>
      <c r="G34" s="498">
        <v>0</v>
      </c>
      <c r="H34" s="511">
        <v>0</v>
      </c>
      <c r="I34" s="498">
        <v>0</v>
      </c>
      <c r="J34" s="498">
        <v>0</v>
      </c>
      <c r="K34" s="511">
        <v>4</v>
      </c>
      <c r="L34" s="511">
        <v>555</v>
      </c>
      <c r="M34" s="511">
        <v>446</v>
      </c>
      <c r="N34" s="498">
        <f t="shared" si="19"/>
        <v>1001</v>
      </c>
      <c r="O34" s="511">
        <v>4</v>
      </c>
      <c r="P34" s="511">
        <v>1</v>
      </c>
      <c r="Q34" s="498">
        <f t="shared" si="18"/>
        <v>5</v>
      </c>
      <c r="R34" s="498">
        <f t="shared" si="20"/>
        <v>559</v>
      </c>
      <c r="S34" s="498">
        <f t="shared" si="21"/>
        <v>447</v>
      </c>
      <c r="T34" s="498">
        <f t="shared" si="22"/>
        <v>1006</v>
      </c>
      <c r="U34" s="498">
        <v>10916</v>
      </c>
      <c r="V34" s="498">
        <v>5171</v>
      </c>
      <c r="W34" s="498">
        <v>21500</v>
      </c>
      <c r="X34" s="498">
        <v>925</v>
      </c>
      <c r="Y34" s="498">
        <f t="shared" si="23"/>
        <v>27596</v>
      </c>
      <c r="Z34" s="498">
        <v>91804</v>
      </c>
      <c r="AA34" s="498">
        <v>819</v>
      </c>
      <c r="AB34" s="498">
        <v>1655</v>
      </c>
      <c r="AC34" s="498">
        <v>11110</v>
      </c>
      <c r="AD34" s="498">
        <v>105385</v>
      </c>
      <c r="AE34" s="498">
        <v>0</v>
      </c>
      <c r="AF34" s="498">
        <v>11982</v>
      </c>
      <c r="AG34" s="498">
        <v>10231</v>
      </c>
      <c r="AH34" s="498">
        <v>19727</v>
      </c>
      <c r="AI34" s="498">
        <f t="shared" si="25"/>
        <v>41940</v>
      </c>
      <c r="AJ34" s="498">
        <v>5963</v>
      </c>
      <c r="AK34" s="498">
        <v>11955</v>
      </c>
      <c r="AL34" s="498">
        <v>18217</v>
      </c>
      <c r="AM34" s="498">
        <f t="shared" si="26"/>
        <v>36135</v>
      </c>
      <c r="AN34" s="498">
        <v>26114</v>
      </c>
      <c r="AO34" s="498">
        <v>37274</v>
      </c>
      <c r="AP34" s="498">
        <v>15151</v>
      </c>
      <c r="AQ34" s="498">
        <f>SUM(AN34:AP34)</f>
        <v>78539</v>
      </c>
      <c r="AR34" s="498">
        <v>2549</v>
      </c>
      <c r="AS34" s="498">
        <f t="shared" si="27"/>
        <v>81088</v>
      </c>
      <c r="AT34" s="498">
        <v>1212</v>
      </c>
      <c r="AU34" s="498">
        <v>3356</v>
      </c>
      <c r="AV34" s="498">
        <v>1429</v>
      </c>
      <c r="AW34" s="498">
        <f t="shared" si="28"/>
        <v>5997</v>
      </c>
      <c r="AX34" s="498">
        <v>0</v>
      </c>
      <c r="AY34" s="498">
        <v>218</v>
      </c>
      <c r="AZ34" s="498">
        <v>311</v>
      </c>
      <c r="BA34" s="498">
        <f t="shared" si="29"/>
        <v>529</v>
      </c>
      <c r="BB34" s="498">
        <v>782</v>
      </c>
      <c r="BC34" s="498">
        <f t="shared" si="30"/>
        <v>1311</v>
      </c>
      <c r="BD34" s="498">
        <v>0</v>
      </c>
      <c r="BE34" s="498">
        <v>13</v>
      </c>
      <c r="BF34" s="498">
        <v>154</v>
      </c>
      <c r="BG34" s="498">
        <f t="shared" si="31"/>
        <v>167</v>
      </c>
      <c r="BH34" s="498">
        <v>0</v>
      </c>
      <c r="BI34" s="498">
        <f t="shared" si="32"/>
        <v>167</v>
      </c>
      <c r="BJ34" s="498">
        <v>1925</v>
      </c>
      <c r="BK34" s="498">
        <v>3009</v>
      </c>
      <c r="BL34" s="498">
        <v>3421</v>
      </c>
      <c r="BM34" s="498">
        <f t="shared" si="33"/>
        <v>8355</v>
      </c>
      <c r="BN34" s="498">
        <v>0</v>
      </c>
      <c r="BO34" s="498">
        <v>0</v>
      </c>
      <c r="BP34" s="498">
        <v>144839</v>
      </c>
      <c r="BQ34" s="498">
        <v>5148</v>
      </c>
      <c r="BR34" s="498">
        <v>310</v>
      </c>
      <c r="BS34" s="499">
        <f t="shared" si="34"/>
        <v>150297</v>
      </c>
      <c r="BT34" s="498"/>
      <c r="BU34" s="498"/>
      <c r="BV34" s="498"/>
      <c r="BW34" s="498"/>
      <c r="BX34" s="498"/>
      <c r="BY34" s="498"/>
      <c r="BZ34" s="498"/>
      <c r="CA34" s="498"/>
      <c r="CB34" s="498"/>
      <c r="CC34" s="498"/>
      <c r="CD34" s="498"/>
    </row>
    <row r="35" spans="2:82" s="474" customFormat="1" ht="12">
      <c r="B35" s="508">
        <v>37</v>
      </c>
      <c r="C35" s="509" t="s">
        <v>1339</v>
      </c>
      <c r="D35" s="498">
        <f t="shared" si="17"/>
        <v>3</v>
      </c>
      <c r="E35" s="498">
        <v>1</v>
      </c>
      <c r="F35" s="498">
        <v>1</v>
      </c>
      <c r="G35" s="498">
        <v>0</v>
      </c>
      <c r="H35" s="511">
        <v>0</v>
      </c>
      <c r="I35" s="498">
        <v>0</v>
      </c>
      <c r="J35" s="498">
        <v>0</v>
      </c>
      <c r="K35" s="498">
        <v>1</v>
      </c>
      <c r="L35" s="498">
        <v>96</v>
      </c>
      <c r="M35" s="498">
        <v>89</v>
      </c>
      <c r="N35" s="498">
        <f t="shared" si="19"/>
        <v>185</v>
      </c>
      <c r="O35" s="498">
        <v>2</v>
      </c>
      <c r="P35" s="498">
        <v>1</v>
      </c>
      <c r="Q35" s="498">
        <f t="shared" si="18"/>
        <v>3</v>
      </c>
      <c r="R35" s="498">
        <f t="shared" si="20"/>
        <v>98</v>
      </c>
      <c r="S35" s="498">
        <f t="shared" si="21"/>
        <v>90</v>
      </c>
      <c r="T35" s="498">
        <f t="shared" si="22"/>
        <v>188</v>
      </c>
      <c r="U35" s="498">
        <v>2239</v>
      </c>
      <c r="V35" s="498">
        <v>584</v>
      </c>
      <c r="W35" s="498">
        <v>4547</v>
      </c>
      <c r="X35" s="498">
        <v>369</v>
      </c>
      <c r="Y35" s="498">
        <f t="shared" si="23"/>
        <v>5500</v>
      </c>
      <c r="Z35" s="498">
        <v>5743</v>
      </c>
      <c r="AA35" s="498">
        <v>49</v>
      </c>
      <c r="AB35" s="498">
        <v>101</v>
      </c>
      <c r="AC35" s="498">
        <v>2422</v>
      </c>
      <c r="AD35" s="498">
        <f>SUM(Z35:AC35)</f>
        <v>8315</v>
      </c>
      <c r="AE35" s="498">
        <v>0</v>
      </c>
      <c r="AF35" s="498">
        <v>46</v>
      </c>
      <c r="AG35" s="498">
        <v>720</v>
      </c>
      <c r="AH35" s="498">
        <v>3968</v>
      </c>
      <c r="AI35" s="498">
        <f t="shared" si="25"/>
        <v>4734</v>
      </c>
      <c r="AJ35" s="498">
        <v>51</v>
      </c>
      <c r="AK35" s="498">
        <v>878</v>
      </c>
      <c r="AL35" s="498">
        <v>3480</v>
      </c>
      <c r="AM35" s="498">
        <f t="shared" si="26"/>
        <v>4409</v>
      </c>
      <c r="AN35" s="498">
        <v>1162</v>
      </c>
      <c r="AO35" s="498">
        <v>1157</v>
      </c>
      <c r="AP35" s="498">
        <v>206</v>
      </c>
      <c r="AQ35" s="498">
        <f>SUM(AN35:AP35)</f>
        <v>2525</v>
      </c>
      <c r="AR35" s="498">
        <v>379</v>
      </c>
      <c r="AS35" s="498">
        <f t="shared" si="27"/>
        <v>2904</v>
      </c>
      <c r="AT35" s="498">
        <v>28</v>
      </c>
      <c r="AU35" s="498">
        <v>272</v>
      </c>
      <c r="AV35" s="498">
        <v>247</v>
      </c>
      <c r="AW35" s="498">
        <f t="shared" si="28"/>
        <v>547</v>
      </c>
      <c r="AX35" s="498">
        <v>0</v>
      </c>
      <c r="AY35" s="498">
        <v>22</v>
      </c>
      <c r="AZ35" s="498">
        <v>0</v>
      </c>
      <c r="BA35" s="498">
        <f t="shared" si="29"/>
        <v>22</v>
      </c>
      <c r="BB35" s="498">
        <v>0</v>
      </c>
      <c r="BC35" s="498">
        <f t="shared" si="30"/>
        <v>22</v>
      </c>
      <c r="BD35" s="498">
        <v>0</v>
      </c>
      <c r="BE35" s="498">
        <v>3</v>
      </c>
      <c r="BF35" s="498">
        <v>24</v>
      </c>
      <c r="BG35" s="498">
        <f t="shared" si="31"/>
        <v>27</v>
      </c>
      <c r="BH35" s="498">
        <v>0</v>
      </c>
      <c r="BI35" s="498">
        <f t="shared" si="32"/>
        <v>27</v>
      </c>
      <c r="BJ35" s="498">
        <v>99</v>
      </c>
      <c r="BK35" s="498">
        <v>248</v>
      </c>
      <c r="BL35" s="498">
        <v>91</v>
      </c>
      <c r="BM35" s="498">
        <f t="shared" si="33"/>
        <v>438</v>
      </c>
      <c r="BN35" s="498">
        <v>0</v>
      </c>
      <c r="BO35" s="498">
        <v>0</v>
      </c>
      <c r="BP35" s="498">
        <v>14702</v>
      </c>
      <c r="BQ35" s="498">
        <v>0</v>
      </c>
      <c r="BR35" s="498">
        <v>0</v>
      </c>
      <c r="BS35" s="499">
        <f t="shared" si="34"/>
        <v>14702</v>
      </c>
      <c r="BT35" s="498"/>
      <c r="BU35" s="498"/>
      <c r="BV35" s="498"/>
      <c r="BW35" s="498"/>
      <c r="BX35" s="498"/>
      <c r="BY35" s="498"/>
      <c r="BZ35" s="498"/>
      <c r="CA35" s="498"/>
      <c r="CB35" s="498"/>
      <c r="CC35" s="498"/>
      <c r="CD35" s="498"/>
    </row>
    <row r="36" spans="2:82" s="474" customFormat="1" ht="12">
      <c r="B36" s="508">
        <v>39</v>
      </c>
      <c r="C36" s="509" t="s">
        <v>1320</v>
      </c>
      <c r="D36" s="498">
        <f t="shared" si="17"/>
        <v>13</v>
      </c>
      <c r="E36" s="498">
        <v>4</v>
      </c>
      <c r="F36" s="498">
        <v>3</v>
      </c>
      <c r="G36" s="498">
        <v>0</v>
      </c>
      <c r="H36" s="511">
        <v>1</v>
      </c>
      <c r="I36" s="498">
        <v>0</v>
      </c>
      <c r="J36" s="498">
        <v>0</v>
      </c>
      <c r="K36" s="498">
        <v>5</v>
      </c>
      <c r="L36" s="498">
        <v>455</v>
      </c>
      <c r="M36" s="498">
        <v>557</v>
      </c>
      <c r="N36" s="498">
        <f t="shared" si="19"/>
        <v>1012</v>
      </c>
      <c r="O36" s="498">
        <v>5</v>
      </c>
      <c r="P36" s="498">
        <v>4</v>
      </c>
      <c r="Q36" s="498">
        <f t="shared" si="18"/>
        <v>9</v>
      </c>
      <c r="R36" s="498">
        <f t="shared" si="20"/>
        <v>460</v>
      </c>
      <c r="S36" s="498">
        <f t="shared" si="21"/>
        <v>561</v>
      </c>
      <c r="T36" s="498">
        <f t="shared" si="22"/>
        <v>1021</v>
      </c>
      <c r="U36" s="498">
        <v>11083</v>
      </c>
      <c r="V36" s="498">
        <v>4967</v>
      </c>
      <c r="W36" s="498">
        <v>18314</v>
      </c>
      <c r="X36" s="498">
        <v>1737</v>
      </c>
      <c r="Y36" s="498">
        <f t="shared" si="23"/>
        <v>25018</v>
      </c>
      <c r="Z36" s="498">
        <v>112742</v>
      </c>
      <c r="AA36" s="498">
        <v>1337</v>
      </c>
      <c r="AB36" s="498">
        <v>1548</v>
      </c>
      <c r="AC36" s="498">
        <v>1909</v>
      </c>
      <c r="AD36" s="498">
        <f>SUM(Z36:AC36)</f>
        <v>117536</v>
      </c>
      <c r="AE36" s="498">
        <v>0</v>
      </c>
      <c r="AF36" s="498">
        <v>6099</v>
      </c>
      <c r="AG36" s="498">
        <v>11326</v>
      </c>
      <c r="AH36" s="498">
        <v>3696</v>
      </c>
      <c r="AI36" s="498">
        <f t="shared" si="25"/>
        <v>21121</v>
      </c>
      <c r="AJ36" s="498">
        <v>9321</v>
      </c>
      <c r="AK36" s="498">
        <v>18855</v>
      </c>
      <c r="AL36" s="498">
        <v>6407</v>
      </c>
      <c r="AM36" s="498">
        <f t="shared" si="26"/>
        <v>34583</v>
      </c>
      <c r="AN36" s="498">
        <v>10896</v>
      </c>
      <c r="AO36" s="498">
        <v>14341</v>
      </c>
      <c r="AP36" s="498">
        <v>1726</v>
      </c>
      <c r="AQ36" s="498">
        <f>SUM(AN36:AP36)</f>
        <v>26963</v>
      </c>
      <c r="AR36" s="498">
        <v>4210</v>
      </c>
      <c r="AS36" s="498">
        <f t="shared" si="27"/>
        <v>31173</v>
      </c>
      <c r="AT36" s="498">
        <v>3454</v>
      </c>
      <c r="AU36" s="498">
        <v>7519</v>
      </c>
      <c r="AV36" s="498">
        <v>1400</v>
      </c>
      <c r="AW36" s="498">
        <f t="shared" si="28"/>
        <v>12373</v>
      </c>
      <c r="AX36" s="498">
        <v>36</v>
      </c>
      <c r="AY36" s="498">
        <v>33</v>
      </c>
      <c r="AZ36" s="498">
        <v>64</v>
      </c>
      <c r="BA36" s="498">
        <f t="shared" si="29"/>
        <v>133</v>
      </c>
      <c r="BB36" s="498">
        <v>0</v>
      </c>
      <c r="BC36" s="498">
        <f t="shared" si="30"/>
        <v>133</v>
      </c>
      <c r="BD36" s="498">
        <v>862</v>
      </c>
      <c r="BE36" s="498">
        <v>440</v>
      </c>
      <c r="BF36" s="498">
        <v>104</v>
      </c>
      <c r="BG36" s="498">
        <f t="shared" si="31"/>
        <v>1406</v>
      </c>
      <c r="BH36" s="498">
        <v>186</v>
      </c>
      <c r="BI36" s="498">
        <f t="shared" si="32"/>
        <v>1592</v>
      </c>
      <c r="BJ36" s="498">
        <v>1306</v>
      </c>
      <c r="BK36" s="498">
        <v>4997</v>
      </c>
      <c r="BL36" s="498">
        <v>761</v>
      </c>
      <c r="BM36" s="498">
        <f t="shared" si="33"/>
        <v>7064</v>
      </c>
      <c r="BN36" s="498">
        <v>7070</v>
      </c>
      <c r="BO36" s="498">
        <v>409</v>
      </c>
      <c r="BP36" s="498">
        <v>174753</v>
      </c>
      <c r="BQ36" s="498">
        <v>511</v>
      </c>
      <c r="BR36" s="498">
        <v>0</v>
      </c>
      <c r="BS36" s="499">
        <f t="shared" si="34"/>
        <v>175264</v>
      </c>
      <c r="BT36" s="498"/>
      <c r="BU36" s="498"/>
      <c r="BV36" s="498"/>
      <c r="BW36" s="498"/>
      <c r="BX36" s="498"/>
      <c r="BY36" s="498"/>
      <c r="BZ36" s="498"/>
      <c r="CA36" s="498"/>
      <c r="CB36" s="498"/>
      <c r="CC36" s="498"/>
      <c r="CD36" s="498"/>
    </row>
    <row r="37" spans="2:82" s="474" customFormat="1" ht="12">
      <c r="B37" s="513"/>
      <c r="C37" s="514"/>
      <c r="D37" s="515"/>
      <c r="E37" s="515"/>
      <c r="F37" s="515"/>
      <c r="G37" s="515"/>
      <c r="H37" s="515"/>
      <c r="I37" s="515"/>
      <c r="J37" s="515"/>
      <c r="K37" s="515"/>
      <c r="L37" s="515"/>
      <c r="M37" s="515"/>
      <c r="N37" s="515"/>
      <c r="O37" s="515"/>
      <c r="P37" s="515"/>
      <c r="Q37" s="516"/>
      <c r="R37" s="516"/>
      <c r="S37" s="516"/>
      <c r="T37" s="516"/>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7"/>
      <c r="BT37" s="498"/>
      <c r="BU37" s="498"/>
      <c r="BV37" s="498"/>
      <c r="BW37" s="498"/>
      <c r="BX37" s="498"/>
      <c r="BY37" s="498"/>
      <c r="BZ37" s="498"/>
      <c r="CA37" s="498"/>
      <c r="CB37" s="498"/>
      <c r="CC37" s="498"/>
      <c r="CD37" s="498"/>
    </row>
    <row r="38" spans="3:82" ht="12.75" customHeight="1">
      <c r="C38" s="468" t="s">
        <v>1321</v>
      </c>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98"/>
      <c r="CB38" s="498"/>
      <c r="CC38" s="498"/>
      <c r="CD38" s="498"/>
    </row>
    <row r="39" spans="3:82" ht="12.75" customHeight="1">
      <c r="C39" s="468" t="s">
        <v>1256</v>
      </c>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98"/>
      <c r="CB39" s="498"/>
      <c r="CC39" s="498"/>
      <c r="CD39" s="498"/>
    </row>
    <row r="40" spans="21:82" ht="12.75" customHeight="1">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c r="BV40" s="498"/>
      <c r="BW40" s="498"/>
      <c r="BX40" s="498"/>
      <c r="BY40" s="498"/>
      <c r="BZ40" s="498"/>
      <c r="CA40" s="498"/>
      <c r="CB40" s="498"/>
      <c r="CC40" s="498"/>
      <c r="CD40" s="498"/>
    </row>
    <row r="41" spans="21:82" ht="12.75" customHeight="1">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c r="BZ41" s="498"/>
      <c r="CA41" s="498"/>
      <c r="CB41" s="498"/>
      <c r="CC41" s="498"/>
      <c r="CD41" s="498"/>
    </row>
    <row r="42" spans="21:82" ht="12">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8"/>
      <c r="BR42" s="498"/>
      <c r="BS42" s="498"/>
      <c r="BT42" s="498"/>
      <c r="BU42" s="498"/>
      <c r="BV42" s="498"/>
      <c r="BW42" s="498"/>
      <c r="BX42" s="498"/>
      <c r="BY42" s="498"/>
      <c r="BZ42" s="498"/>
      <c r="CA42" s="498"/>
      <c r="CB42" s="498"/>
      <c r="CC42" s="498"/>
      <c r="CD42" s="498"/>
    </row>
    <row r="43" spans="21:82" ht="12">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row>
    <row r="44" spans="21:82" ht="12">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8"/>
      <c r="BT44" s="498"/>
      <c r="BU44" s="498"/>
      <c r="BV44" s="498"/>
      <c r="BW44" s="498"/>
      <c r="BX44" s="498"/>
      <c r="BY44" s="498"/>
      <c r="BZ44" s="498"/>
      <c r="CA44" s="498"/>
      <c r="CB44" s="498"/>
      <c r="CC44" s="498"/>
      <c r="CD44" s="498"/>
    </row>
    <row r="45" spans="21:82" ht="12">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498"/>
      <c r="BT45" s="498"/>
      <c r="BU45" s="498"/>
      <c r="BV45" s="498"/>
      <c r="BW45" s="498"/>
      <c r="BX45" s="498"/>
      <c r="BY45" s="498"/>
      <c r="BZ45" s="498"/>
      <c r="CA45" s="498"/>
      <c r="CB45" s="498"/>
      <c r="CC45" s="498"/>
      <c r="CD45" s="498"/>
    </row>
    <row r="46" spans="21:82" ht="12">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8"/>
      <c r="BT46" s="498"/>
      <c r="BU46" s="498"/>
      <c r="BV46" s="498"/>
      <c r="BW46" s="498"/>
      <c r="BX46" s="498"/>
      <c r="BY46" s="498"/>
      <c r="BZ46" s="498"/>
      <c r="CA46" s="498"/>
      <c r="CB46" s="498"/>
      <c r="CC46" s="498"/>
      <c r="CD46" s="498"/>
    </row>
    <row r="47" spans="21:82" ht="12">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8"/>
      <c r="BZ47" s="498"/>
      <c r="CA47" s="498"/>
      <c r="CB47" s="498"/>
      <c r="CC47" s="498"/>
      <c r="CD47" s="498"/>
    </row>
    <row r="48" spans="21:82" ht="12">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c r="BZ48" s="498"/>
      <c r="CA48" s="498"/>
      <c r="CB48" s="498"/>
      <c r="CC48" s="498"/>
      <c r="CD48" s="498"/>
    </row>
    <row r="49" spans="21:82" ht="12">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8"/>
      <c r="BN49" s="498"/>
      <c r="BO49" s="498"/>
      <c r="BP49" s="498"/>
      <c r="BQ49" s="498"/>
      <c r="BR49" s="498"/>
      <c r="BS49" s="498"/>
      <c r="BT49" s="498"/>
      <c r="BU49" s="498"/>
      <c r="BV49" s="498"/>
      <c r="BW49" s="498"/>
      <c r="BX49" s="498"/>
      <c r="BY49" s="498"/>
      <c r="BZ49" s="498"/>
      <c r="CA49" s="498"/>
      <c r="CB49" s="498"/>
      <c r="CC49" s="498"/>
      <c r="CD49" s="498"/>
    </row>
    <row r="50" spans="21:82" ht="12">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c r="BT50" s="498"/>
      <c r="BU50" s="498"/>
      <c r="BV50" s="498"/>
      <c r="BW50" s="498"/>
      <c r="BX50" s="498"/>
      <c r="BY50" s="498"/>
      <c r="BZ50" s="498"/>
      <c r="CA50" s="498"/>
      <c r="CB50" s="498"/>
      <c r="CC50" s="498"/>
      <c r="CD50" s="498"/>
    </row>
    <row r="51" spans="21:82" ht="12">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c r="BT51" s="498"/>
      <c r="BU51" s="498"/>
      <c r="BV51" s="498"/>
      <c r="BW51" s="498"/>
      <c r="BX51" s="498"/>
      <c r="BY51" s="498"/>
      <c r="BZ51" s="498"/>
      <c r="CA51" s="498"/>
      <c r="CB51" s="498"/>
      <c r="CC51" s="498"/>
      <c r="CD51" s="498"/>
    </row>
    <row r="52" spans="21:82" ht="12">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c r="BM52" s="498"/>
      <c r="BN52" s="498"/>
      <c r="BO52" s="498"/>
      <c r="BP52" s="498"/>
      <c r="BQ52" s="498"/>
      <c r="BR52" s="498"/>
      <c r="BS52" s="498"/>
      <c r="BT52" s="498"/>
      <c r="BU52" s="498"/>
      <c r="BV52" s="498"/>
      <c r="BW52" s="498"/>
      <c r="BX52" s="498"/>
      <c r="BY52" s="498"/>
      <c r="BZ52" s="498"/>
      <c r="CA52" s="498"/>
      <c r="CB52" s="498"/>
      <c r="CC52" s="498"/>
      <c r="CD52" s="498"/>
    </row>
    <row r="53" spans="21:82" ht="12">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c r="BM53" s="498"/>
      <c r="BN53" s="498"/>
      <c r="BO53" s="498"/>
      <c r="BP53" s="498"/>
      <c r="BQ53" s="498"/>
      <c r="BR53" s="498"/>
      <c r="BS53" s="498"/>
      <c r="BT53" s="498"/>
      <c r="BU53" s="498"/>
      <c r="BV53" s="498"/>
      <c r="BW53" s="498"/>
      <c r="BX53" s="498"/>
      <c r="BY53" s="498"/>
      <c r="BZ53" s="498"/>
      <c r="CA53" s="498"/>
      <c r="CB53" s="498"/>
      <c r="CC53" s="498"/>
      <c r="CD53" s="498"/>
    </row>
    <row r="54" spans="21:82" ht="12">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498"/>
      <c r="AR54" s="498"/>
      <c r="AS54" s="498"/>
      <c r="AT54" s="498"/>
      <c r="AU54" s="498"/>
      <c r="AV54" s="498"/>
      <c r="AW54" s="498"/>
      <c r="AX54" s="498"/>
      <c r="AY54" s="498"/>
      <c r="AZ54" s="498"/>
      <c r="BA54" s="498"/>
      <c r="BB54" s="498"/>
      <c r="BC54" s="498"/>
      <c r="BD54" s="498"/>
      <c r="BE54" s="498"/>
      <c r="BF54" s="498"/>
      <c r="BG54" s="498"/>
      <c r="BH54" s="498"/>
      <c r="BI54" s="498"/>
      <c r="BJ54" s="498"/>
      <c r="BK54" s="498"/>
      <c r="BL54" s="498"/>
      <c r="BM54" s="498"/>
      <c r="BN54" s="498"/>
      <c r="BO54" s="498"/>
      <c r="BP54" s="498"/>
      <c r="BQ54" s="498"/>
      <c r="BR54" s="498"/>
      <c r="BS54" s="498"/>
      <c r="BT54" s="498"/>
      <c r="BU54" s="498"/>
      <c r="BV54" s="498"/>
      <c r="BW54" s="498"/>
      <c r="BX54" s="498"/>
      <c r="BY54" s="498"/>
      <c r="BZ54" s="498"/>
      <c r="CA54" s="498"/>
      <c r="CB54" s="498"/>
      <c r="CC54" s="498"/>
      <c r="CD54" s="498"/>
    </row>
    <row r="55" spans="21:82" ht="12">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8"/>
      <c r="BN55" s="498"/>
      <c r="BO55" s="498"/>
      <c r="BP55" s="498"/>
      <c r="BQ55" s="498"/>
      <c r="BR55" s="498"/>
      <c r="BS55" s="498"/>
      <c r="BT55" s="498"/>
      <c r="BU55" s="498"/>
      <c r="BV55" s="498"/>
      <c r="BW55" s="498"/>
      <c r="BX55" s="498"/>
      <c r="BY55" s="498"/>
      <c r="BZ55" s="498"/>
      <c r="CA55" s="498"/>
      <c r="CB55" s="498"/>
      <c r="CC55" s="498"/>
      <c r="CD55" s="498"/>
    </row>
    <row r="56" spans="21:82" ht="12">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8"/>
      <c r="BN56" s="498"/>
      <c r="BO56" s="498"/>
      <c r="BP56" s="498"/>
      <c r="BQ56" s="498"/>
      <c r="BR56" s="498"/>
      <c r="BS56" s="498"/>
      <c r="BT56" s="498"/>
      <c r="BU56" s="498"/>
      <c r="BV56" s="498"/>
      <c r="BW56" s="498"/>
      <c r="BX56" s="498"/>
      <c r="BY56" s="498"/>
      <c r="BZ56" s="498"/>
      <c r="CA56" s="498"/>
      <c r="CB56" s="498"/>
      <c r="CC56" s="498"/>
      <c r="CD56" s="498"/>
    </row>
    <row r="57" spans="21:82" ht="12">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c r="BK57" s="498"/>
      <c r="BL57" s="498"/>
      <c r="BM57" s="498"/>
      <c r="BN57" s="498"/>
      <c r="BO57" s="498"/>
      <c r="BP57" s="498"/>
      <c r="BQ57" s="498"/>
      <c r="BR57" s="498"/>
      <c r="BS57" s="498"/>
      <c r="BT57" s="498"/>
      <c r="BU57" s="498"/>
      <c r="BV57" s="498"/>
      <c r="BW57" s="498"/>
      <c r="BX57" s="498"/>
      <c r="BY57" s="498"/>
      <c r="BZ57" s="498"/>
      <c r="CA57" s="498"/>
      <c r="CB57" s="498"/>
      <c r="CC57" s="498"/>
      <c r="CD57" s="498"/>
    </row>
    <row r="58" spans="21:82" ht="12">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8"/>
      <c r="BN58" s="498"/>
      <c r="BO58" s="498"/>
      <c r="BP58" s="498"/>
      <c r="BQ58" s="498"/>
      <c r="BR58" s="498"/>
      <c r="BS58" s="498"/>
      <c r="BT58" s="498"/>
      <c r="BU58" s="498"/>
      <c r="BV58" s="498"/>
      <c r="BW58" s="498"/>
      <c r="BX58" s="498"/>
      <c r="BY58" s="498"/>
      <c r="BZ58" s="498"/>
      <c r="CA58" s="498"/>
      <c r="CB58" s="498"/>
      <c r="CC58" s="498"/>
      <c r="CD58" s="498"/>
    </row>
    <row r="59" spans="21:82" ht="12">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8"/>
      <c r="BN59" s="498"/>
      <c r="BO59" s="498"/>
      <c r="BP59" s="498"/>
      <c r="BQ59" s="498"/>
      <c r="BR59" s="498"/>
      <c r="BS59" s="498"/>
      <c r="BT59" s="498"/>
      <c r="BU59" s="498"/>
      <c r="BV59" s="498"/>
      <c r="BW59" s="498"/>
      <c r="BX59" s="498"/>
      <c r="BY59" s="498"/>
      <c r="BZ59" s="498"/>
      <c r="CA59" s="498"/>
      <c r="CB59" s="498"/>
      <c r="CC59" s="498"/>
      <c r="CD59" s="498"/>
    </row>
    <row r="60" spans="21:82" ht="12">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c r="BM60" s="498"/>
      <c r="BN60" s="498"/>
      <c r="BO60" s="498"/>
      <c r="BP60" s="498"/>
      <c r="BQ60" s="498"/>
      <c r="BR60" s="498"/>
      <c r="BS60" s="498"/>
      <c r="BT60" s="498"/>
      <c r="BU60" s="498"/>
      <c r="BV60" s="498"/>
      <c r="BW60" s="498"/>
      <c r="BX60" s="498"/>
      <c r="BY60" s="498"/>
      <c r="BZ60" s="498"/>
      <c r="CA60" s="498"/>
      <c r="CB60" s="498"/>
      <c r="CC60" s="498"/>
      <c r="CD60" s="498"/>
    </row>
    <row r="61" spans="21:82" ht="12">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8"/>
      <c r="AY61" s="498"/>
      <c r="AZ61" s="498"/>
      <c r="BA61" s="498"/>
      <c r="BB61" s="498"/>
      <c r="BC61" s="498"/>
      <c r="BD61" s="498"/>
      <c r="BE61" s="498"/>
      <c r="BF61" s="498"/>
      <c r="BG61" s="498"/>
      <c r="BH61" s="498"/>
      <c r="BI61" s="498"/>
      <c r="BJ61" s="498"/>
      <c r="BK61" s="498"/>
      <c r="BL61" s="498"/>
      <c r="BM61" s="498"/>
      <c r="BN61" s="498"/>
      <c r="BO61" s="498"/>
      <c r="BP61" s="498"/>
      <c r="BQ61" s="498"/>
      <c r="BR61" s="498"/>
      <c r="BS61" s="498"/>
      <c r="BT61" s="498"/>
      <c r="BU61" s="498"/>
      <c r="BV61" s="498"/>
      <c r="BW61" s="498"/>
      <c r="BX61" s="498"/>
      <c r="BY61" s="498"/>
      <c r="BZ61" s="498"/>
      <c r="CA61" s="498"/>
      <c r="CB61" s="498"/>
      <c r="CC61" s="498"/>
      <c r="CD61" s="498"/>
    </row>
    <row r="62" spans="21:82" ht="12">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8"/>
      <c r="AZ62" s="498"/>
      <c r="BA62" s="498"/>
      <c r="BB62" s="498"/>
      <c r="BC62" s="498"/>
      <c r="BD62" s="498"/>
      <c r="BE62" s="498"/>
      <c r="BF62" s="498"/>
      <c r="BG62" s="498"/>
      <c r="BH62" s="498"/>
      <c r="BI62" s="498"/>
      <c r="BJ62" s="498"/>
      <c r="BK62" s="498"/>
      <c r="BL62" s="498"/>
      <c r="BM62" s="498"/>
      <c r="BN62" s="498"/>
      <c r="BO62" s="498"/>
      <c r="BP62" s="498"/>
      <c r="BQ62" s="498"/>
      <c r="BR62" s="498"/>
      <c r="BS62" s="498"/>
      <c r="BT62" s="498"/>
      <c r="BU62" s="498"/>
      <c r="BV62" s="498"/>
      <c r="BW62" s="498"/>
      <c r="BX62" s="498"/>
      <c r="BY62" s="498"/>
      <c r="BZ62" s="498"/>
      <c r="CA62" s="498"/>
      <c r="CB62" s="498"/>
      <c r="CC62" s="498"/>
      <c r="CD62" s="498"/>
    </row>
    <row r="63" spans="21:82" ht="12">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8"/>
      <c r="AY63" s="498"/>
      <c r="AZ63" s="498"/>
      <c r="BA63" s="498"/>
      <c r="BB63" s="498"/>
      <c r="BC63" s="498"/>
      <c r="BD63" s="498"/>
      <c r="BE63" s="498"/>
      <c r="BF63" s="498"/>
      <c r="BG63" s="498"/>
      <c r="BH63" s="498"/>
      <c r="BI63" s="498"/>
      <c r="BJ63" s="498"/>
      <c r="BK63" s="498"/>
      <c r="BL63" s="498"/>
      <c r="BM63" s="498"/>
      <c r="BN63" s="498"/>
      <c r="BO63" s="498"/>
      <c r="BP63" s="498"/>
      <c r="BQ63" s="498"/>
      <c r="BR63" s="498"/>
      <c r="BS63" s="498"/>
      <c r="BT63" s="498"/>
      <c r="BU63" s="498"/>
      <c r="BV63" s="498"/>
      <c r="BW63" s="498"/>
      <c r="BX63" s="498"/>
      <c r="BY63" s="498"/>
      <c r="BZ63" s="498"/>
      <c r="CA63" s="498"/>
      <c r="CB63" s="498"/>
      <c r="CC63" s="498"/>
      <c r="CD63" s="498"/>
    </row>
    <row r="64" spans="21:82" ht="12">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8"/>
      <c r="AY64" s="498"/>
      <c r="AZ64" s="498"/>
      <c r="BA64" s="498"/>
      <c r="BB64" s="498"/>
      <c r="BC64" s="498"/>
      <c r="BD64" s="498"/>
      <c r="BE64" s="498"/>
      <c r="BF64" s="498"/>
      <c r="BG64" s="498"/>
      <c r="BH64" s="498"/>
      <c r="BI64" s="498"/>
      <c r="BJ64" s="498"/>
      <c r="BK64" s="498"/>
      <c r="BL64" s="498"/>
      <c r="BM64" s="498"/>
      <c r="BN64" s="498"/>
      <c r="BO64" s="498"/>
      <c r="BP64" s="498"/>
      <c r="BQ64" s="498"/>
      <c r="BR64" s="498"/>
      <c r="BS64" s="498"/>
      <c r="BT64" s="498"/>
      <c r="BU64" s="498"/>
      <c r="BV64" s="498"/>
      <c r="BW64" s="498"/>
      <c r="BX64" s="498"/>
      <c r="BY64" s="498"/>
      <c r="BZ64" s="498"/>
      <c r="CA64" s="498"/>
      <c r="CB64" s="498"/>
      <c r="CC64" s="498"/>
      <c r="CD64" s="498"/>
    </row>
    <row r="65" spans="21:82" ht="12">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8"/>
      <c r="BK65" s="498"/>
      <c r="BL65" s="498"/>
      <c r="BM65" s="498"/>
      <c r="BN65" s="498"/>
      <c r="BO65" s="498"/>
      <c r="BP65" s="498"/>
      <c r="BQ65" s="498"/>
      <c r="BR65" s="498"/>
      <c r="BS65" s="498"/>
      <c r="BT65" s="498"/>
      <c r="BU65" s="498"/>
      <c r="BV65" s="498"/>
      <c r="BW65" s="498"/>
      <c r="BX65" s="498"/>
      <c r="BY65" s="498"/>
      <c r="BZ65" s="498"/>
      <c r="CA65" s="498"/>
      <c r="CB65" s="498"/>
      <c r="CC65" s="498"/>
      <c r="CD65" s="498"/>
    </row>
    <row r="66" spans="21:82" ht="12">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8"/>
      <c r="AY66" s="498"/>
      <c r="AZ66" s="498"/>
      <c r="BA66" s="498"/>
      <c r="BB66" s="498"/>
      <c r="BC66" s="498"/>
      <c r="BD66" s="498"/>
      <c r="BE66" s="498"/>
      <c r="BF66" s="498"/>
      <c r="BG66" s="498"/>
      <c r="BH66" s="498"/>
      <c r="BI66" s="498"/>
      <c r="BJ66" s="498"/>
      <c r="BK66" s="498"/>
      <c r="BL66" s="498"/>
      <c r="BM66" s="498"/>
      <c r="BN66" s="498"/>
      <c r="BO66" s="498"/>
      <c r="BP66" s="498"/>
      <c r="BQ66" s="498"/>
      <c r="BR66" s="498"/>
      <c r="BS66" s="498"/>
      <c r="BT66" s="498"/>
      <c r="BU66" s="498"/>
      <c r="BV66" s="498"/>
      <c r="BW66" s="498"/>
      <c r="BX66" s="498"/>
      <c r="BY66" s="498"/>
      <c r="BZ66" s="498"/>
      <c r="CA66" s="498"/>
      <c r="CB66" s="498"/>
      <c r="CC66" s="498"/>
      <c r="CD66" s="498"/>
    </row>
    <row r="67" spans="21:82" ht="12">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8"/>
      <c r="AZ67" s="498"/>
      <c r="BA67" s="498"/>
      <c r="BB67" s="498"/>
      <c r="BC67" s="498"/>
      <c r="BD67" s="498"/>
      <c r="BE67" s="498"/>
      <c r="BF67" s="498"/>
      <c r="BG67" s="498"/>
      <c r="BH67" s="498"/>
      <c r="BI67" s="498"/>
      <c r="BJ67" s="498"/>
      <c r="BK67" s="498"/>
      <c r="BL67" s="498"/>
      <c r="BM67" s="498"/>
      <c r="BN67" s="498"/>
      <c r="BO67" s="498"/>
      <c r="BP67" s="498"/>
      <c r="BQ67" s="498"/>
      <c r="BR67" s="498"/>
      <c r="BS67" s="498"/>
      <c r="BT67" s="498"/>
      <c r="BU67" s="498"/>
      <c r="BV67" s="498"/>
      <c r="BW67" s="498"/>
      <c r="BX67" s="498"/>
      <c r="BY67" s="498"/>
      <c r="BZ67" s="498"/>
      <c r="CA67" s="498"/>
      <c r="CB67" s="498"/>
      <c r="CC67" s="498"/>
      <c r="CD67" s="498"/>
    </row>
  </sheetData>
  <mergeCells count="36">
    <mergeCell ref="BJ6:BM6"/>
    <mergeCell ref="AJ6:AM6"/>
    <mergeCell ref="AD6:AD7"/>
    <mergeCell ref="K6:K7"/>
    <mergeCell ref="U5:U7"/>
    <mergeCell ref="L6:N6"/>
    <mergeCell ref="O6:Q6"/>
    <mergeCell ref="R6:T6"/>
    <mergeCell ref="L5:T5"/>
    <mergeCell ref="X6:X7"/>
    <mergeCell ref="AN6:AS6"/>
    <mergeCell ref="AT6:AW6"/>
    <mergeCell ref="Y6:Y7"/>
    <mergeCell ref="AE5:AE7"/>
    <mergeCell ref="AF6:AI6"/>
    <mergeCell ref="V6:V7"/>
    <mergeCell ref="W6:W7"/>
    <mergeCell ref="BR6:BR7"/>
    <mergeCell ref="BS6:BS7"/>
    <mergeCell ref="BQ6:BQ7"/>
    <mergeCell ref="BN6:BN7"/>
    <mergeCell ref="BO6:BO7"/>
    <mergeCell ref="BP6:BP7"/>
    <mergeCell ref="AX6:BC6"/>
    <mergeCell ref="BD6:BI6"/>
    <mergeCell ref="B5:C7"/>
    <mergeCell ref="D5:D7"/>
    <mergeCell ref="I6:I7"/>
    <mergeCell ref="J6:J7"/>
    <mergeCell ref="E5:K5"/>
    <mergeCell ref="BP5:BS5"/>
    <mergeCell ref="BN5:BO5"/>
    <mergeCell ref="V5:Y5"/>
    <mergeCell ref="Z5:AD5"/>
    <mergeCell ref="AF5:AM5"/>
    <mergeCell ref="AN5:BM5"/>
  </mergeCells>
  <printOptions/>
  <pageMargins left="0.75" right="0.75" top="1" bottom="1"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B2:P19"/>
  <sheetViews>
    <sheetView workbookViewId="0" topLeftCell="A1">
      <selection activeCell="A1" sqref="A1"/>
    </sheetView>
  </sheetViews>
  <sheetFormatPr defaultColWidth="9.00390625" defaultRowHeight="13.5"/>
  <cols>
    <col min="1" max="1" width="2.625" style="519" customWidth="1"/>
    <col min="2" max="2" width="14.375" style="562" customWidth="1"/>
    <col min="3" max="3" width="10.875" style="519" customWidth="1"/>
    <col min="4" max="4" width="10.125" style="519" customWidth="1"/>
    <col min="5" max="5" width="10.50390625" style="519" bestFit="1" customWidth="1"/>
    <col min="6" max="6" width="10.125" style="519" customWidth="1"/>
    <col min="7" max="7" width="9.50390625" style="519" customWidth="1"/>
    <col min="8" max="8" width="10.375" style="519" customWidth="1"/>
    <col min="9" max="9" width="9.125" style="519" customWidth="1"/>
    <col min="10" max="10" width="7.875" style="519" customWidth="1"/>
    <col min="11" max="11" width="9.00390625" style="519" customWidth="1"/>
    <col min="12" max="12" width="9.625" style="519" customWidth="1"/>
    <col min="13" max="15" width="6.125" style="519" customWidth="1"/>
    <col min="16" max="16384" width="9.00390625" style="519" customWidth="1"/>
  </cols>
  <sheetData>
    <row r="2" ht="14.25">
      <c r="B2" s="520" t="s">
        <v>1361</v>
      </c>
    </row>
    <row r="3" ht="14.25">
      <c r="B3" s="520"/>
    </row>
    <row r="4" spans="2:12" ht="12.75" thickBot="1">
      <c r="B4" s="521" t="s">
        <v>1341</v>
      </c>
      <c r="C4" s="522"/>
      <c r="D4" s="522"/>
      <c r="E4" s="522"/>
      <c r="F4" s="522"/>
      <c r="G4" s="522"/>
      <c r="H4" s="522"/>
      <c r="I4" s="522"/>
      <c r="J4" s="522"/>
      <c r="K4" s="523"/>
      <c r="L4" s="523" t="s">
        <v>1342</v>
      </c>
    </row>
    <row r="5" spans="2:16" ht="25.5" customHeight="1" thickTop="1">
      <c r="B5" s="1379" t="s">
        <v>1343</v>
      </c>
      <c r="C5" s="1386" t="s">
        <v>1344</v>
      </c>
      <c r="D5" s="1386" t="s">
        <v>1345</v>
      </c>
      <c r="E5" s="1389" t="s">
        <v>1346</v>
      </c>
      <c r="F5" s="1381" t="s">
        <v>1347</v>
      </c>
      <c r="G5" s="1382"/>
      <c r="H5" s="1382"/>
      <c r="I5" s="1382"/>
      <c r="J5" s="1382"/>
      <c r="K5" s="1382"/>
      <c r="L5" s="1383"/>
      <c r="P5" s="523"/>
    </row>
    <row r="6" spans="2:16" ht="22.5" customHeight="1">
      <c r="B6" s="1380"/>
      <c r="C6" s="1387"/>
      <c r="D6" s="1387"/>
      <c r="E6" s="1384"/>
      <c r="F6" s="1377" t="s">
        <v>1348</v>
      </c>
      <c r="G6" s="1377" t="s">
        <v>1349</v>
      </c>
      <c r="H6" s="1377" t="s">
        <v>1694</v>
      </c>
      <c r="I6" s="1384" t="s">
        <v>1350</v>
      </c>
      <c r="J6" s="1384"/>
      <c r="K6" s="1385" t="s">
        <v>1351</v>
      </c>
      <c r="L6" s="1385"/>
      <c r="M6" s="522"/>
      <c r="N6" s="522"/>
      <c r="O6" s="522"/>
      <c r="P6" s="523"/>
    </row>
    <row r="7" spans="2:16" ht="23.25" customHeight="1">
      <c r="B7" s="1380"/>
      <c r="C7" s="1388"/>
      <c r="D7" s="1388"/>
      <c r="E7" s="1390"/>
      <c r="F7" s="1378"/>
      <c r="G7" s="1378"/>
      <c r="H7" s="1378"/>
      <c r="I7" s="524" t="s">
        <v>1352</v>
      </c>
      <c r="J7" s="525" t="s">
        <v>1353</v>
      </c>
      <c r="K7" s="524" t="s">
        <v>1352</v>
      </c>
      <c r="L7" s="525" t="s">
        <v>1353</v>
      </c>
      <c r="M7" s="526"/>
      <c r="N7" s="527"/>
      <c r="O7" s="527"/>
      <c r="P7" s="528"/>
    </row>
    <row r="8" spans="2:16" ht="13.5" customHeight="1">
      <c r="B8" s="529"/>
      <c r="C8" s="530" t="s">
        <v>1354</v>
      </c>
      <c r="D8" s="530" t="s">
        <v>1354</v>
      </c>
      <c r="E8" s="530" t="s">
        <v>1354</v>
      </c>
      <c r="F8" s="530" t="s">
        <v>1354</v>
      </c>
      <c r="G8" s="530" t="s">
        <v>1354</v>
      </c>
      <c r="H8" s="530" t="s">
        <v>1354</v>
      </c>
      <c r="I8" s="530"/>
      <c r="J8" s="530" t="s">
        <v>1354</v>
      </c>
      <c r="K8" s="530"/>
      <c r="L8" s="531" t="s">
        <v>1354</v>
      </c>
      <c r="M8" s="526"/>
      <c r="N8" s="527"/>
      <c r="O8" s="527"/>
      <c r="P8" s="528"/>
    </row>
    <row r="9" spans="2:16" ht="20.25" customHeight="1">
      <c r="B9" s="532" t="s">
        <v>1355</v>
      </c>
      <c r="C9" s="533">
        <v>54</v>
      </c>
      <c r="D9" s="534">
        <v>0</v>
      </c>
      <c r="E9" s="535">
        <v>54</v>
      </c>
      <c r="F9" s="534">
        <v>32.2</v>
      </c>
      <c r="G9" s="535">
        <v>21.8</v>
      </c>
      <c r="H9" s="534">
        <v>52.9</v>
      </c>
      <c r="I9" s="536">
        <v>45</v>
      </c>
      <c r="J9" s="534">
        <v>1.1</v>
      </c>
      <c r="K9" s="537">
        <v>0</v>
      </c>
      <c r="L9" s="538">
        <v>0</v>
      </c>
      <c r="M9" s="539"/>
      <c r="N9" s="540"/>
      <c r="O9" s="541"/>
      <c r="P9" s="542"/>
    </row>
    <row r="10" spans="2:16" ht="21.75" customHeight="1">
      <c r="B10" s="532" t="s">
        <v>1356</v>
      </c>
      <c r="C10" s="533">
        <v>211.3</v>
      </c>
      <c r="D10" s="534">
        <v>29.2</v>
      </c>
      <c r="E10" s="535">
        <v>179.1</v>
      </c>
      <c r="F10" s="534">
        <v>77</v>
      </c>
      <c r="G10" s="535">
        <v>102.1</v>
      </c>
      <c r="H10" s="534">
        <v>182.8</v>
      </c>
      <c r="I10" s="536">
        <v>134</v>
      </c>
      <c r="J10" s="534">
        <v>2.2</v>
      </c>
      <c r="K10" s="543">
        <v>2.5</v>
      </c>
      <c r="L10" s="544">
        <v>0.3</v>
      </c>
      <c r="M10" s="545"/>
      <c r="N10" s="546"/>
      <c r="O10" s="547"/>
      <c r="P10" s="548"/>
    </row>
    <row r="11" spans="2:16" ht="10.5" customHeight="1">
      <c r="B11" s="549"/>
      <c r="C11" s="550"/>
      <c r="D11" s="551"/>
      <c r="E11" s="551"/>
      <c r="G11" s="551"/>
      <c r="H11" s="551"/>
      <c r="I11" s="552"/>
      <c r="J11" s="551"/>
      <c r="K11" s="553"/>
      <c r="L11" s="554"/>
      <c r="M11" s="523"/>
      <c r="N11" s="547"/>
      <c r="O11" s="547"/>
      <c r="P11" s="548"/>
    </row>
    <row r="12" spans="2:16" ht="21.75" customHeight="1">
      <c r="B12" s="549" t="s">
        <v>1357</v>
      </c>
      <c r="C12" s="550">
        <v>748.6</v>
      </c>
      <c r="D12" s="551">
        <v>12.1</v>
      </c>
      <c r="E12" s="551">
        <v>736.1</v>
      </c>
      <c r="F12" s="551">
        <v>395</v>
      </c>
      <c r="G12" s="551">
        <v>341.1</v>
      </c>
      <c r="H12" s="551">
        <v>709.5</v>
      </c>
      <c r="I12" s="552">
        <v>526</v>
      </c>
      <c r="J12" s="551">
        <v>12</v>
      </c>
      <c r="K12" s="553">
        <v>6</v>
      </c>
      <c r="L12" s="554">
        <v>0.8</v>
      </c>
      <c r="M12" s="547"/>
      <c r="N12" s="523"/>
      <c r="O12" s="547"/>
      <c r="P12" s="548"/>
    </row>
    <row r="13" spans="2:16" ht="21.75" customHeight="1">
      <c r="B13" s="549" t="s">
        <v>1358</v>
      </c>
      <c r="C13" s="550">
        <v>1679.4</v>
      </c>
      <c r="D13" s="551">
        <v>70.1</v>
      </c>
      <c r="E13" s="551">
        <v>1608.1</v>
      </c>
      <c r="F13" s="551">
        <v>400.9</v>
      </c>
      <c r="G13" s="551">
        <v>1207.2</v>
      </c>
      <c r="H13" s="551">
        <v>1584.4</v>
      </c>
      <c r="I13" s="552">
        <v>1245</v>
      </c>
      <c r="J13" s="551">
        <v>21.8</v>
      </c>
      <c r="K13" s="553">
        <v>10</v>
      </c>
      <c r="L13" s="554">
        <v>1.9</v>
      </c>
      <c r="M13" s="523"/>
      <c r="N13" s="547"/>
      <c r="O13" s="547"/>
      <c r="P13" s="548"/>
    </row>
    <row r="14" spans="2:16" ht="11.25" customHeight="1">
      <c r="B14" s="549"/>
      <c r="C14" s="550"/>
      <c r="D14" s="551"/>
      <c r="G14" s="551"/>
      <c r="I14" s="552"/>
      <c r="J14" s="551"/>
      <c r="K14" s="553"/>
      <c r="L14" s="554"/>
      <c r="M14" s="523"/>
      <c r="N14" s="547"/>
      <c r="O14" s="547"/>
      <c r="P14" s="548"/>
    </row>
    <row r="15" spans="2:16" ht="18.75" customHeight="1">
      <c r="B15" s="549" t="s">
        <v>1359</v>
      </c>
      <c r="C15" s="550">
        <v>9338.8</v>
      </c>
      <c r="D15" s="551">
        <v>1313.3</v>
      </c>
      <c r="E15" s="551">
        <v>8021.6</v>
      </c>
      <c r="F15" s="551">
        <v>961.4</v>
      </c>
      <c r="G15" s="551">
        <v>7060.2</v>
      </c>
      <c r="H15" s="522">
        <v>7981</v>
      </c>
      <c r="I15" s="552">
        <v>4675</v>
      </c>
      <c r="J15" s="551">
        <v>39.5</v>
      </c>
      <c r="K15" s="553">
        <v>13</v>
      </c>
      <c r="L15" s="554">
        <v>1.1</v>
      </c>
      <c r="M15" s="523"/>
      <c r="N15" s="547"/>
      <c r="O15" s="547"/>
      <c r="P15" s="548"/>
    </row>
    <row r="16" spans="2:12" s="555" customFormat="1" ht="18.75" customHeight="1">
      <c r="B16" s="556" t="s">
        <v>1278</v>
      </c>
      <c r="C16" s="557">
        <f aca="true" t="shared" si="0" ref="C16:L16">SUM(C9:C15)</f>
        <v>12032.099999999999</v>
      </c>
      <c r="D16" s="558">
        <f t="shared" si="0"/>
        <v>1424.7</v>
      </c>
      <c r="E16" s="558">
        <f t="shared" si="0"/>
        <v>10598.900000000001</v>
      </c>
      <c r="F16" s="558">
        <f t="shared" si="0"/>
        <v>1866.5</v>
      </c>
      <c r="G16" s="558">
        <f t="shared" si="0"/>
        <v>8732.4</v>
      </c>
      <c r="H16" s="558">
        <f t="shared" si="0"/>
        <v>10510.6</v>
      </c>
      <c r="I16" s="559">
        <f t="shared" si="0"/>
        <v>6625</v>
      </c>
      <c r="J16" s="558">
        <f t="shared" si="0"/>
        <v>76.6</v>
      </c>
      <c r="K16" s="560">
        <f t="shared" si="0"/>
        <v>31.5</v>
      </c>
      <c r="L16" s="561">
        <f t="shared" si="0"/>
        <v>4.1</v>
      </c>
    </row>
    <row r="17" ht="12">
      <c r="B17" s="562" t="s">
        <v>1360</v>
      </c>
    </row>
    <row r="19" ht="12">
      <c r="K19" s="563"/>
    </row>
  </sheetData>
  <mergeCells count="10">
    <mergeCell ref="F6:F7"/>
    <mergeCell ref="G6:G7"/>
    <mergeCell ref="H6:H7"/>
    <mergeCell ref="B5:B7"/>
    <mergeCell ref="F5:L5"/>
    <mergeCell ref="I6:J6"/>
    <mergeCell ref="K6:L6"/>
    <mergeCell ref="C5:C7"/>
    <mergeCell ref="D5:D7"/>
    <mergeCell ref="E5:E7"/>
  </mergeCells>
  <printOptions/>
  <pageMargins left="0.75" right="0.75" top="1" bottom="1" header="0.512" footer="0.512"/>
  <pageSetup orientation="portrait" paperSize="8" r:id="rId1"/>
</worksheet>
</file>

<file path=xl/worksheets/sheet16.xml><?xml version="1.0" encoding="utf-8"?>
<worksheet xmlns="http://schemas.openxmlformats.org/spreadsheetml/2006/main" xmlns:r="http://schemas.openxmlformats.org/officeDocument/2006/relationships">
  <dimension ref="B2:AE44"/>
  <sheetViews>
    <sheetView workbookViewId="0" topLeftCell="A1">
      <selection activeCell="A1" sqref="A1"/>
    </sheetView>
  </sheetViews>
  <sheetFormatPr defaultColWidth="9.00390625" defaultRowHeight="13.5"/>
  <cols>
    <col min="1" max="1" width="2.625" style="564" customWidth="1"/>
    <col min="2" max="2" width="11.75390625" style="564" customWidth="1"/>
    <col min="3" max="3" width="7.25390625" style="564" bestFit="1" customWidth="1"/>
    <col min="4" max="4" width="6.125" style="564" bestFit="1" customWidth="1"/>
    <col min="5" max="5" width="5.50390625" style="564" bestFit="1" customWidth="1"/>
    <col min="6" max="6" width="6.00390625" style="564" customWidth="1"/>
    <col min="7" max="7" width="8.00390625" style="564" customWidth="1"/>
    <col min="8" max="8" width="9.625" style="564" bestFit="1" customWidth="1"/>
    <col min="9" max="9" width="9.50390625" style="564" customWidth="1"/>
    <col min="10" max="10" width="10.375" style="564" customWidth="1"/>
    <col min="11" max="11" width="9.125" style="564" bestFit="1" customWidth="1"/>
    <col min="12" max="12" width="11.75390625" style="564" bestFit="1" customWidth="1"/>
    <col min="13" max="13" width="9.00390625" style="564" bestFit="1" customWidth="1"/>
    <col min="14" max="14" width="8.25390625" style="564" bestFit="1" customWidth="1"/>
    <col min="15" max="15" width="9.75390625" style="564" customWidth="1"/>
    <col min="16" max="16" width="8.25390625" style="564" bestFit="1" customWidth="1"/>
    <col min="17" max="17" width="9.50390625" style="564" customWidth="1"/>
    <col min="18" max="18" width="10.875" style="564" bestFit="1" customWidth="1"/>
    <col min="19" max="19" width="8.125" style="564" customWidth="1"/>
    <col min="20" max="20" width="10.875" style="564" bestFit="1" customWidth="1"/>
    <col min="21" max="21" width="11.625" style="564" customWidth="1"/>
    <col min="22" max="22" width="7.25390625" style="564" bestFit="1" customWidth="1"/>
    <col min="23" max="23" width="10.50390625" style="564" customWidth="1"/>
    <col min="24" max="24" width="10.75390625" style="564" bestFit="1" customWidth="1"/>
    <col min="25" max="26" width="9.125" style="564" bestFit="1" customWidth="1"/>
    <col min="27" max="27" width="5.75390625" style="564" bestFit="1" customWidth="1"/>
    <col min="28" max="28" width="7.375" style="564" bestFit="1" customWidth="1"/>
    <col min="29" max="29" width="8.125" style="564" bestFit="1" customWidth="1"/>
    <col min="30" max="30" width="7.375" style="564" bestFit="1" customWidth="1"/>
    <col min="31" max="31" width="9.125" style="564" bestFit="1" customWidth="1"/>
    <col min="32" max="16384" width="9.00390625" style="564" customWidth="1"/>
  </cols>
  <sheetData>
    <row r="2" ht="14.25">
      <c r="B2" s="565" t="s">
        <v>1408</v>
      </c>
    </row>
    <row r="3" spans="2:17" ht="14.25">
      <c r="B3" s="565"/>
      <c r="P3" s="566"/>
      <c r="Q3" s="567"/>
    </row>
    <row r="4" spans="2:31" s="568" customFormat="1" ht="14.25" customHeight="1" thickBot="1">
      <c r="B4" s="564" t="s">
        <v>1374</v>
      </c>
      <c r="P4" s="569"/>
      <c r="Q4" s="570"/>
      <c r="U4" s="571"/>
      <c r="AE4" s="572"/>
    </row>
    <row r="5" spans="2:31" s="573" customFormat="1" ht="12" thickTop="1">
      <c r="B5" s="1399" t="s">
        <v>1375</v>
      </c>
      <c r="C5" s="1408" t="s">
        <v>1376</v>
      </c>
      <c r="D5" s="1409"/>
      <c r="E5" s="1409"/>
      <c r="F5" s="1409"/>
      <c r="G5" s="1409"/>
      <c r="H5" s="1410"/>
      <c r="I5" s="1391" t="s">
        <v>1377</v>
      </c>
      <c r="J5" s="1391"/>
      <c r="K5" s="1391"/>
      <c r="L5" s="1391"/>
      <c r="M5" s="1391" t="s">
        <v>1378</v>
      </c>
      <c r="N5" s="1391"/>
      <c r="O5" s="1392" t="s">
        <v>1379</v>
      </c>
      <c r="P5" s="1391" t="s">
        <v>1380</v>
      </c>
      <c r="Q5" s="1391"/>
      <c r="AE5" s="567"/>
    </row>
    <row r="6" spans="2:31" s="573" customFormat="1" ht="11.25">
      <c r="B6" s="1398"/>
      <c r="C6" s="1403" t="s">
        <v>1278</v>
      </c>
      <c r="D6" s="1403" t="s">
        <v>1381</v>
      </c>
      <c r="E6" s="1404" t="s">
        <v>1382</v>
      </c>
      <c r="F6" s="1403" t="s">
        <v>1383</v>
      </c>
      <c r="G6" s="1403" t="s">
        <v>1384</v>
      </c>
      <c r="H6" s="1403" t="s">
        <v>1148</v>
      </c>
      <c r="I6" s="1395" t="s">
        <v>1220</v>
      </c>
      <c r="J6" s="1395" t="s">
        <v>1385</v>
      </c>
      <c r="K6" s="1395" t="s">
        <v>1386</v>
      </c>
      <c r="L6" s="1395" t="s">
        <v>1387</v>
      </c>
      <c r="M6" s="1395" t="s">
        <v>1388</v>
      </c>
      <c r="N6" s="1396" t="s">
        <v>1389</v>
      </c>
      <c r="O6" s="1393"/>
      <c r="P6" s="1395" t="s">
        <v>1390</v>
      </c>
      <c r="Q6" s="1395" t="s">
        <v>1391</v>
      </c>
      <c r="AE6" s="567"/>
    </row>
    <row r="7" spans="2:31" s="573" customFormat="1" ht="11.25">
      <c r="B7" s="1398"/>
      <c r="C7" s="1394"/>
      <c r="D7" s="1394"/>
      <c r="E7" s="1405"/>
      <c r="F7" s="1394"/>
      <c r="G7" s="1394"/>
      <c r="H7" s="1394"/>
      <c r="I7" s="1395"/>
      <c r="J7" s="1395"/>
      <c r="K7" s="1395"/>
      <c r="L7" s="1395"/>
      <c r="M7" s="1395"/>
      <c r="N7" s="1396"/>
      <c r="O7" s="1394"/>
      <c r="P7" s="1395"/>
      <c r="Q7" s="1395"/>
      <c r="R7" s="574"/>
      <c r="AE7" s="567"/>
    </row>
    <row r="8" spans="2:17" s="567" customFormat="1" ht="12">
      <c r="B8" s="575"/>
      <c r="C8" s="576"/>
      <c r="D8" s="577"/>
      <c r="E8" s="578"/>
      <c r="F8" s="577"/>
      <c r="G8" s="577"/>
      <c r="H8" s="577"/>
      <c r="J8" s="577"/>
      <c r="K8" s="577"/>
      <c r="L8" s="577"/>
      <c r="M8" s="579" t="s">
        <v>1392</v>
      </c>
      <c r="N8" s="580" t="s">
        <v>1393</v>
      </c>
      <c r="P8" s="577"/>
      <c r="Q8" s="581"/>
    </row>
    <row r="9" spans="2:17" s="582" customFormat="1" ht="21" customHeight="1">
      <c r="B9" s="583" t="s">
        <v>1394</v>
      </c>
      <c r="C9" s="584">
        <f>SUM(D9:H9)</f>
        <v>591</v>
      </c>
      <c r="D9" s="585">
        <v>445</v>
      </c>
      <c r="E9" s="586">
        <v>51</v>
      </c>
      <c r="F9" s="585">
        <v>0</v>
      </c>
      <c r="G9" s="585">
        <v>36</v>
      </c>
      <c r="H9" s="585">
        <v>59</v>
      </c>
      <c r="I9" s="585">
        <f>SUM(J9:L9)</f>
        <v>450</v>
      </c>
      <c r="J9" s="585">
        <v>230</v>
      </c>
      <c r="K9" s="585">
        <v>43</v>
      </c>
      <c r="L9" s="585">
        <v>177</v>
      </c>
      <c r="M9" s="585">
        <v>40969</v>
      </c>
      <c r="N9" s="585">
        <v>3969</v>
      </c>
      <c r="O9" s="587">
        <v>36</v>
      </c>
      <c r="P9" s="585">
        <v>7</v>
      </c>
      <c r="Q9" s="588">
        <v>135</v>
      </c>
    </row>
    <row r="10" spans="2:17" s="589" customFormat="1" ht="18" customHeight="1">
      <c r="B10" s="583" t="s">
        <v>1395</v>
      </c>
      <c r="C10" s="590">
        <f>SUM(D10:H10)</f>
        <v>606</v>
      </c>
      <c r="D10" s="591">
        <v>454</v>
      </c>
      <c r="E10" s="591">
        <v>45</v>
      </c>
      <c r="F10" s="592">
        <v>1</v>
      </c>
      <c r="G10" s="592">
        <v>31</v>
      </c>
      <c r="H10" s="592">
        <v>75</v>
      </c>
      <c r="I10" s="592">
        <f>SUM(J10:L10)</f>
        <v>510</v>
      </c>
      <c r="J10" s="592">
        <v>273</v>
      </c>
      <c r="K10" s="592">
        <v>48</v>
      </c>
      <c r="L10" s="592">
        <v>189</v>
      </c>
      <c r="M10" s="592">
        <v>33755</v>
      </c>
      <c r="N10" s="592">
        <v>3963</v>
      </c>
      <c r="O10" s="587">
        <v>31</v>
      </c>
      <c r="P10" s="592">
        <v>14</v>
      </c>
      <c r="Q10" s="593">
        <v>118</v>
      </c>
    </row>
    <row r="11" spans="2:17" s="589" customFormat="1" ht="17.25" customHeight="1">
      <c r="B11" s="583" t="s">
        <v>1396</v>
      </c>
      <c r="C11" s="590">
        <f>SUM(D11:H11)</f>
        <v>595</v>
      </c>
      <c r="D11" s="591">
        <v>471</v>
      </c>
      <c r="E11" s="591">
        <v>48</v>
      </c>
      <c r="F11" s="592">
        <v>0</v>
      </c>
      <c r="G11" s="592">
        <v>26</v>
      </c>
      <c r="H11" s="592">
        <v>50</v>
      </c>
      <c r="I11" s="592">
        <f>SUM(J11:L11)</f>
        <v>479</v>
      </c>
      <c r="J11" s="592">
        <v>239</v>
      </c>
      <c r="K11" s="592">
        <v>55</v>
      </c>
      <c r="L11" s="592">
        <v>185</v>
      </c>
      <c r="M11" s="592">
        <v>31836</v>
      </c>
      <c r="N11" s="592">
        <v>4171</v>
      </c>
      <c r="O11" s="587">
        <v>26</v>
      </c>
      <c r="P11" s="592">
        <v>12</v>
      </c>
      <c r="Q11" s="593">
        <v>103</v>
      </c>
    </row>
    <row r="12" spans="2:17" s="594" customFormat="1" ht="21.75" customHeight="1">
      <c r="B12" s="595" t="s">
        <v>1397</v>
      </c>
      <c r="C12" s="596">
        <f>SUM(C13:C24)</f>
        <v>633</v>
      </c>
      <c r="D12" s="596">
        <v>490</v>
      </c>
      <c r="E12" s="596">
        <f>SUM(E13:E24)</f>
        <v>50</v>
      </c>
      <c r="F12" s="596">
        <f>SUM(F13:F24)</f>
        <v>3</v>
      </c>
      <c r="G12" s="596">
        <f>SUM(G13:G24)</f>
        <v>31</v>
      </c>
      <c r="H12" s="596">
        <f>SUM(H13:H24)</f>
        <v>59</v>
      </c>
      <c r="I12" s="596">
        <f>SUM(I13:I24)</f>
        <v>518</v>
      </c>
      <c r="J12" s="596">
        <v>244</v>
      </c>
      <c r="K12" s="596">
        <f>SUM(K13:K24)</f>
        <v>69</v>
      </c>
      <c r="L12" s="596">
        <v>205</v>
      </c>
      <c r="M12" s="596">
        <f>SUM(M13:M24)</f>
        <v>36029</v>
      </c>
      <c r="N12" s="596">
        <f>SUM(N13:N24)</f>
        <v>1545</v>
      </c>
      <c r="O12" s="596">
        <f>SUM(O13:O24)</f>
        <v>34</v>
      </c>
      <c r="P12" s="596">
        <f>SUM(P13:P24)</f>
        <v>18</v>
      </c>
      <c r="Q12" s="597">
        <f>SUM(Q13:Q24)</f>
        <v>113</v>
      </c>
    </row>
    <row r="13" spans="2:17" s="589" customFormat="1" ht="24" customHeight="1">
      <c r="B13" s="598" t="s">
        <v>1362</v>
      </c>
      <c r="C13" s="590">
        <v>63</v>
      </c>
      <c r="D13" s="591">
        <v>57</v>
      </c>
      <c r="E13" s="591">
        <v>0</v>
      </c>
      <c r="F13" s="591">
        <v>0</v>
      </c>
      <c r="G13" s="591">
        <v>1</v>
      </c>
      <c r="H13" s="591">
        <v>3</v>
      </c>
      <c r="I13" s="592">
        <v>75</v>
      </c>
      <c r="J13" s="591">
        <v>20</v>
      </c>
      <c r="K13" s="591">
        <v>5</v>
      </c>
      <c r="L13" s="591">
        <v>26</v>
      </c>
      <c r="M13" s="591">
        <v>6750</v>
      </c>
      <c r="N13" s="591">
        <v>0</v>
      </c>
      <c r="O13" s="599">
        <v>1</v>
      </c>
      <c r="P13" s="599">
        <v>6</v>
      </c>
      <c r="Q13" s="600">
        <v>17</v>
      </c>
    </row>
    <row r="14" spans="2:17" s="589" customFormat="1" ht="24" customHeight="1">
      <c r="B14" s="598" t="s">
        <v>1363</v>
      </c>
      <c r="C14" s="590">
        <v>45</v>
      </c>
      <c r="D14" s="591">
        <v>34</v>
      </c>
      <c r="E14" s="591">
        <v>0</v>
      </c>
      <c r="F14" s="591">
        <v>0</v>
      </c>
      <c r="G14" s="591">
        <v>4</v>
      </c>
      <c r="H14" s="591">
        <v>0</v>
      </c>
      <c r="I14" s="592">
        <v>28</v>
      </c>
      <c r="J14" s="591">
        <v>29</v>
      </c>
      <c r="K14" s="591">
        <v>5</v>
      </c>
      <c r="L14" s="591">
        <v>13</v>
      </c>
      <c r="M14" s="591">
        <v>2081</v>
      </c>
      <c r="N14" s="591">
        <v>0</v>
      </c>
      <c r="O14" s="599">
        <v>4</v>
      </c>
      <c r="P14" s="599">
        <v>0</v>
      </c>
      <c r="Q14" s="600">
        <v>4</v>
      </c>
    </row>
    <row r="15" spans="2:17" s="589" customFormat="1" ht="24" customHeight="1">
      <c r="B15" s="598" t="s">
        <v>1364</v>
      </c>
      <c r="C15" s="590">
        <v>67</v>
      </c>
      <c r="D15" s="591">
        <v>59</v>
      </c>
      <c r="E15" s="591">
        <v>3</v>
      </c>
      <c r="F15" s="591">
        <v>0</v>
      </c>
      <c r="G15" s="591">
        <v>4</v>
      </c>
      <c r="H15" s="591">
        <v>2</v>
      </c>
      <c r="I15" s="592">
        <v>59</v>
      </c>
      <c r="J15" s="591">
        <v>33</v>
      </c>
      <c r="K15" s="591">
        <v>10</v>
      </c>
      <c r="L15" s="591">
        <v>19</v>
      </c>
      <c r="M15" s="591">
        <v>2509</v>
      </c>
      <c r="N15" s="591">
        <v>70</v>
      </c>
      <c r="O15" s="599">
        <v>4</v>
      </c>
      <c r="P15" s="599">
        <v>0</v>
      </c>
      <c r="Q15" s="600">
        <v>7</v>
      </c>
    </row>
    <row r="16" spans="2:17" s="589" customFormat="1" ht="24" customHeight="1">
      <c r="B16" s="598" t="s">
        <v>1365</v>
      </c>
      <c r="C16" s="590">
        <v>73</v>
      </c>
      <c r="D16" s="591">
        <v>44</v>
      </c>
      <c r="E16" s="591">
        <v>16</v>
      </c>
      <c r="F16" s="591">
        <v>2</v>
      </c>
      <c r="G16" s="591">
        <v>1</v>
      </c>
      <c r="H16" s="591">
        <v>11</v>
      </c>
      <c r="I16" s="592">
        <v>35</v>
      </c>
      <c r="J16" s="591">
        <v>31</v>
      </c>
      <c r="K16" s="591">
        <v>10</v>
      </c>
      <c r="L16" s="591">
        <v>20</v>
      </c>
      <c r="M16" s="591">
        <v>1695</v>
      </c>
      <c r="N16" s="591">
        <v>578</v>
      </c>
      <c r="O16" s="599">
        <v>3</v>
      </c>
      <c r="P16" s="599">
        <v>0</v>
      </c>
      <c r="Q16" s="600">
        <v>6</v>
      </c>
    </row>
    <row r="17" spans="2:17" s="589" customFormat="1" ht="24" customHeight="1">
      <c r="B17" s="598" t="s">
        <v>1366</v>
      </c>
      <c r="C17" s="590">
        <v>90</v>
      </c>
      <c r="D17" s="591">
        <v>55</v>
      </c>
      <c r="E17" s="591">
        <v>21</v>
      </c>
      <c r="F17" s="591">
        <v>0</v>
      </c>
      <c r="G17" s="591">
        <v>3</v>
      </c>
      <c r="H17" s="591">
        <v>10</v>
      </c>
      <c r="I17" s="592">
        <v>51</v>
      </c>
      <c r="J17" s="591">
        <v>26</v>
      </c>
      <c r="K17" s="591">
        <v>5</v>
      </c>
      <c r="L17" s="591">
        <v>26</v>
      </c>
      <c r="M17" s="591">
        <v>3269</v>
      </c>
      <c r="N17" s="591">
        <v>867</v>
      </c>
      <c r="O17" s="599">
        <v>3</v>
      </c>
      <c r="P17" s="599">
        <v>0</v>
      </c>
      <c r="Q17" s="600">
        <v>20</v>
      </c>
    </row>
    <row r="18" spans="2:17" s="589" customFormat="1" ht="24" customHeight="1">
      <c r="B18" s="598" t="s">
        <v>1367</v>
      </c>
      <c r="C18" s="590">
        <v>57</v>
      </c>
      <c r="D18" s="591">
        <v>35</v>
      </c>
      <c r="E18" s="591">
        <v>4</v>
      </c>
      <c r="F18" s="591">
        <v>0</v>
      </c>
      <c r="G18" s="591">
        <v>1</v>
      </c>
      <c r="H18" s="591">
        <v>7</v>
      </c>
      <c r="I18" s="592">
        <v>64</v>
      </c>
      <c r="J18" s="591">
        <v>18</v>
      </c>
      <c r="K18" s="591">
        <v>9</v>
      </c>
      <c r="L18" s="591">
        <v>16</v>
      </c>
      <c r="M18" s="591">
        <v>4396</v>
      </c>
      <c r="N18" s="591">
        <v>19</v>
      </c>
      <c r="O18" s="599">
        <v>1</v>
      </c>
      <c r="P18" s="599">
        <v>0</v>
      </c>
      <c r="Q18" s="600">
        <v>12</v>
      </c>
    </row>
    <row r="19" spans="2:17" s="589" customFormat="1" ht="24" customHeight="1">
      <c r="B19" s="598" t="s">
        <v>1368</v>
      </c>
      <c r="C19" s="590">
        <f>SUM(D19:H19)</f>
        <v>30</v>
      </c>
      <c r="D19" s="591">
        <v>25</v>
      </c>
      <c r="E19" s="591">
        <v>1</v>
      </c>
      <c r="F19" s="591">
        <v>0</v>
      </c>
      <c r="G19" s="591">
        <v>0</v>
      </c>
      <c r="H19" s="591">
        <v>4</v>
      </c>
      <c r="I19" s="592">
        <v>27</v>
      </c>
      <c r="J19" s="591">
        <v>4</v>
      </c>
      <c r="K19" s="591">
        <v>5</v>
      </c>
      <c r="L19" s="591">
        <v>9</v>
      </c>
      <c r="M19" s="591">
        <v>1402</v>
      </c>
      <c r="N19" s="591">
        <v>0</v>
      </c>
      <c r="O19" s="599">
        <v>0</v>
      </c>
      <c r="P19" s="599">
        <v>0</v>
      </c>
      <c r="Q19" s="600">
        <v>8</v>
      </c>
    </row>
    <row r="20" spans="2:17" s="589" customFormat="1" ht="24" customHeight="1">
      <c r="B20" s="598" t="s">
        <v>1369</v>
      </c>
      <c r="C20" s="590">
        <v>41</v>
      </c>
      <c r="D20" s="591">
        <v>29</v>
      </c>
      <c r="E20" s="591">
        <v>4</v>
      </c>
      <c r="F20" s="585">
        <v>0</v>
      </c>
      <c r="G20" s="591">
        <v>4</v>
      </c>
      <c r="H20" s="591">
        <v>6</v>
      </c>
      <c r="I20" s="592">
        <v>29</v>
      </c>
      <c r="J20" s="591">
        <v>17</v>
      </c>
      <c r="K20" s="591">
        <v>3</v>
      </c>
      <c r="L20" s="591">
        <v>9</v>
      </c>
      <c r="M20" s="591">
        <v>970</v>
      </c>
      <c r="N20" s="591">
        <v>11</v>
      </c>
      <c r="O20" s="599">
        <v>4</v>
      </c>
      <c r="P20" s="599">
        <v>5</v>
      </c>
      <c r="Q20" s="600">
        <v>15</v>
      </c>
    </row>
    <row r="21" spans="2:17" s="589" customFormat="1" ht="24" customHeight="1">
      <c r="B21" s="598" t="s">
        <v>1370</v>
      </c>
      <c r="C21" s="590">
        <v>32</v>
      </c>
      <c r="D21" s="591">
        <v>23</v>
      </c>
      <c r="E21" s="591">
        <v>0</v>
      </c>
      <c r="F21" s="591">
        <v>0</v>
      </c>
      <c r="G21" s="591">
        <v>4</v>
      </c>
      <c r="H21" s="591">
        <v>6</v>
      </c>
      <c r="I21" s="592">
        <v>35</v>
      </c>
      <c r="J21" s="591">
        <v>20</v>
      </c>
      <c r="K21" s="591">
        <v>2</v>
      </c>
      <c r="L21" s="591">
        <v>6</v>
      </c>
      <c r="M21" s="591">
        <v>3207</v>
      </c>
      <c r="N21" s="591">
        <v>0</v>
      </c>
      <c r="O21" s="599">
        <v>4</v>
      </c>
      <c r="P21" s="599">
        <v>1</v>
      </c>
      <c r="Q21" s="600">
        <v>6</v>
      </c>
    </row>
    <row r="22" spans="2:17" s="589" customFormat="1" ht="24" customHeight="1">
      <c r="B22" s="598" t="s">
        <v>1371</v>
      </c>
      <c r="C22" s="590">
        <v>40</v>
      </c>
      <c r="D22" s="591">
        <v>25</v>
      </c>
      <c r="E22" s="591">
        <v>0</v>
      </c>
      <c r="F22" s="591">
        <v>0</v>
      </c>
      <c r="G22" s="591">
        <v>2</v>
      </c>
      <c r="H22" s="591">
        <v>3</v>
      </c>
      <c r="I22" s="592">
        <v>35</v>
      </c>
      <c r="J22" s="591">
        <v>9</v>
      </c>
      <c r="K22" s="591">
        <v>4</v>
      </c>
      <c r="L22" s="591">
        <v>12</v>
      </c>
      <c r="M22" s="591">
        <v>2064</v>
      </c>
      <c r="N22" s="591">
        <v>0</v>
      </c>
      <c r="O22" s="599">
        <v>2</v>
      </c>
      <c r="P22" s="599">
        <v>4</v>
      </c>
      <c r="Q22" s="600">
        <v>4</v>
      </c>
    </row>
    <row r="23" spans="2:17" s="589" customFormat="1" ht="24" customHeight="1">
      <c r="B23" s="598" t="s">
        <v>1372</v>
      </c>
      <c r="C23" s="590">
        <v>37</v>
      </c>
      <c r="D23" s="591">
        <v>29</v>
      </c>
      <c r="E23" s="591">
        <v>1</v>
      </c>
      <c r="F23" s="591">
        <v>1</v>
      </c>
      <c r="G23" s="591">
        <v>1</v>
      </c>
      <c r="H23" s="591">
        <v>2</v>
      </c>
      <c r="I23" s="592">
        <v>23</v>
      </c>
      <c r="J23" s="591">
        <v>6</v>
      </c>
      <c r="K23" s="591">
        <v>2</v>
      </c>
      <c r="L23" s="591">
        <v>8</v>
      </c>
      <c r="M23" s="591">
        <v>862</v>
      </c>
      <c r="N23" s="591">
        <v>0</v>
      </c>
      <c r="O23" s="599">
        <v>2</v>
      </c>
      <c r="P23" s="599">
        <v>1</v>
      </c>
      <c r="Q23" s="600">
        <v>7</v>
      </c>
    </row>
    <row r="24" spans="2:17" s="589" customFormat="1" ht="24" customHeight="1">
      <c r="B24" s="598" t="s">
        <v>1373</v>
      </c>
      <c r="C24" s="590">
        <v>58</v>
      </c>
      <c r="D24" s="591">
        <v>56</v>
      </c>
      <c r="E24" s="591">
        <v>0</v>
      </c>
      <c r="F24" s="591">
        <v>0</v>
      </c>
      <c r="G24" s="591">
        <v>6</v>
      </c>
      <c r="H24" s="591">
        <v>5</v>
      </c>
      <c r="I24" s="592">
        <v>57</v>
      </c>
      <c r="J24" s="591">
        <v>26</v>
      </c>
      <c r="K24" s="591">
        <v>9</v>
      </c>
      <c r="L24" s="591">
        <v>21</v>
      </c>
      <c r="M24" s="591">
        <v>6824</v>
      </c>
      <c r="N24" s="591">
        <v>0</v>
      </c>
      <c r="O24" s="599">
        <v>6</v>
      </c>
      <c r="P24" s="599">
        <v>1</v>
      </c>
      <c r="Q24" s="600">
        <v>7</v>
      </c>
    </row>
    <row r="25" spans="2:17" s="589" customFormat="1" ht="12.75" thickBot="1">
      <c r="B25" s="601"/>
      <c r="C25" s="602"/>
      <c r="D25" s="603"/>
      <c r="E25" s="603"/>
      <c r="F25" s="603"/>
      <c r="G25" s="603"/>
      <c r="H25" s="603"/>
      <c r="I25" s="603"/>
      <c r="J25" s="603"/>
      <c r="K25" s="603"/>
      <c r="L25" s="603"/>
      <c r="M25" s="603"/>
      <c r="N25" s="603"/>
      <c r="O25" s="603"/>
      <c r="P25" s="603"/>
      <c r="Q25" s="604"/>
    </row>
    <row r="26" spans="2:17" ht="12.75" thickTop="1">
      <c r="B26" s="1397" t="s">
        <v>1375</v>
      </c>
      <c r="C26" s="1400" t="s">
        <v>1398</v>
      </c>
      <c r="D26" s="1401"/>
      <c r="E26" s="1401"/>
      <c r="F26" s="1402"/>
      <c r="G26" s="1411" t="s">
        <v>1399</v>
      </c>
      <c r="H26" s="1406" t="s">
        <v>1400</v>
      </c>
      <c r="I26" s="1406"/>
      <c r="J26" s="1406"/>
      <c r="K26" s="1406"/>
      <c r="L26" s="1406"/>
      <c r="M26" s="1406"/>
      <c r="N26" s="1406"/>
      <c r="O26" s="1407"/>
      <c r="P26" s="605"/>
      <c r="Q26" s="567"/>
    </row>
    <row r="27" spans="2:17" ht="12">
      <c r="B27" s="1398"/>
      <c r="C27" s="1395" t="s">
        <v>1220</v>
      </c>
      <c r="D27" s="1395" t="s">
        <v>1385</v>
      </c>
      <c r="E27" s="1395" t="s">
        <v>1386</v>
      </c>
      <c r="F27" s="1395" t="s">
        <v>1387</v>
      </c>
      <c r="G27" s="1411"/>
      <c r="H27" s="1403" t="s">
        <v>1401</v>
      </c>
      <c r="I27" s="1412" t="s">
        <v>1402</v>
      </c>
      <c r="J27" s="1413"/>
      <c r="K27" s="1414"/>
      <c r="L27" s="1404" t="s">
        <v>1403</v>
      </c>
      <c r="M27" s="1404" t="s">
        <v>1404</v>
      </c>
      <c r="N27" s="1404" t="s">
        <v>1405</v>
      </c>
      <c r="O27" s="1403" t="s">
        <v>1148</v>
      </c>
      <c r="P27" s="606"/>
      <c r="Q27" s="606"/>
    </row>
    <row r="28" spans="2:17" ht="22.5">
      <c r="B28" s="1398"/>
      <c r="C28" s="1395"/>
      <c r="D28" s="1395"/>
      <c r="E28" s="1395"/>
      <c r="F28" s="1395"/>
      <c r="G28" s="1405"/>
      <c r="H28" s="1394"/>
      <c r="I28" s="607" t="s">
        <v>1406</v>
      </c>
      <c r="J28" s="607" t="s">
        <v>1381</v>
      </c>
      <c r="K28" s="608" t="s">
        <v>1407</v>
      </c>
      <c r="L28" s="1405"/>
      <c r="M28" s="1405"/>
      <c r="N28" s="1405"/>
      <c r="O28" s="1394"/>
      <c r="P28" s="606"/>
      <c r="Q28" s="606"/>
    </row>
    <row r="29" spans="2:15" s="606" customFormat="1" ht="21.75" customHeight="1">
      <c r="B29" s="583" t="s">
        <v>1394</v>
      </c>
      <c r="C29" s="592">
        <f>SUM(D29:F29)</f>
        <v>310</v>
      </c>
      <c r="D29" s="592">
        <v>96</v>
      </c>
      <c r="E29" s="592">
        <v>29</v>
      </c>
      <c r="F29" s="592">
        <v>185</v>
      </c>
      <c r="G29" s="585">
        <v>1535</v>
      </c>
      <c r="H29" s="592">
        <v>604986</v>
      </c>
      <c r="I29" s="592">
        <f>SUM(J29:K29)</f>
        <v>601366</v>
      </c>
      <c r="J29" s="592">
        <v>193033</v>
      </c>
      <c r="K29" s="592">
        <v>408333</v>
      </c>
      <c r="L29" s="592">
        <v>2118</v>
      </c>
      <c r="M29" s="592">
        <v>0</v>
      </c>
      <c r="N29" s="592">
        <v>1249</v>
      </c>
      <c r="O29" s="593">
        <v>253</v>
      </c>
    </row>
    <row r="30" spans="2:15" ht="21.75" customHeight="1">
      <c r="B30" s="583" t="s">
        <v>1395</v>
      </c>
      <c r="C30" s="592">
        <f>SUM(D30:F30)</f>
        <v>347</v>
      </c>
      <c r="D30" s="592">
        <v>158</v>
      </c>
      <c r="E30" s="592">
        <v>59</v>
      </c>
      <c r="F30" s="592">
        <v>130</v>
      </c>
      <c r="G30" s="585">
        <v>1618</v>
      </c>
      <c r="H30" s="592">
        <v>355399</v>
      </c>
      <c r="I30" s="592">
        <f>SUM(J30:K30)</f>
        <v>350677</v>
      </c>
      <c r="J30" s="592">
        <v>185054</v>
      </c>
      <c r="K30" s="592">
        <v>165623</v>
      </c>
      <c r="L30" s="592">
        <v>1940</v>
      </c>
      <c r="M30" s="592">
        <v>50</v>
      </c>
      <c r="N30" s="592">
        <v>1149</v>
      </c>
      <c r="O30" s="593">
        <v>1583</v>
      </c>
    </row>
    <row r="31" spans="2:15" ht="21.75" customHeight="1">
      <c r="B31" s="583" t="s">
        <v>1396</v>
      </c>
      <c r="C31" s="592">
        <f>SUM(D31:F31)</f>
        <v>308</v>
      </c>
      <c r="D31" s="592">
        <v>109</v>
      </c>
      <c r="E31" s="592">
        <v>40</v>
      </c>
      <c r="F31" s="592">
        <v>159</v>
      </c>
      <c r="G31" s="585">
        <v>1477</v>
      </c>
      <c r="H31" s="592">
        <v>506122</v>
      </c>
      <c r="I31" s="592">
        <f>SUM(J31:K31)</f>
        <v>500907</v>
      </c>
      <c r="J31" s="592">
        <v>203974</v>
      </c>
      <c r="K31" s="592">
        <v>296933</v>
      </c>
      <c r="L31" s="592">
        <v>1252</v>
      </c>
      <c r="M31" s="592">
        <v>0</v>
      </c>
      <c r="N31" s="592">
        <v>3568</v>
      </c>
      <c r="O31" s="593">
        <v>395</v>
      </c>
    </row>
    <row r="32" spans="2:15" ht="21.75" customHeight="1">
      <c r="B32" s="595" t="s">
        <v>1397</v>
      </c>
      <c r="C32" s="596">
        <f aca="true" t="shared" si="0" ref="C32:O32">SUM(C33:C44)</f>
        <v>372</v>
      </c>
      <c r="D32" s="596">
        <f t="shared" si="0"/>
        <v>134</v>
      </c>
      <c r="E32" s="596">
        <f t="shared" si="0"/>
        <v>61</v>
      </c>
      <c r="F32" s="596">
        <f t="shared" si="0"/>
        <v>177</v>
      </c>
      <c r="G32" s="609">
        <f t="shared" si="0"/>
        <v>1764</v>
      </c>
      <c r="H32" s="610">
        <f t="shared" si="0"/>
        <v>646868</v>
      </c>
      <c r="I32" s="610">
        <f t="shared" si="0"/>
        <v>531521</v>
      </c>
      <c r="J32" s="596">
        <f t="shared" si="0"/>
        <v>253110</v>
      </c>
      <c r="K32" s="596">
        <f t="shared" si="0"/>
        <v>278411</v>
      </c>
      <c r="L32" s="596">
        <f t="shared" si="0"/>
        <v>3133</v>
      </c>
      <c r="M32" s="596">
        <f t="shared" si="0"/>
        <v>40</v>
      </c>
      <c r="N32" s="596">
        <f t="shared" si="0"/>
        <v>1735</v>
      </c>
      <c r="O32" s="597">
        <f t="shared" si="0"/>
        <v>110439</v>
      </c>
    </row>
    <row r="33" spans="2:15" ht="15" customHeight="1">
      <c r="B33" s="598" t="s">
        <v>1362</v>
      </c>
      <c r="C33" s="592">
        <f aca="true" t="shared" si="1" ref="C33:C44">SUM(D33:F33)</f>
        <v>47</v>
      </c>
      <c r="D33" s="591">
        <v>20</v>
      </c>
      <c r="E33" s="591">
        <v>8</v>
      </c>
      <c r="F33" s="591">
        <v>19</v>
      </c>
      <c r="G33" s="585">
        <v>253</v>
      </c>
      <c r="H33" s="592">
        <v>113523</v>
      </c>
      <c r="I33" s="592">
        <f aca="true" t="shared" si="2" ref="I33:I44">SUM(J33:K33)</f>
        <v>100741</v>
      </c>
      <c r="J33" s="592">
        <v>75845</v>
      </c>
      <c r="K33" s="592">
        <v>24896</v>
      </c>
      <c r="L33" s="592">
        <v>0</v>
      </c>
      <c r="M33" s="592">
        <v>0</v>
      </c>
      <c r="N33" s="592">
        <v>6</v>
      </c>
      <c r="O33" s="593">
        <v>12776</v>
      </c>
    </row>
    <row r="34" spans="2:15" ht="15" customHeight="1">
      <c r="B34" s="598" t="s">
        <v>1363</v>
      </c>
      <c r="C34" s="592">
        <f t="shared" si="1"/>
        <v>22</v>
      </c>
      <c r="D34" s="591">
        <v>4</v>
      </c>
      <c r="E34" s="591">
        <v>3</v>
      </c>
      <c r="F34" s="591">
        <v>15</v>
      </c>
      <c r="G34" s="585">
        <v>110</v>
      </c>
      <c r="H34" s="592">
        <v>17765</v>
      </c>
      <c r="I34" s="592">
        <f t="shared" si="2"/>
        <v>17663</v>
      </c>
      <c r="J34" s="592">
        <v>9107</v>
      </c>
      <c r="K34" s="592">
        <v>8556</v>
      </c>
      <c r="L34" s="592">
        <v>0</v>
      </c>
      <c r="M34" s="592">
        <v>0</v>
      </c>
      <c r="N34" s="592">
        <v>102</v>
      </c>
      <c r="O34" s="593">
        <v>0</v>
      </c>
    </row>
    <row r="35" spans="2:15" ht="15" customHeight="1">
      <c r="B35" s="598" t="s">
        <v>1364</v>
      </c>
      <c r="C35" s="592">
        <f t="shared" si="1"/>
        <v>49</v>
      </c>
      <c r="D35" s="591">
        <v>12</v>
      </c>
      <c r="E35" s="591">
        <v>9</v>
      </c>
      <c r="F35" s="591">
        <v>28</v>
      </c>
      <c r="G35" s="585">
        <v>197</v>
      </c>
      <c r="H35" s="592">
        <v>23188</v>
      </c>
      <c r="I35" s="592">
        <f t="shared" si="2"/>
        <v>23075</v>
      </c>
      <c r="J35" s="592">
        <v>12326</v>
      </c>
      <c r="K35" s="592">
        <v>10749</v>
      </c>
      <c r="L35" s="592">
        <v>0</v>
      </c>
      <c r="M35" s="592">
        <v>0</v>
      </c>
      <c r="N35" s="592">
        <v>91</v>
      </c>
      <c r="O35" s="593">
        <v>22</v>
      </c>
    </row>
    <row r="36" spans="2:15" ht="15" customHeight="1">
      <c r="B36" s="598" t="s">
        <v>1365</v>
      </c>
      <c r="C36" s="592">
        <f t="shared" si="1"/>
        <v>24</v>
      </c>
      <c r="D36" s="591">
        <v>6</v>
      </c>
      <c r="E36" s="591">
        <v>6</v>
      </c>
      <c r="F36" s="591">
        <v>12</v>
      </c>
      <c r="G36" s="585">
        <v>100</v>
      </c>
      <c r="H36" s="592">
        <v>16330</v>
      </c>
      <c r="I36" s="592">
        <f t="shared" si="2"/>
        <v>16159</v>
      </c>
      <c r="J36" s="592">
        <v>9478</v>
      </c>
      <c r="K36" s="592">
        <v>6681</v>
      </c>
      <c r="L36" s="592">
        <v>40</v>
      </c>
      <c r="M36" s="592">
        <v>35</v>
      </c>
      <c r="N36" s="592">
        <v>85</v>
      </c>
      <c r="O36" s="593">
        <v>11</v>
      </c>
    </row>
    <row r="37" spans="2:15" ht="15" customHeight="1">
      <c r="B37" s="598" t="s">
        <v>1366</v>
      </c>
      <c r="C37" s="592">
        <f t="shared" si="1"/>
        <v>42</v>
      </c>
      <c r="D37" s="591">
        <v>14</v>
      </c>
      <c r="E37" s="591">
        <v>5</v>
      </c>
      <c r="F37" s="591">
        <v>23</v>
      </c>
      <c r="G37" s="585">
        <v>181</v>
      </c>
      <c r="H37" s="592">
        <v>51595</v>
      </c>
      <c r="I37" s="592">
        <f t="shared" si="2"/>
        <v>48111</v>
      </c>
      <c r="J37" s="592">
        <v>18969</v>
      </c>
      <c r="K37" s="592">
        <v>29142</v>
      </c>
      <c r="L37" s="592">
        <v>3086</v>
      </c>
      <c r="M37" s="592">
        <v>0</v>
      </c>
      <c r="N37" s="592">
        <v>393</v>
      </c>
      <c r="O37" s="593">
        <v>5</v>
      </c>
    </row>
    <row r="38" spans="2:15" ht="15" customHeight="1">
      <c r="B38" s="598" t="s">
        <v>1367</v>
      </c>
      <c r="C38" s="592">
        <f t="shared" si="1"/>
        <v>39</v>
      </c>
      <c r="D38" s="591">
        <v>17</v>
      </c>
      <c r="E38" s="591">
        <v>12</v>
      </c>
      <c r="F38" s="591">
        <v>10</v>
      </c>
      <c r="G38" s="585">
        <v>187</v>
      </c>
      <c r="H38" s="592">
        <v>68918</v>
      </c>
      <c r="I38" s="592">
        <f t="shared" si="2"/>
        <v>68871</v>
      </c>
      <c r="J38" s="592">
        <v>24274</v>
      </c>
      <c r="K38" s="592">
        <v>44597</v>
      </c>
      <c r="L38" s="592">
        <v>5</v>
      </c>
      <c r="M38" s="592">
        <v>0</v>
      </c>
      <c r="N38" s="592">
        <v>30</v>
      </c>
      <c r="O38" s="593">
        <v>12</v>
      </c>
    </row>
    <row r="39" spans="2:15" ht="15" customHeight="1">
      <c r="B39" s="598" t="s">
        <v>1368</v>
      </c>
      <c r="C39" s="592">
        <f t="shared" si="1"/>
        <v>19</v>
      </c>
      <c r="D39" s="591">
        <v>7</v>
      </c>
      <c r="E39" s="591">
        <v>3</v>
      </c>
      <c r="F39" s="591">
        <v>9</v>
      </c>
      <c r="G39" s="585">
        <v>85</v>
      </c>
      <c r="H39" s="592">
        <v>19266</v>
      </c>
      <c r="I39" s="592">
        <f t="shared" si="2"/>
        <v>19256</v>
      </c>
      <c r="J39" s="592">
        <v>12267</v>
      </c>
      <c r="K39" s="592">
        <v>6989</v>
      </c>
      <c r="L39" s="592">
        <v>0</v>
      </c>
      <c r="M39" s="592">
        <v>0</v>
      </c>
      <c r="N39" s="592">
        <v>0</v>
      </c>
      <c r="O39" s="593">
        <v>10</v>
      </c>
    </row>
    <row r="40" spans="2:15" ht="15" customHeight="1">
      <c r="B40" s="598" t="s">
        <v>1369</v>
      </c>
      <c r="C40" s="592">
        <f t="shared" si="1"/>
        <v>16</v>
      </c>
      <c r="D40" s="591">
        <v>5</v>
      </c>
      <c r="E40" s="591">
        <v>5</v>
      </c>
      <c r="F40" s="591">
        <v>6</v>
      </c>
      <c r="G40" s="585">
        <v>102</v>
      </c>
      <c r="H40" s="592">
        <v>11132</v>
      </c>
      <c r="I40" s="592">
        <f t="shared" si="2"/>
        <v>10975</v>
      </c>
      <c r="J40" s="592">
        <v>7084</v>
      </c>
      <c r="K40" s="592">
        <v>3891</v>
      </c>
      <c r="L40" s="592">
        <v>2</v>
      </c>
      <c r="M40" s="592">
        <v>0</v>
      </c>
      <c r="N40" s="592">
        <v>55</v>
      </c>
      <c r="O40" s="593">
        <v>100</v>
      </c>
    </row>
    <row r="41" spans="2:15" ht="15" customHeight="1">
      <c r="B41" s="598" t="s">
        <v>1370</v>
      </c>
      <c r="C41" s="592">
        <f t="shared" si="1"/>
        <v>19</v>
      </c>
      <c r="D41" s="591">
        <v>15</v>
      </c>
      <c r="E41" s="591">
        <v>0</v>
      </c>
      <c r="F41" s="591">
        <v>4</v>
      </c>
      <c r="G41" s="585">
        <v>125</v>
      </c>
      <c r="H41" s="592">
        <v>27543</v>
      </c>
      <c r="I41" s="592">
        <f t="shared" si="2"/>
        <v>27127</v>
      </c>
      <c r="J41" s="592">
        <v>16436</v>
      </c>
      <c r="K41" s="592">
        <v>10691</v>
      </c>
      <c r="L41" s="592">
        <v>0</v>
      </c>
      <c r="M41" s="592">
        <v>0</v>
      </c>
      <c r="N41" s="592">
        <v>410</v>
      </c>
      <c r="O41" s="593">
        <v>6</v>
      </c>
    </row>
    <row r="42" spans="2:15" ht="15" customHeight="1">
      <c r="B42" s="598" t="s">
        <v>1371</v>
      </c>
      <c r="C42" s="592">
        <f t="shared" si="1"/>
        <v>28</v>
      </c>
      <c r="D42" s="591">
        <v>8</v>
      </c>
      <c r="E42" s="591">
        <v>3</v>
      </c>
      <c r="F42" s="591">
        <v>17</v>
      </c>
      <c r="G42" s="585">
        <v>134</v>
      </c>
      <c r="H42" s="592">
        <v>132326</v>
      </c>
      <c r="I42" s="592">
        <f t="shared" si="2"/>
        <v>34960</v>
      </c>
      <c r="J42" s="592">
        <v>15763</v>
      </c>
      <c r="K42" s="592">
        <v>19197</v>
      </c>
      <c r="L42" s="592">
        <v>0</v>
      </c>
      <c r="M42" s="592">
        <v>0</v>
      </c>
      <c r="N42" s="592">
        <v>0</v>
      </c>
      <c r="O42" s="593">
        <v>97366</v>
      </c>
    </row>
    <row r="43" spans="2:15" ht="15" customHeight="1">
      <c r="B43" s="598" t="s">
        <v>1372</v>
      </c>
      <c r="C43" s="592">
        <f t="shared" si="1"/>
        <v>24</v>
      </c>
      <c r="D43" s="591">
        <v>7</v>
      </c>
      <c r="E43" s="591">
        <v>1</v>
      </c>
      <c r="F43" s="591">
        <v>16</v>
      </c>
      <c r="G43" s="585">
        <v>114</v>
      </c>
      <c r="H43" s="592">
        <v>9208</v>
      </c>
      <c r="I43" s="592">
        <f t="shared" si="2"/>
        <v>9083</v>
      </c>
      <c r="J43" s="592">
        <v>4487</v>
      </c>
      <c r="K43" s="592">
        <v>4596</v>
      </c>
      <c r="L43" s="592">
        <v>0</v>
      </c>
      <c r="M43" s="592">
        <v>5</v>
      </c>
      <c r="N43" s="592">
        <v>8</v>
      </c>
      <c r="O43" s="593">
        <v>112</v>
      </c>
    </row>
    <row r="44" spans="2:15" ht="15" customHeight="1">
      <c r="B44" s="611" t="s">
        <v>1373</v>
      </c>
      <c r="C44" s="612">
        <f t="shared" si="1"/>
        <v>43</v>
      </c>
      <c r="D44" s="613">
        <v>19</v>
      </c>
      <c r="E44" s="613">
        <v>6</v>
      </c>
      <c r="F44" s="613">
        <v>18</v>
      </c>
      <c r="G44" s="614">
        <v>176</v>
      </c>
      <c r="H44" s="612">
        <v>156074</v>
      </c>
      <c r="I44" s="612">
        <f t="shared" si="2"/>
        <v>155500</v>
      </c>
      <c r="J44" s="612">
        <v>47074</v>
      </c>
      <c r="K44" s="612">
        <v>108426</v>
      </c>
      <c r="L44" s="612">
        <v>0</v>
      </c>
      <c r="M44" s="612">
        <v>0</v>
      </c>
      <c r="N44" s="612">
        <v>555</v>
      </c>
      <c r="O44" s="615">
        <v>19</v>
      </c>
    </row>
  </sheetData>
  <mergeCells count="34">
    <mergeCell ref="H27:H28"/>
    <mergeCell ref="H26:O26"/>
    <mergeCell ref="C5:H5"/>
    <mergeCell ref="M27:M28"/>
    <mergeCell ref="G26:G28"/>
    <mergeCell ref="I27:K27"/>
    <mergeCell ref="L27:L28"/>
    <mergeCell ref="N27:N28"/>
    <mergeCell ref="O27:O28"/>
    <mergeCell ref="G6:G7"/>
    <mergeCell ref="F6:F7"/>
    <mergeCell ref="C6:C7"/>
    <mergeCell ref="D6:D7"/>
    <mergeCell ref="E6:E7"/>
    <mergeCell ref="B26:B28"/>
    <mergeCell ref="L6:L7"/>
    <mergeCell ref="K6:K7"/>
    <mergeCell ref="J6:J7"/>
    <mergeCell ref="B5:B7"/>
    <mergeCell ref="C26:F26"/>
    <mergeCell ref="F27:F28"/>
    <mergeCell ref="D27:D28"/>
    <mergeCell ref="I6:I7"/>
    <mergeCell ref="H6:H7"/>
    <mergeCell ref="P5:Q5"/>
    <mergeCell ref="O5:O7"/>
    <mergeCell ref="M5:N5"/>
    <mergeCell ref="C27:C28"/>
    <mergeCell ref="Q6:Q7"/>
    <mergeCell ref="E27:E28"/>
    <mergeCell ref="P6:P7"/>
    <mergeCell ref="I5:L5"/>
    <mergeCell ref="N6:N7"/>
    <mergeCell ref="M6:M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1:M22"/>
  <sheetViews>
    <sheetView workbookViewId="0" topLeftCell="A1">
      <selection activeCell="A1" sqref="A1"/>
    </sheetView>
  </sheetViews>
  <sheetFormatPr defaultColWidth="9.00390625" defaultRowHeight="13.5"/>
  <cols>
    <col min="1" max="1" width="3.75390625" style="371" customWidth="1"/>
    <col min="2" max="2" width="6.50390625" style="371" customWidth="1"/>
    <col min="3" max="4" width="3.625" style="371" customWidth="1"/>
    <col min="5" max="5" width="14.625" style="371" customWidth="1"/>
    <col min="6" max="8" width="13.125" style="371" customWidth="1"/>
    <col min="9" max="9" width="7.625" style="371" customWidth="1"/>
    <col min="10" max="10" width="17.75390625" style="371" customWidth="1"/>
    <col min="11" max="13" width="13.125" style="371" customWidth="1"/>
    <col min="14" max="16384" width="9.00390625" style="371" customWidth="1"/>
  </cols>
  <sheetData>
    <row r="1" ht="14.25">
      <c r="B1" s="372" t="s">
        <v>1439</v>
      </c>
    </row>
    <row r="2" spans="10:13" ht="12.75" thickBot="1">
      <c r="J2" s="616"/>
      <c r="K2" s="616"/>
      <c r="M2" s="616" t="s">
        <v>1409</v>
      </c>
    </row>
    <row r="3" spans="2:13" ht="24" customHeight="1" thickTop="1">
      <c r="B3" s="1280" t="s">
        <v>1410</v>
      </c>
      <c r="C3" s="1427"/>
      <c r="D3" s="1427"/>
      <c r="E3" s="1428"/>
      <c r="F3" s="617" t="s">
        <v>1411</v>
      </c>
      <c r="G3" s="617" t="s">
        <v>1412</v>
      </c>
      <c r="H3" s="617" t="s">
        <v>1413</v>
      </c>
      <c r="I3" s="1415" t="s">
        <v>1414</v>
      </c>
      <c r="J3" s="1416"/>
      <c r="K3" s="617" t="s">
        <v>1411</v>
      </c>
      <c r="L3" s="617" t="s">
        <v>1412</v>
      </c>
      <c r="M3" s="617" t="s">
        <v>1413</v>
      </c>
    </row>
    <row r="4" spans="2:13" ht="16.5" customHeight="1">
      <c r="B4" s="1424" t="s">
        <v>1415</v>
      </c>
      <c r="C4" s="1417"/>
      <c r="D4" s="1417"/>
      <c r="E4" s="1418"/>
      <c r="F4" s="618"/>
      <c r="G4" s="619"/>
      <c r="H4" s="620"/>
      <c r="I4" s="131"/>
      <c r="J4" s="122"/>
      <c r="K4" s="618"/>
      <c r="L4" s="619"/>
      <c r="M4" s="621"/>
    </row>
    <row r="5" spans="2:13" s="146" customFormat="1" ht="15" customHeight="1">
      <c r="B5" s="1425"/>
      <c r="C5" s="1419" t="s">
        <v>1416</v>
      </c>
      <c r="D5" s="1419"/>
      <c r="E5" s="1420"/>
      <c r="F5" s="622">
        <v>41787</v>
      </c>
      <c r="G5" s="623">
        <v>32362</v>
      </c>
      <c r="H5" s="624">
        <v>27326</v>
      </c>
      <c r="I5" s="168"/>
      <c r="J5" s="122" t="s">
        <v>1417</v>
      </c>
      <c r="K5" s="132">
        <v>265666</v>
      </c>
      <c r="L5" s="55">
        <v>231676</v>
      </c>
      <c r="M5" s="625">
        <v>205739</v>
      </c>
    </row>
    <row r="6" spans="2:13" s="146" customFormat="1" ht="15" customHeight="1">
      <c r="B6" s="1425"/>
      <c r="C6" s="1421"/>
      <c r="D6" s="1422"/>
      <c r="E6" s="1423"/>
      <c r="F6" s="622"/>
      <c r="G6" s="623"/>
      <c r="H6" s="624"/>
      <c r="I6" s="168"/>
      <c r="J6" s="627"/>
      <c r="L6" s="36"/>
      <c r="M6" s="628"/>
    </row>
    <row r="7" spans="2:13" s="132" customFormat="1" ht="15" customHeight="1">
      <c r="B7" s="1425"/>
      <c r="C7" s="1433" t="s">
        <v>1418</v>
      </c>
      <c r="D7" s="55"/>
      <c r="E7" s="122" t="s">
        <v>1419</v>
      </c>
      <c r="F7" s="622">
        <v>92047</v>
      </c>
      <c r="G7" s="623">
        <v>83127</v>
      </c>
      <c r="H7" s="624">
        <v>77876</v>
      </c>
      <c r="I7" s="142" t="s">
        <v>1420</v>
      </c>
      <c r="J7" s="122" t="s">
        <v>1421</v>
      </c>
      <c r="K7" s="132">
        <v>49367</v>
      </c>
      <c r="L7" s="55">
        <v>41977</v>
      </c>
      <c r="M7" s="625">
        <v>37085</v>
      </c>
    </row>
    <row r="8" spans="2:13" s="132" customFormat="1" ht="15" customHeight="1">
      <c r="B8" s="1425"/>
      <c r="C8" s="1433"/>
      <c r="D8" s="55"/>
      <c r="E8" s="122" t="s">
        <v>1422</v>
      </c>
      <c r="F8" s="622">
        <v>126518</v>
      </c>
      <c r="G8" s="623">
        <v>108776</v>
      </c>
      <c r="H8" s="624">
        <v>95783</v>
      </c>
      <c r="I8" s="55"/>
      <c r="J8" s="122"/>
      <c r="L8" s="55"/>
      <c r="M8" s="625"/>
    </row>
    <row r="9" spans="2:13" s="132" customFormat="1" ht="15" customHeight="1">
      <c r="B9" s="1425"/>
      <c r="C9" s="55"/>
      <c r="D9" s="131"/>
      <c r="E9" s="626" t="s">
        <v>1220</v>
      </c>
      <c r="F9" s="622">
        <v>218565</v>
      </c>
      <c r="G9" s="623">
        <v>191903</v>
      </c>
      <c r="H9" s="624">
        <v>173659</v>
      </c>
      <c r="I9" s="55"/>
      <c r="J9" s="122" t="s">
        <v>1423</v>
      </c>
      <c r="K9" s="132">
        <v>2347</v>
      </c>
      <c r="L9" s="55">
        <v>1959</v>
      </c>
      <c r="M9" s="625">
        <v>1704</v>
      </c>
    </row>
    <row r="10" spans="2:13" s="132" customFormat="1" ht="15" customHeight="1">
      <c r="B10" s="1425"/>
      <c r="C10" s="1433" t="s">
        <v>1424</v>
      </c>
      <c r="D10" s="55"/>
      <c r="E10" s="122" t="s">
        <v>1425</v>
      </c>
      <c r="F10" s="622">
        <v>94215</v>
      </c>
      <c r="G10" s="623">
        <v>77492</v>
      </c>
      <c r="H10" s="624">
        <v>71576</v>
      </c>
      <c r="I10" s="142"/>
      <c r="J10" s="625"/>
      <c r="L10" s="55"/>
      <c r="M10" s="625"/>
    </row>
    <row r="11" spans="2:13" s="132" customFormat="1" ht="15" customHeight="1">
      <c r="B11" s="1425"/>
      <c r="C11" s="1433"/>
      <c r="D11" s="55"/>
      <c r="E11" s="122" t="s">
        <v>1426</v>
      </c>
      <c r="F11" s="622">
        <v>90133</v>
      </c>
      <c r="G11" s="623">
        <v>8182</v>
      </c>
      <c r="H11" s="624">
        <v>8113</v>
      </c>
      <c r="I11" s="142" t="s">
        <v>1427</v>
      </c>
      <c r="J11" s="122" t="s">
        <v>1428</v>
      </c>
      <c r="K11" s="132">
        <v>12187</v>
      </c>
      <c r="L11" s="55">
        <v>11751</v>
      </c>
      <c r="M11" s="625">
        <v>11654</v>
      </c>
    </row>
    <row r="12" spans="2:13" s="132" customFormat="1" ht="15" customHeight="1">
      <c r="B12" s="1425"/>
      <c r="C12" s="1433"/>
      <c r="D12" s="55"/>
      <c r="E12" s="122" t="s">
        <v>1429</v>
      </c>
      <c r="F12" s="622">
        <v>799295</v>
      </c>
      <c r="G12" s="623">
        <v>723298</v>
      </c>
      <c r="H12" s="624">
        <v>683732</v>
      </c>
      <c r="I12" s="55"/>
      <c r="J12" s="122"/>
      <c r="M12" s="629"/>
    </row>
    <row r="13" spans="2:13" s="132" customFormat="1" ht="15" customHeight="1">
      <c r="B13" s="1425"/>
      <c r="C13" s="141"/>
      <c r="D13" s="55"/>
      <c r="E13" s="122" t="s">
        <v>1220</v>
      </c>
      <c r="F13" s="622">
        <v>983643</v>
      </c>
      <c r="G13" s="623">
        <v>808972</v>
      </c>
      <c r="H13" s="624">
        <v>763421</v>
      </c>
      <c r="I13" s="55"/>
      <c r="J13" s="148" t="s">
        <v>1430</v>
      </c>
      <c r="K13" s="630">
        <f>SUM(K5:K11)</f>
        <v>329567</v>
      </c>
      <c r="L13" s="630">
        <f>SUM(L5:L11)</f>
        <v>287363</v>
      </c>
      <c r="M13" s="631">
        <f>SUM(M5:M11)</f>
        <v>256182</v>
      </c>
    </row>
    <row r="14" spans="2:13" s="132" customFormat="1" ht="15" customHeight="1">
      <c r="B14" s="1425"/>
      <c r="C14" s="55"/>
      <c r="D14" s="55"/>
      <c r="E14" s="625"/>
      <c r="G14" s="55"/>
      <c r="H14" s="632"/>
      <c r="I14" s="55"/>
      <c r="J14" s="122"/>
      <c r="K14" s="623"/>
      <c r="L14" s="623"/>
      <c r="M14" s="629"/>
    </row>
    <row r="15" spans="2:13" s="132" customFormat="1" ht="15" customHeight="1">
      <c r="B15" s="1425"/>
      <c r="C15" s="1419" t="s">
        <v>1431</v>
      </c>
      <c r="D15" s="1419"/>
      <c r="E15" s="1420"/>
      <c r="F15" s="622">
        <v>10434</v>
      </c>
      <c r="G15" s="623">
        <v>9434</v>
      </c>
      <c r="H15" s="624">
        <v>7620</v>
      </c>
      <c r="I15" s="55"/>
      <c r="J15" s="148"/>
      <c r="K15" s="630"/>
      <c r="L15" s="630"/>
      <c r="M15" s="631"/>
    </row>
    <row r="16" spans="2:13" s="132" customFormat="1" ht="15" customHeight="1">
      <c r="B16" s="1425"/>
      <c r="C16" s="1419" t="s">
        <v>1432</v>
      </c>
      <c r="D16" s="1431"/>
      <c r="E16" s="1432"/>
      <c r="F16" s="622">
        <v>4376</v>
      </c>
      <c r="G16" s="623">
        <v>857</v>
      </c>
      <c r="H16" s="624">
        <v>24623</v>
      </c>
      <c r="I16" s="55"/>
      <c r="J16" s="122"/>
      <c r="K16" s="623"/>
      <c r="L16" s="623"/>
      <c r="M16" s="629"/>
    </row>
    <row r="17" spans="2:13" s="132" customFormat="1" ht="15" customHeight="1">
      <c r="B17" s="1425"/>
      <c r="C17" s="1419" t="s">
        <v>1433</v>
      </c>
      <c r="D17" s="1431"/>
      <c r="E17" s="1432"/>
      <c r="F17" s="622">
        <v>33833</v>
      </c>
      <c r="G17" s="623">
        <v>29055</v>
      </c>
      <c r="H17" s="624">
        <v>7</v>
      </c>
      <c r="I17" s="55"/>
      <c r="J17" s="122"/>
      <c r="K17" s="623"/>
      <c r="L17" s="623"/>
      <c r="M17" s="629"/>
    </row>
    <row r="18" spans="2:13" s="132" customFormat="1" ht="15" customHeight="1">
      <c r="B18" s="1425"/>
      <c r="C18" s="1419" t="s">
        <v>1434</v>
      </c>
      <c r="D18" s="1431"/>
      <c r="E18" s="1432"/>
      <c r="F18" s="622">
        <v>0</v>
      </c>
      <c r="G18" s="623">
        <v>0</v>
      </c>
      <c r="H18" s="624">
        <v>9</v>
      </c>
      <c r="I18" s="55"/>
      <c r="J18" s="625"/>
      <c r="K18" s="633"/>
      <c r="L18" s="623"/>
      <c r="M18" s="629"/>
    </row>
    <row r="19" spans="2:13" s="132" customFormat="1" ht="15" customHeight="1">
      <c r="B19" s="1425"/>
      <c r="C19" s="1419" t="s">
        <v>1435</v>
      </c>
      <c r="D19" s="1431"/>
      <c r="E19" s="1432"/>
      <c r="F19" s="622">
        <v>1876</v>
      </c>
      <c r="G19" s="623">
        <v>1870</v>
      </c>
      <c r="H19" s="624">
        <v>1773</v>
      </c>
      <c r="I19" s="55"/>
      <c r="J19" s="625"/>
      <c r="K19" s="622"/>
      <c r="L19" s="623"/>
      <c r="M19" s="629"/>
    </row>
    <row r="20" spans="2:13" s="132" customFormat="1" ht="15" customHeight="1">
      <c r="B20" s="1425"/>
      <c r="C20" s="131"/>
      <c r="D20" s="131"/>
      <c r="E20" s="122"/>
      <c r="F20" s="623"/>
      <c r="G20" s="623"/>
      <c r="H20" s="624"/>
      <c r="I20" s="55"/>
      <c r="J20" s="625"/>
      <c r="K20" s="623"/>
      <c r="L20" s="623"/>
      <c r="M20" s="629"/>
    </row>
    <row r="21" spans="2:13" s="132" customFormat="1" ht="15" customHeight="1">
      <c r="B21" s="1426"/>
      <c r="C21" s="1429" t="s">
        <v>1436</v>
      </c>
      <c r="D21" s="1429"/>
      <c r="E21" s="1430"/>
      <c r="F21" s="635">
        <f>SUM(F5,F9,F13,F15:F19)</f>
        <v>1294514</v>
      </c>
      <c r="G21" s="636">
        <f>SUM(G5,G9,G13,G15:G19)</f>
        <v>1074453</v>
      </c>
      <c r="H21" s="637">
        <f>SUM(H5,H9,H13,H15:H19)</f>
        <v>998438</v>
      </c>
      <c r="I21" s="638"/>
      <c r="J21" s="634" t="s">
        <v>1437</v>
      </c>
      <c r="K21" s="635">
        <f>SUM(F21,K13)</f>
        <v>1624081</v>
      </c>
      <c r="L21" s="636">
        <f>SUM(G21,L13)</f>
        <v>1361816</v>
      </c>
      <c r="M21" s="639">
        <f>SUM(H21,M13)</f>
        <v>1254620</v>
      </c>
    </row>
    <row r="22" ht="15" customHeight="1">
      <c r="B22" s="371" t="s">
        <v>1438</v>
      </c>
    </row>
  </sheetData>
  <mergeCells count="14">
    <mergeCell ref="B4:B21"/>
    <mergeCell ref="B3:E3"/>
    <mergeCell ref="C21:E21"/>
    <mergeCell ref="C15:E15"/>
    <mergeCell ref="C16:E16"/>
    <mergeCell ref="C17:E17"/>
    <mergeCell ref="C18:E18"/>
    <mergeCell ref="C19:E19"/>
    <mergeCell ref="C7:C8"/>
    <mergeCell ref="C10:C12"/>
    <mergeCell ref="I3:J3"/>
    <mergeCell ref="C4:E4"/>
    <mergeCell ref="C5:E5"/>
    <mergeCell ref="C6:E6"/>
  </mergeCells>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A1:U1730"/>
  <sheetViews>
    <sheetView workbookViewId="0" topLeftCell="A1">
      <selection activeCell="A1" sqref="A1"/>
    </sheetView>
  </sheetViews>
  <sheetFormatPr defaultColWidth="9.00390625" defaultRowHeight="13.5"/>
  <cols>
    <col min="1" max="1" width="13.375" style="640" customWidth="1"/>
    <col min="2" max="3" width="12.625" style="640" customWidth="1"/>
    <col min="4" max="4" width="7.625" style="640" customWidth="1"/>
    <col min="5" max="5" width="12.625" style="640" customWidth="1"/>
    <col min="6" max="6" width="7.625" style="640" customWidth="1"/>
    <col min="7" max="7" width="12.625" style="640" customWidth="1"/>
    <col min="8" max="8" width="7.625" style="640" customWidth="1"/>
    <col min="9" max="9" width="4.125" style="640" customWidth="1"/>
    <col min="10" max="10" width="5.125" style="640" customWidth="1"/>
    <col min="11" max="11" width="10.875" style="640" customWidth="1"/>
    <col min="12" max="12" width="6.00390625" style="640" customWidth="1"/>
    <col min="13" max="13" width="10.875" style="640" customWidth="1"/>
    <col min="14" max="14" width="6.00390625" style="640" customWidth="1"/>
    <col min="15" max="15" width="10.75390625" style="640" customWidth="1"/>
    <col min="16" max="16" width="3.75390625" style="640" customWidth="1"/>
    <col min="17" max="17" width="6.00390625" style="640" customWidth="1"/>
    <col min="18" max="18" width="10.875" style="640" customWidth="1"/>
    <col min="19" max="19" width="14.75390625" style="640" customWidth="1"/>
    <col min="20" max="16384" width="9.00390625" style="640" customWidth="1"/>
  </cols>
  <sheetData>
    <row r="1" spans="1:8" ht="14.25">
      <c r="A1" s="133" t="s">
        <v>1481</v>
      </c>
      <c r="B1" s="132"/>
      <c r="C1" s="132"/>
      <c r="D1" s="132"/>
      <c r="E1" s="132"/>
      <c r="F1" s="132"/>
      <c r="G1" s="132"/>
      <c r="H1" s="132"/>
    </row>
    <row r="2" spans="2:19" s="641" customFormat="1" ht="12">
      <c r="B2" s="132"/>
      <c r="C2" s="132"/>
      <c r="D2" s="132"/>
      <c r="E2" s="132"/>
      <c r="F2" s="132"/>
      <c r="G2" s="132"/>
      <c r="H2" s="132"/>
      <c r="S2" s="642"/>
    </row>
    <row r="3" spans="1:19" s="641" customFormat="1" ht="15" customHeight="1" thickBot="1">
      <c r="A3" s="132"/>
      <c r="B3" s="132"/>
      <c r="C3" s="132"/>
      <c r="D3" s="132"/>
      <c r="F3" s="132"/>
      <c r="S3" s="643" t="s">
        <v>1440</v>
      </c>
    </row>
    <row r="4" spans="1:19" s="641" customFormat="1" ht="12.75" customHeight="1" thickTop="1">
      <c r="A4" s="1295" t="s">
        <v>1441</v>
      </c>
      <c r="B4" s="1295" t="s">
        <v>1442</v>
      </c>
      <c r="C4" s="1295" t="s">
        <v>1443</v>
      </c>
      <c r="D4" s="1295" t="s">
        <v>1444</v>
      </c>
      <c r="E4" s="1449" t="s">
        <v>1445</v>
      </c>
      <c r="F4" s="1295" t="s">
        <v>1446</v>
      </c>
      <c r="G4" s="1449" t="s">
        <v>1447</v>
      </c>
      <c r="H4" s="1295" t="s">
        <v>1448</v>
      </c>
      <c r="I4" s="1437" t="s">
        <v>1449</v>
      </c>
      <c r="J4" s="1438"/>
      <c r="K4" s="1439"/>
      <c r="L4" s="1437" t="s">
        <v>1450</v>
      </c>
      <c r="M4" s="1439"/>
      <c r="N4" s="1437" t="s">
        <v>1451</v>
      </c>
      <c r="O4" s="1439"/>
      <c r="P4" s="1443" t="s">
        <v>1220</v>
      </c>
      <c r="Q4" s="1444"/>
      <c r="R4" s="1445"/>
      <c r="S4" s="1295" t="s">
        <v>1441</v>
      </c>
    </row>
    <row r="5" spans="1:19" s="641" customFormat="1" ht="10.5" customHeight="1">
      <c r="A5" s="1434"/>
      <c r="B5" s="1452"/>
      <c r="C5" s="1452"/>
      <c r="D5" s="1187"/>
      <c r="E5" s="1450"/>
      <c r="F5" s="1187"/>
      <c r="G5" s="1450"/>
      <c r="H5" s="1451"/>
      <c r="I5" s="1440"/>
      <c r="J5" s="1441"/>
      <c r="K5" s="1442"/>
      <c r="L5" s="1440"/>
      <c r="M5" s="1442"/>
      <c r="N5" s="1440"/>
      <c r="O5" s="1442"/>
      <c r="P5" s="1446"/>
      <c r="Q5" s="1447"/>
      <c r="R5" s="1448"/>
      <c r="S5" s="1434"/>
    </row>
    <row r="6" spans="1:19" s="641" customFormat="1" ht="15.75" customHeight="1">
      <c r="A6" s="1118"/>
      <c r="B6" s="645" t="s">
        <v>1452</v>
      </c>
      <c r="C6" s="645" t="s">
        <v>1453</v>
      </c>
      <c r="D6" s="1188"/>
      <c r="E6" s="646" t="s">
        <v>1454</v>
      </c>
      <c r="F6" s="1188"/>
      <c r="G6" s="646" t="s">
        <v>1455</v>
      </c>
      <c r="H6" s="645" t="s">
        <v>1456</v>
      </c>
      <c r="I6" s="1435" t="s">
        <v>1457</v>
      </c>
      <c r="J6" s="1436"/>
      <c r="K6" s="647" t="s">
        <v>1458</v>
      </c>
      <c r="L6" s="647" t="s">
        <v>1457</v>
      </c>
      <c r="M6" s="647" t="s">
        <v>1458</v>
      </c>
      <c r="N6" s="647" t="s">
        <v>1457</v>
      </c>
      <c r="O6" s="647" t="s">
        <v>1458</v>
      </c>
      <c r="P6" s="1435" t="s">
        <v>1457</v>
      </c>
      <c r="Q6" s="1436"/>
      <c r="R6" s="647" t="s">
        <v>1458</v>
      </c>
      <c r="S6" s="1118"/>
    </row>
    <row r="7" spans="1:19" s="642" customFormat="1" ht="15.75" customHeight="1">
      <c r="A7" s="648"/>
      <c r="B7" s="649" t="s">
        <v>1459</v>
      </c>
      <c r="C7" s="650" t="s">
        <v>1459</v>
      </c>
      <c r="D7" s="651" t="s">
        <v>1460</v>
      </c>
      <c r="E7" s="650" t="s">
        <v>1459</v>
      </c>
      <c r="F7" s="651" t="s">
        <v>1460</v>
      </c>
      <c r="G7" s="650" t="s">
        <v>1459</v>
      </c>
      <c r="H7" s="651" t="s">
        <v>1460</v>
      </c>
      <c r="I7" s="652"/>
      <c r="J7" s="652"/>
      <c r="K7" s="650" t="s">
        <v>1459</v>
      </c>
      <c r="L7" s="652"/>
      <c r="M7" s="650" t="s">
        <v>1459</v>
      </c>
      <c r="N7" s="652"/>
      <c r="O7" s="650" t="s">
        <v>1459</v>
      </c>
      <c r="P7" s="652"/>
      <c r="Q7" s="652"/>
      <c r="R7" s="652" t="s">
        <v>1459</v>
      </c>
      <c r="S7" s="648"/>
    </row>
    <row r="8" spans="1:19" s="641" customFormat="1" ht="15" customHeight="1">
      <c r="A8" s="358" t="s">
        <v>1461</v>
      </c>
      <c r="B8" s="653">
        <v>1259260</v>
      </c>
      <c r="C8" s="654">
        <v>961498</v>
      </c>
      <c r="D8" s="655">
        <f>SUM(C8/B8*100)</f>
        <v>76.35420802693645</v>
      </c>
      <c r="E8" s="305">
        <v>1033452</v>
      </c>
      <c r="F8" s="656">
        <f>SUM(E8/B8*100)</f>
        <v>82.06819878341248</v>
      </c>
      <c r="G8" s="305">
        <v>758698</v>
      </c>
      <c r="H8" s="655">
        <f>SUM(G8/B8*100)</f>
        <v>60.24951161793434</v>
      </c>
      <c r="I8" s="657">
        <v>3</v>
      </c>
      <c r="J8" s="305">
        <v>37</v>
      </c>
      <c r="K8" s="305">
        <v>596958</v>
      </c>
      <c r="L8" s="305">
        <v>209</v>
      </c>
      <c r="M8" s="305">
        <v>152778</v>
      </c>
      <c r="N8" s="305">
        <v>15</v>
      </c>
      <c r="O8" s="305">
        <v>8962</v>
      </c>
      <c r="P8" s="657">
        <f>SUM(I8)</f>
        <v>3</v>
      </c>
      <c r="Q8" s="305">
        <f>SUM(J8,L8,N8)</f>
        <v>261</v>
      </c>
      <c r="R8" s="305">
        <f>SUM(K8,M8,O8)</f>
        <v>758698</v>
      </c>
      <c r="S8" s="358" t="s">
        <v>1461</v>
      </c>
    </row>
    <row r="9" spans="1:19" s="664" customFormat="1" ht="14.25" customHeight="1">
      <c r="A9" s="376" t="s">
        <v>1462</v>
      </c>
      <c r="B9" s="658">
        <f>SUM(B11,B18,B25,B31,B41,B48,B54,B61,B65,B71)</f>
        <v>1252721</v>
      </c>
      <c r="C9" s="659">
        <f>SUM(C11,C18,C25,C31,C41,C48,C54,C61,C65,C71)</f>
        <v>991274</v>
      </c>
      <c r="D9" s="660">
        <f>SUM(C9/B9*100)</f>
        <v>79.12967053318337</v>
      </c>
      <c r="E9" s="659">
        <f>SUM(E11,E18,E25,E31,E41,E48,E54,E61,E65,E71)</f>
        <v>1068152</v>
      </c>
      <c r="F9" s="661">
        <f>SUM(E9/B9*100)</f>
        <v>85.26655177010683</v>
      </c>
      <c r="G9" s="659">
        <f>SUM(G11,G18,G25,G31,G41,G48,G54,G61,G65,G71)</f>
        <v>801094</v>
      </c>
      <c r="H9" s="660">
        <f>SUM(G9/B9*100)</f>
        <v>63.94831730289506</v>
      </c>
      <c r="I9" s="662">
        <v>6</v>
      </c>
      <c r="J9" s="659">
        <f aca="true" t="shared" si="0" ref="J9:O9">SUM(J11,J18,J25,J31,J41,J48,J54,J61,J65,J71)</f>
        <v>36</v>
      </c>
      <c r="K9" s="659">
        <f t="shared" si="0"/>
        <v>634796</v>
      </c>
      <c r="L9" s="659">
        <f t="shared" si="0"/>
        <v>202</v>
      </c>
      <c r="M9" s="659">
        <f t="shared" si="0"/>
        <v>157350</v>
      </c>
      <c r="N9" s="659">
        <f t="shared" si="0"/>
        <v>15</v>
      </c>
      <c r="O9" s="659">
        <f t="shared" si="0"/>
        <v>8948</v>
      </c>
      <c r="P9" s="663">
        <f>SUM(I9)</f>
        <v>6</v>
      </c>
      <c r="Q9" s="659">
        <f>SUM(Q11,Q18,Q25,Q31,Q41,Q48,Q54,Q61,Q65,Q71)</f>
        <v>253</v>
      </c>
      <c r="R9" s="659">
        <f>SUM(R11,R18,R25,R31,R41,R48,R54,R61,R65,R71)</f>
        <v>801094</v>
      </c>
      <c r="S9" s="376" t="s">
        <v>1462</v>
      </c>
    </row>
    <row r="10" spans="1:19" s="641" customFormat="1" ht="15" customHeight="1">
      <c r="A10" s="644"/>
      <c r="B10" s="653"/>
      <c r="C10" s="654"/>
      <c r="D10" s="655"/>
      <c r="E10" s="305"/>
      <c r="F10" s="655"/>
      <c r="G10" s="305"/>
      <c r="H10" s="655"/>
      <c r="I10" s="654"/>
      <c r="J10" s="305"/>
      <c r="K10" s="305"/>
      <c r="L10" s="305"/>
      <c r="M10" s="305"/>
      <c r="N10" s="305"/>
      <c r="O10" s="305"/>
      <c r="P10" s="657"/>
      <c r="Q10" s="305"/>
      <c r="R10" s="305"/>
      <c r="S10" s="644"/>
    </row>
    <row r="11" spans="1:19" s="641" customFormat="1" ht="15" customHeight="1">
      <c r="A11" s="358" t="s">
        <v>1463</v>
      </c>
      <c r="B11" s="622">
        <f>SUM(B12:B16)</f>
        <v>309572</v>
      </c>
      <c r="C11" s="623">
        <f>SUM(C12:C16)</f>
        <v>275113</v>
      </c>
      <c r="D11" s="655">
        <f>SUM(C11/B11*100)</f>
        <v>88.86882534596153</v>
      </c>
      <c r="E11" s="623">
        <f>SUM(E12:E16)</f>
        <v>291400</v>
      </c>
      <c r="F11" s="656">
        <f aca="true" t="shared" si="1" ref="F11:F16">SUM(E11/B11*100)</f>
        <v>94.12996007390849</v>
      </c>
      <c r="G11" s="623">
        <f>SUM(G12:G16)</f>
        <v>229413</v>
      </c>
      <c r="H11" s="655">
        <f aca="true" t="shared" si="2" ref="H11:H16">SUM(G11/B11*100)</f>
        <v>74.10650834054759</v>
      </c>
      <c r="I11" s="657">
        <v>3</v>
      </c>
      <c r="J11" s="623">
        <f aca="true" t="shared" si="3" ref="J11:O11">SUM(J12:J16)</f>
        <v>8</v>
      </c>
      <c r="K11" s="623">
        <f t="shared" si="3"/>
        <v>201555</v>
      </c>
      <c r="L11" s="623">
        <f t="shared" si="3"/>
        <v>28</v>
      </c>
      <c r="M11" s="623">
        <f t="shared" si="3"/>
        <v>26176</v>
      </c>
      <c r="N11" s="623">
        <f t="shared" si="3"/>
        <v>2</v>
      </c>
      <c r="O11" s="623">
        <f t="shared" si="3"/>
        <v>1682</v>
      </c>
      <c r="P11" s="657">
        <f>SUM(I11)</f>
        <v>3</v>
      </c>
      <c r="Q11" s="623">
        <f>SUM(Q12:Q16)</f>
        <v>38</v>
      </c>
      <c r="R11" s="623">
        <f>SUM(R12:R16)</f>
        <v>229413</v>
      </c>
      <c r="S11" s="358" t="s">
        <v>1463</v>
      </c>
    </row>
    <row r="12" spans="1:19" s="641" customFormat="1" ht="15" customHeight="1">
      <c r="A12" s="358" t="s">
        <v>236</v>
      </c>
      <c r="B12" s="653">
        <v>199398</v>
      </c>
      <c r="C12" s="305">
        <v>184147</v>
      </c>
      <c r="D12" s="655">
        <f>SUM(C12/B12*100)</f>
        <v>92.35147794862536</v>
      </c>
      <c r="E12" s="305">
        <v>191866</v>
      </c>
      <c r="F12" s="656">
        <f t="shared" si="1"/>
        <v>96.22263011665112</v>
      </c>
      <c r="G12" s="665">
        <v>158944</v>
      </c>
      <c r="H12" s="655">
        <f t="shared" si="2"/>
        <v>79.71193291808343</v>
      </c>
      <c r="I12" s="657">
        <v>1</v>
      </c>
      <c r="J12" s="305">
        <v>4</v>
      </c>
      <c r="K12" s="305">
        <v>143065</v>
      </c>
      <c r="L12" s="305">
        <v>13</v>
      </c>
      <c r="M12" s="305">
        <v>14847</v>
      </c>
      <c r="N12" s="305">
        <v>1</v>
      </c>
      <c r="O12" s="305">
        <v>1032</v>
      </c>
      <c r="P12" s="657">
        <f>SUM(I12)</f>
        <v>1</v>
      </c>
      <c r="Q12" s="305">
        <f aca="true" t="shared" si="4" ref="Q12:R16">SUM(J12,L12,N12)</f>
        <v>18</v>
      </c>
      <c r="R12" s="305">
        <f t="shared" si="4"/>
        <v>158944</v>
      </c>
      <c r="S12" s="358" t="s">
        <v>236</v>
      </c>
    </row>
    <row r="13" spans="1:19" s="641" customFormat="1" ht="15" customHeight="1">
      <c r="A13" s="358" t="s">
        <v>242</v>
      </c>
      <c r="B13" s="653">
        <v>38580</v>
      </c>
      <c r="C13" s="305">
        <v>21196</v>
      </c>
      <c r="D13" s="655">
        <f>SUM(C13/B13*100)</f>
        <v>54.94038361845516</v>
      </c>
      <c r="E13" s="305">
        <v>28670</v>
      </c>
      <c r="F13" s="656">
        <f t="shared" si="1"/>
        <v>74.31311560393986</v>
      </c>
      <c r="G13" s="665">
        <v>17858</v>
      </c>
      <c r="H13" s="655">
        <f t="shared" si="2"/>
        <v>46.28823224468637</v>
      </c>
      <c r="I13" s="654"/>
      <c r="J13" s="305">
        <v>1</v>
      </c>
      <c r="K13" s="305">
        <v>16708</v>
      </c>
      <c r="L13" s="305">
        <v>2</v>
      </c>
      <c r="M13" s="305">
        <v>500</v>
      </c>
      <c r="N13" s="305">
        <v>1</v>
      </c>
      <c r="O13" s="305">
        <v>650</v>
      </c>
      <c r="P13" s="657"/>
      <c r="Q13" s="305">
        <f t="shared" si="4"/>
        <v>4</v>
      </c>
      <c r="R13" s="305">
        <f t="shared" si="4"/>
        <v>17858</v>
      </c>
      <c r="S13" s="358" t="s">
        <v>242</v>
      </c>
    </row>
    <row r="14" spans="1:19" s="641" customFormat="1" ht="15" customHeight="1">
      <c r="A14" s="358" t="s">
        <v>245</v>
      </c>
      <c r="B14" s="653">
        <v>44325</v>
      </c>
      <c r="C14" s="305">
        <v>43798</v>
      </c>
      <c r="D14" s="655">
        <f>SUM(C14/B14*100)</f>
        <v>98.81105470953186</v>
      </c>
      <c r="E14" s="305">
        <v>45630</v>
      </c>
      <c r="F14" s="656">
        <f t="shared" si="1"/>
        <v>102.94416243654823</v>
      </c>
      <c r="G14" s="665">
        <v>27915</v>
      </c>
      <c r="H14" s="655">
        <f t="shared" si="2"/>
        <v>62.97800338409475</v>
      </c>
      <c r="I14" s="657">
        <v>1</v>
      </c>
      <c r="J14" s="305">
        <v>2</v>
      </c>
      <c r="K14" s="305">
        <v>23173</v>
      </c>
      <c r="L14" s="305">
        <v>2</v>
      </c>
      <c r="M14" s="305">
        <v>4742</v>
      </c>
      <c r="N14" s="305">
        <v>0</v>
      </c>
      <c r="O14" s="305">
        <v>0</v>
      </c>
      <c r="P14" s="657">
        <f>SUM(I14)</f>
        <v>1</v>
      </c>
      <c r="Q14" s="305">
        <f t="shared" si="4"/>
        <v>4</v>
      </c>
      <c r="R14" s="305">
        <f t="shared" si="4"/>
        <v>27915</v>
      </c>
      <c r="S14" s="358" t="s">
        <v>245</v>
      </c>
    </row>
    <row r="15" spans="1:19" s="641" customFormat="1" ht="15" customHeight="1">
      <c r="A15" s="358" t="s">
        <v>418</v>
      </c>
      <c r="B15" s="653">
        <v>15340</v>
      </c>
      <c r="C15" s="305">
        <v>14043</v>
      </c>
      <c r="D15" s="655">
        <f>SUM(C15/B15*100)</f>
        <v>91.54498044328552</v>
      </c>
      <c r="E15" s="305">
        <v>13404</v>
      </c>
      <c r="F15" s="656">
        <f t="shared" si="1"/>
        <v>87.37940026075619</v>
      </c>
      <c r="G15" s="665">
        <v>12781</v>
      </c>
      <c r="H15" s="655">
        <f t="shared" si="2"/>
        <v>83.3181225554107</v>
      </c>
      <c r="I15" s="654"/>
      <c r="J15" s="305">
        <v>1</v>
      </c>
      <c r="K15" s="305">
        <v>10998</v>
      </c>
      <c r="L15" s="305">
        <v>5</v>
      </c>
      <c r="M15" s="305">
        <v>1783</v>
      </c>
      <c r="N15" s="305">
        <v>0</v>
      </c>
      <c r="O15" s="305">
        <v>0</v>
      </c>
      <c r="P15" s="657"/>
      <c r="Q15" s="305">
        <f t="shared" si="4"/>
        <v>6</v>
      </c>
      <c r="R15" s="305">
        <f t="shared" si="4"/>
        <v>12781</v>
      </c>
      <c r="S15" s="358" t="s">
        <v>418</v>
      </c>
    </row>
    <row r="16" spans="1:19" s="641" customFormat="1" ht="15" customHeight="1">
      <c r="A16" s="358" t="s">
        <v>417</v>
      </c>
      <c r="B16" s="653">
        <v>11929</v>
      </c>
      <c r="C16" s="305">
        <v>11929</v>
      </c>
      <c r="D16" s="655">
        <v>10</v>
      </c>
      <c r="E16" s="305">
        <v>11830</v>
      </c>
      <c r="F16" s="656">
        <f t="shared" si="1"/>
        <v>99.17008969737614</v>
      </c>
      <c r="G16" s="665">
        <v>11915</v>
      </c>
      <c r="H16" s="655">
        <f t="shared" si="2"/>
        <v>99.8826389471037</v>
      </c>
      <c r="I16" s="657">
        <v>1</v>
      </c>
      <c r="J16" s="305">
        <v>0</v>
      </c>
      <c r="K16" s="305">
        <v>7611</v>
      </c>
      <c r="L16" s="305">
        <v>6</v>
      </c>
      <c r="M16" s="305">
        <v>4304</v>
      </c>
      <c r="N16" s="305">
        <v>0</v>
      </c>
      <c r="O16" s="305">
        <v>0</v>
      </c>
      <c r="P16" s="657">
        <f>SUM(I16)</f>
        <v>1</v>
      </c>
      <c r="Q16" s="305">
        <f t="shared" si="4"/>
        <v>6</v>
      </c>
      <c r="R16" s="305">
        <f t="shared" si="4"/>
        <v>11915</v>
      </c>
      <c r="S16" s="358" t="s">
        <v>417</v>
      </c>
    </row>
    <row r="17" spans="1:19" s="641" customFormat="1" ht="12">
      <c r="A17" s="666"/>
      <c r="B17" s="667"/>
      <c r="C17" s="665"/>
      <c r="D17" s="655"/>
      <c r="E17" s="665"/>
      <c r="F17" s="668"/>
      <c r="G17" s="665"/>
      <c r="H17" s="668"/>
      <c r="I17" s="654"/>
      <c r="J17" s="305"/>
      <c r="K17" s="305"/>
      <c r="L17" s="305"/>
      <c r="M17" s="305"/>
      <c r="N17" s="305"/>
      <c r="O17" s="305"/>
      <c r="P17" s="662"/>
      <c r="Q17" s="305"/>
      <c r="R17" s="305"/>
      <c r="S17" s="666"/>
    </row>
    <row r="18" spans="1:19" s="641" customFormat="1" ht="15" customHeight="1">
      <c r="A18" s="669" t="s">
        <v>1464</v>
      </c>
      <c r="B18" s="622">
        <f>SUM(B19:B23)</f>
        <v>102373</v>
      </c>
      <c r="C18" s="623">
        <f>SUM(C19:C23)</f>
        <v>66305</v>
      </c>
      <c r="D18" s="655">
        <f aca="true" t="shared" si="5" ref="D18:D23">SUM(C18/B18*100)</f>
        <v>64.76805407675852</v>
      </c>
      <c r="E18" s="623">
        <f>SUM(E19:E23)</f>
        <v>70534</v>
      </c>
      <c r="F18" s="656">
        <f>SUM(E18/B18*100)</f>
        <v>68.89902611040021</v>
      </c>
      <c r="G18" s="623">
        <f>SUM(G19:G23)</f>
        <v>56340</v>
      </c>
      <c r="H18" s="655">
        <f aca="true" t="shared" si="6" ref="H18:H23">SUM(G18/B18*100)</f>
        <v>55.03404217909019</v>
      </c>
      <c r="I18" s="623"/>
      <c r="J18" s="623">
        <f aca="true" t="shared" si="7" ref="J18:O18">SUM(J19:J23)</f>
        <v>4</v>
      </c>
      <c r="K18" s="623">
        <f t="shared" si="7"/>
        <v>54211</v>
      </c>
      <c r="L18" s="623">
        <f t="shared" si="7"/>
        <v>11</v>
      </c>
      <c r="M18" s="623">
        <f t="shared" si="7"/>
        <v>1781</v>
      </c>
      <c r="N18" s="623">
        <f t="shared" si="7"/>
        <v>1</v>
      </c>
      <c r="O18" s="623">
        <f t="shared" si="7"/>
        <v>348</v>
      </c>
      <c r="P18" s="657"/>
      <c r="Q18" s="623">
        <f>SUM(Q19:Q23)</f>
        <v>16</v>
      </c>
      <c r="R18" s="629">
        <f>SUM(R19:R23)</f>
        <v>56340</v>
      </c>
      <c r="S18" s="669" t="s">
        <v>1464</v>
      </c>
    </row>
    <row r="19" spans="1:19" s="641" customFormat="1" ht="15" customHeight="1">
      <c r="A19" s="669" t="s">
        <v>1465</v>
      </c>
      <c r="B19" s="622">
        <v>39400</v>
      </c>
      <c r="C19" s="623">
        <v>21820</v>
      </c>
      <c r="D19" s="655">
        <f t="shared" si="5"/>
        <v>55.38071065989848</v>
      </c>
      <c r="E19" s="623">
        <v>23420</v>
      </c>
      <c r="F19" s="656">
        <f>SUM(E19/B19*100)</f>
        <v>59.44162436548224</v>
      </c>
      <c r="G19" s="665">
        <v>19478</v>
      </c>
      <c r="H19" s="655">
        <f t="shared" si="6"/>
        <v>49.43654822335025</v>
      </c>
      <c r="I19" s="654"/>
      <c r="J19" s="305">
        <v>1</v>
      </c>
      <c r="K19" s="305">
        <v>18987</v>
      </c>
      <c r="L19" s="305">
        <v>3</v>
      </c>
      <c r="M19" s="305">
        <v>491</v>
      </c>
      <c r="N19" s="305">
        <v>0</v>
      </c>
      <c r="O19" s="305">
        <v>0</v>
      </c>
      <c r="P19" s="657"/>
      <c r="Q19" s="305">
        <f aca="true" t="shared" si="8" ref="Q19:R23">SUM(J19,L19,N19)</f>
        <v>4</v>
      </c>
      <c r="R19" s="305">
        <f t="shared" si="8"/>
        <v>19478</v>
      </c>
      <c r="S19" s="669" t="s">
        <v>1465</v>
      </c>
    </row>
    <row r="20" spans="1:19" s="641" customFormat="1" ht="15" customHeight="1">
      <c r="A20" s="669" t="s">
        <v>1160</v>
      </c>
      <c r="B20" s="622">
        <v>23637</v>
      </c>
      <c r="C20" s="623">
        <v>23614</v>
      </c>
      <c r="D20" s="655">
        <f t="shared" si="5"/>
        <v>99.90269492744426</v>
      </c>
      <c r="E20" s="623">
        <v>26490</v>
      </c>
      <c r="F20" s="656">
        <v>112</v>
      </c>
      <c r="G20" s="665">
        <v>22704</v>
      </c>
      <c r="H20" s="655">
        <f t="shared" si="6"/>
        <v>96.0527985784998</v>
      </c>
      <c r="I20" s="654"/>
      <c r="J20" s="305">
        <v>1</v>
      </c>
      <c r="K20" s="305">
        <v>22349</v>
      </c>
      <c r="L20" s="305">
        <v>2</v>
      </c>
      <c r="M20" s="305">
        <v>355</v>
      </c>
      <c r="N20" s="305">
        <v>0</v>
      </c>
      <c r="O20" s="305">
        <v>0</v>
      </c>
      <c r="P20" s="657"/>
      <c r="Q20" s="305">
        <f t="shared" si="8"/>
        <v>3</v>
      </c>
      <c r="R20" s="305">
        <f t="shared" si="8"/>
        <v>22704</v>
      </c>
      <c r="S20" s="669" t="s">
        <v>1160</v>
      </c>
    </row>
    <row r="21" spans="1:19" s="641" customFormat="1" ht="15" customHeight="1">
      <c r="A21" s="669" t="s">
        <v>364</v>
      </c>
      <c r="B21" s="622">
        <v>11889</v>
      </c>
      <c r="C21" s="623">
        <v>476</v>
      </c>
      <c r="D21" s="655">
        <f t="shared" si="5"/>
        <v>4.003700899991589</v>
      </c>
      <c r="E21" s="623">
        <v>540</v>
      </c>
      <c r="F21" s="656">
        <f>SUM(E21/B21*100)</f>
        <v>4.5420136260408785</v>
      </c>
      <c r="G21" s="665">
        <v>433</v>
      </c>
      <c r="H21" s="655">
        <f t="shared" si="6"/>
        <v>3.642022037177223</v>
      </c>
      <c r="I21" s="654"/>
      <c r="J21" s="305">
        <v>0</v>
      </c>
      <c r="K21" s="305">
        <v>0</v>
      </c>
      <c r="L21" s="305">
        <v>2</v>
      </c>
      <c r="M21" s="305">
        <v>433</v>
      </c>
      <c r="N21" s="305">
        <v>0</v>
      </c>
      <c r="O21" s="305">
        <v>0</v>
      </c>
      <c r="P21" s="657"/>
      <c r="Q21" s="305">
        <f t="shared" si="8"/>
        <v>2</v>
      </c>
      <c r="R21" s="305">
        <f t="shared" si="8"/>
        <v>433</v>
      </c>
      <c r="S21" s="669" t="s">
        <v>364</v>
      </c>
    </row>
    <row r="22" spans="1:19" s="641" customFormat="1" ht="15" customHeight="1">
      <c r="A22" s="669" t="s">
        <v>1249</v>
      </c>
      <c r="B22" s="622">
        <v>13409</v>
      </c>
      <c r="C22" s="623">
        <v>11420</v>
      </c>
      <c r="D22" s="655">
        <f t="shared" si="5"/>
        <v>85.16667909612946</v>
      </c>
      <c r="E22" s="623">
        <v>11484</v>
      </c>
      <c r="F22" s="656">
        <f>SUM(E22/B22*100)</f>
        <v>85.64397046759639</v>
      </c>
      <c r="G22" s="665">
        <v>7618</v>
      </c>
      <c r="H22" s="655">
        <f t="shared" si="6"/>
        <v>56.81258855992244</v>
      </c>
      <c r="I22" s="654"/>
      <c r="J22" s="305">
        <v>1</v>
      </c>
      <c r="K22" s="305">
        <v>7251</v>
      </c>
      <c r="L22" s="305">
        <v>3</v>
      </c>
      <c r="M22" s="305">
        <v>367</v>
      </c>
      <c r="N22" s="305">
        <v>0</v>
      </c>
      <c r="O22" s="305">
        <v>0</v>
      </c>
      <c r="P22" s="657"/>
      <c r="Q22" s="305">
        <f t="shared" si="8"/>
        <v>4</v>
      </c>
      <c r="R22" s="305">
        <f t="shared" si="8"/>
        <v>7618</v>
      </c>
      <c r="S22" s="669" t="s">
        <v>1249</v>
      </c>
    </row>
    <row r="23" spans="1:19" s="641" customFormat="1" ht="15" customHeight="1">
      <c r="A23" s="669" t="s">
        <v>1466</v>
      </c>
      <c r="B23" s="622">
        <v>14038</v>
      </c>
      <c r="C23" s="623">
        <v>8975</v>
      </c>
      <c r="D23" s="655">
        <f t="shared" si="5"/>
        <v>63.93360877617894</v>
      </c>
      <c r="E23" s="623">
        <v>8600</v>
      </c>
      <c r="F23" s="656">
        <f>SUM(E23/B23*100)</f>
        <v>61.26228807522439</v>
      </c>
      <c r="G23" s="665">
        <v>6107</v>
      </c>
      <c r="H23" s="655">
        <f t="shared" si="6"/>
        <v>43.50334805527853</v>
      </c>
      <c r="I23" s="654"/>
      <c r="J23" s="305">
        <v>1</v>
      </c>
      <c r="K23" s="305">
        <v>5624</v>
      </c>
      <c r="L23" s="305">
        <v>1</v>
      </c>
      <c r="M23" s="305">
        <v>135</v>
      </c>
      <c r="N23" s="305">
        <v>1</v>
      </c>
      <c r="O23" s="305">
        <v>348</v>
      </c>
      <c r="P23" s="657"/>
      <c r="Q23" s="305">
        <f t="shared" si="8"/>
        <v>3</v>
      </c>
      <c r="R23" s="305">
        <f t="shared" si="8"/>
        <v>6107</v>
      </c>
      <c r="S23" s="669" t="s">
        <v>1466</v>
      </c>
    </row>
    <row r="24" spans="1:19" s="641" customFormat="1" ht="15" customHeight="1">
      <c r="A24" s="669"/>
      <c r="B24" s="622"/>
      <c r="C24" s="665"/>
      <c r="D24" s="668"/>
      <c r="E24" s="665"/>
      <c r="F24" s="670"/>
      <c r="G24" s="665"/>
      <c r="H24" s="668"/>
      <c r="I24" s="654"/>
      <c r="J24" s="305"/>
      <c r="K24" s="305"/>
      <c r="L24" s="305"/>
      <c r="M24" s="305"/>
      <c r="N24" s="305"/>
      <c r="O24" s="305"/>
      <c r="P24" s="662"/>
      <c r="Q24" s="305"/>
      <c r="R24" s="305"/>
      <c r="S24" s="669"/>
    </row>
    <row r="25" spans="1:19" s="371" customFormat="1" ht="15" customHeight="1">
      <c r="A25" s="358" t="s">
        <v>1467</v>
      </c>
      <c r="B25" s="622">
        <f>SUM(B26:B30)</f>
        <v>116143</v>
      </c>
      <c r="C25" s="623">
        <f>SUM(C26:C30)</f>
        <v>96622</v>
      </c>
      <c r="D25" s="655">
        <f>SUM(C25/B25*100)</f>
        <v>83.1922715962219</v>
      </c>
      <c r="E25" s="623">
        <f>SUM(E26:E30)</f>
        <v>117681</v>
      </c>
      <c r="F25" s="656">
        <f>SUM(E25/B25*100)</f>
        <v>101.3242296134937</v>
      </c>
      <c r="G25" s="623">
        <f>SUM(G26:G29)</f>
        <v>48946</v>
      </c>
      <c r="H25" s="655">
        <f>SUM(G25/B25*100)</f>
        <v>42.14287559301895</v>
      </c>
      <c r="I25" s="657">
        <v>1</v>
      </c>
      <c r="J25" s="623">
        <f>SUM(J26:J30)</f>
        <v>3</v>
      </c>
      <c r="K25" s="623">
        <f>SUM(K26:K30)</f>
        <v>33035</v>
      </c>
      <c r="L25" s="623">
        <f>SUM(L26:L30)</f>
        <v>23</v>
      </c>
      <c r="M25" s="623">
        <f>SUM(M26:M30)</f>
        <v>12769</v>
      </c>
      <c r="N25" s="623">
        <f>SUM(N26:N30)</f>
        <v>3</v>
      </c>
      <c r="O25" s="305">
        <f>SUM(O26:O29)</f>
        <v>3142</v>
      </c>
      <c r="P25" s="657">
        <f>SUM(I25)</f>
        <v>1</v>
      </c>
      <c r="Q25" s="623">
        <f>SUM(Q26:Q30)</f>
        <v>29</v>
      </c>
      <c r="R25" s="623">
        <f>SUM(R26:R30)</f>
        <v>48946</v>
      </c>
      <c r="S25" s="358" t="s">
        <v>1467</v>
      </c>
    </row>
    <row r="26" spans="1:19" s="641" customFormat="1" ht="14.25" customHeight="1">
      <c r="A26" s="358" t="s">
        <v>243</v>
      </c>
      <c r="B26" s="653">
        <v>35421</v>
      </c>
      <c r="C26" s="305">
        <v>33211</v>
      </c>
      <c r="D26" s="655">
        <f>SUM(C26/B26*100)</f>
        <v>93.76076338895005</v>
      </c>
      <c r="E26" s="305">
        <v>41475</v>
      </c>
      <c r="F26" s="656">
        <f>SUM(E26/B26*100)</f>
        <v>117.09155585669518</v>
      </c>
      <c r="G26" s="665">
        <v>26629</v>
      </c>
      <c r="H26" s="655">
        <f>SUM(G26/B26*100)</f>
        <v>75.17856638717146</v>
      </c>
      <c r="I26" s="654"/>
      <c r="J26" s="654">
        <v>1</v>
      </c>
      <c r="K26" s="305">
        <v>25460</v>
      </c>
      <c r="L26" s="305">
        <v>4</v>
      </c>
      <c r="M26" s="305">
        <v>994</v>
      </c>
      <c r="N26" s="305">
        <v>1</v>
      </c>
      <c r="O26" s="305">
        <v>175</v>
      </c>
      <c r="P26" s="657"/>
      <c r="Q26" s="305">
        <f aca="true" t="shared" si="9" ref="Q26:R29">SUM(J26,L26,N26)</f>
        <v>6</v>
      </c>
      <c r="R26" s="305">
        <f t="shared" si="9"/>
        <v>26629</v>
      </c>
      <c r="S26" s="358" t="s">
        <v>243</v>
      </c>
    </row>
    <row r="27" spans="1:19" s="641" customFormat="1" ht="15" customHeight="1">
      <c r="A27" s="358" t="s">
        <v>246</v>
      </c>
      <c r="B27" s="653">
        <v>39415</v>
      </c>
      <c r="C27" s="305">
        <v>37787</v>
      </c>
      <c r="D27" s="655">
        <f>SUM(C27/B27*100)</f>
        <v>95.86959279462134</v>
      </c>
      <c r="E27" s="305">
        <v>49220</v>
      </c>
      <c r="F27" s="656">
        <f>SUM(E27/B27*100)</f>
        <v>124.87631612330333</v>
      </c>
      <c r="G27" s="665">
        <v>19350</v>
      </c>
      <c r="H27" s="655">
        <f>SUM(G27/B27*100)</f>
        <v>49.09298490422428</v>
      </c>
      <c r="I27" s="654"/>
      <c r="J27" s="654">
        <v>1</v>
      </c>
      <c r="K27" s="305">
        <v>7575</v>
      </c>
      <c r="L27" s="305">
        <v>15</v>
      </c>
      <c r="M27" s="305">
        <v>9025</v>
      </c>
      <c r="N27" s="305">
        <v>1</v>
      </c>
      <c r="O27" s="305">
        <v>2750</v>
      </c>
      <c r="P27" s="657"/>
      <c r="Q27" s="305">
        <f t="shared" si="9"/>
        <v>17</v>
      </c>
      <c r="R27" s="305">
        <f t="shared" si="9"/>
        <v>19350</v>
      </c>
      <c r="S27" s="358" t="s">
        <v>246</v>
      </c>
    </row>
    <row r="28" spans="1:19" s="641" customFormat="1" ht="15" customHeight="1">
      <c r="A28" s="358" t="s">
        <v>247</v>
      </c>
      <c r="B28" s="653">
        <v>28789</v>
      </c>
      <c r="C28" s="305">
        <v>13351</v>
      </c>
      <c r="D28" s="655">
        <f>SUM(C28/B28*100)</f>
        <v>46.375351696828645</v>
      </c>
      <c r="E28" s="305">
        <v>13666</v>
      </c>
      <c r="F28" s="656">
        <f>SUM(E28/B28*100)</f>
        <v>47.46951960818368</v>
      </c>
      <c r="G28" s="665">
        <v>2064</v>
      </c>
      <c r="H28" s="655">
        <f>SUM(G28/B28*100)</f>
        <v>7.169404981069158</v>
      </c>
      <c r="I28" s="657">
        <v>1</v>
      </c>
      <c r="J28" s="305">
        <v>0</v>
      </c>
      <c r="K28" s="671">
        <v>0</v>
      </c>
      <c r="L28" s="305">
        <v>2</v>
      </c>
      <c r="M28" s="305">
        <v>1847</v>
      </c>
      <c r="N28" s="305">
        <v>1</v>
      </c>
      <c r="O28" s="305">
        <v>217</v>
      </c>
      <c r="P28" s="657">
        <f>SUM(I28)</f>
        <v>1</v>
      </c>
      <c r="Q28" s="305">
        <f t="shared" si="9"/>
        <v>3</v>
      </c>
      <c r="R28" s="305">
        <f t="shared" si="9"/>
        <v>2064</v>
      </c>
      <c r="S28" s="358" t="s">
        <v>247</v>
      </c>
    </row>
    <row r="29" spans="1:19" s="641" customFormat="1" ht="12">
      <c r="A29" s="358" t="s">
        <v>1126</v>
      </c>
      <c r="B29" s="653">
        <v>12518</v>
      </c>
      <c r="C29" s="305">
        <v>12273</v>
      </c>
      <c r="D29" s="655">
        <f>SUM(C29/B29*100)</f>
        <v>98.04281834158812</v>
      </c>
      <c r="E29" s="305">
        <v>13320</v>
      </c>
      <c r="F29" s="656">
        <f>SUM(E29/B29*100)</f>
        <v>106.40677424508706</v>
      </c>
      <c r="G29" s="665">
        <v>903</v>
      </c>
      <c r="H29" s="655">
        <f>SUM(G29/B29*100)</f>
        <v>7.213612398146668</v>
      </c>
      <c r="I29" s="633"/>
      <c r="J29" s="633">
        <v>1</v>
      </c>
      <c r="K29" s="671">
        <v>0</v>
      </c>
      <c r="L29" s="305">
        <v>2</v>
      </c>
      <c r="M29" s="305">
        <v>903</v>
      </c>
      <c r="N29" s="305">
        <v>0</v>
      </c>
      <c r="O29" s="305"/>
      <c r="P29" s="657"/>
      <c r="Q29" s="305">
        <f t="shared" si="9"/>
        <v>3</v>
      </c>
      <c r="R29" s="305">
        <f t="shared" si="9"/>
        <v>903</v>
      </c>
      <c r="S29" s="358" t="s">
        <v>1126</v>
      </c>
    </row>
    <row r="30" spans="1:19" s="641" customFormat="1" ht="12">
      <c r="A30" s="358"/>
      <c r="B30" s="667"/>
      <c r="C30" s="665"/>
      <c r="D30" s="668"/>
      <c r="E30" s="665"/>
      <c r="F30" s="670"/>
      <c r="G30" s="665"/>
      <c r="H30" s="668"/>
      <c r="I30" s="654"/>
      <c r="J30" s="305"/>
      <c r="K30" s="305"/>
      <c r="L30" s="305"/>
      <c r="M30" s="305"/>
      <c r="N30" s="305"/>
      <c r="O30" s="305"/>
      <c r="P30" s="662"/>
      <c r="Q30" s="305"/>
      <c r="R30" s="305"/>
      <c r="S30" s="358"/>
    </row>
    <row r="31" spans="1:19" s="641" customFormat="1" ht="15" customHeight="1">
      <c r="A31" s="358" t="s">
        <v>1468</v>
      </c>
      <c r="B31" s="667">
        <f>SUM(B32:B39)</f>
        <v>113196</v>
      </c>
      <c r="C31" s="665">
        <f>SUM(C32:C39)</f>
        <v>33045</v>
      </c>
      <c r="D31" s="655">
        <f aca="true" t="shared" si="10" ref="D31:D39">SUM(C31/B31*100)</f>
        <v>29.19272765822114</v>
      </c>
      <c r="E31" s="665">
        <f>SUM(E32:E39)</f>
        <v>37712</v>
      </c>
      <c r="F31" s="656">
        <f aca="true" t="shared" si="11" ref="F31:F39">SUM(E31/B31*100)</f>
        <v>33.31566486448284</v>
      </c>
      <c r="G31" s="665">
        <f>SUM(G32:G39)</f>
        <v>27947</v>
      </c>
      <c r="H31" s="655">
        <f aca="true" t="shared" si="12" ref="H31:H39">SUM(G31/B31*100)</f>
        <v>24.689034948231388</v>
      </c>
      <c r="I31" s="665"/>
      <c r="J31" s="665">
        <f aca="true" t="shared" si="13" ref="J31:O31">SUM(J32:J39)</f>
        <v>1</v>
      </c>
      <c r="K31" s="665">
        <f t="shared" si="13"/>
        <v>21620</v>
      </c>
      <c r="L31" s="665">
        <f t="shared" si="13"/>
        <v>11</v>
      </c>
      <c r="M31" s="665">
        <f t="shared" si="13"/>
        <v>6327</v>
      </c>
      <c r="N31" s="672">
        <f t="shared" si="13"/>
        <v>0</v>
      </c>
      <c r="O31" s="305">
        <f t="shared" si="13"/>
        <v>0</v>
      </c>
      <c r="P31" s="657"/>
      <c r="Q31" s="665">
        <f>SUM(Q32:Q39)</f>
        <v>12</v>
      </c>
      <c r="R31" s="673">
        <f>SUM(R32:R39)</f>
        <v>27947</v>
      </c>
      <c r="S31" s="358" t="s">
        <v>1468</v>
      </c>
    </row>
    <row r="32" spans="1:19" s="641" customFormat="1" ht="15" customHeight="1">
      <c r="A32" s="358" t="s">
        <v>240</v>
      </c>
      <c r="B32" s="653">
        <v>42552</v>
      </c>
      <c r="C32" s="305">
        <v>25970</v>
      </c>
      <c r="D32" s="655">
        <f t="shared" si="10"/>
        <v>61.03120887384846</v>
      </c>
      <c r="E32" s="305">
        <v>30000</v>
      </c>
      <c r="F32" s="656">
        <f t="shared" si="11"/>
        <v>70.50197405527355</v>
      </c>
      <c r="G32" s="665">
        <v>21620</v>
      </c>
      <c r="H32" s="655">
        <f t="shared" si="12"/>
        <v>50.80842263583381</v>
      </c>
      <c r="I32" s="654"/>
      <c r="J32" s="654">
        <v>1</v>
      </c>
      <c r="K32" s="305">
        <v>21620</v>
      </c>
      <c r="L32" s="305">
        <v>0</v>
      </c>
      <c r="M32" s="305">
        <v>0</v>
      </c>
      <c r="N32" s="305">
        <v>0</v>
      </c>
      <c r="O32" s="305">
        <v>0</v>
      </c>
      <c r="P32" s="657"/>
      <c r="Q32" s="305">
        <f aca="true" t="shared" si="14" ref="Q32:R39">SUM(J32,L32,N32)</f>
        <v>1</v>
      </c>
      <c r="R32" s="305">
        <f t="shared" si="14"/>
        <v>21620</v>
      </c>
      <c r="S32" s="358" t="s">
        <v>240</v>
      </c>
    </row>
    <row r="33" spans="1:19" s="641" customFormat="1" ht="15" customHeight="1">
      <c r="A33" s="358" t="s">
        <v>263</v>
      </c>
      <c r="B33" s="653">
        <v>8964</v>
      </c>
      <c r="C33" s="305">
        <v>0</v>
      </c>
      <c r="D33" s="655">
        <f t="shared" si="10"/>
        <v>0</v>
      </c>
      <c r="E33" s="305">
        <v>0</v>
      </c>
      <c r="F33" s="656">
        <f t="shared" si="11"/>
        <v>0</v>
      </c>
      <c r="G33" s="665">
        <v>0</v>
      </c>
      <c r="H33" s="655">
        <f t="shared" si="12"/>
        <v>0</v>
      </c>
      <c r="I33" s="654"/>
      <c r="J33" s="654">
        <v>0</v>
      </c>
      <c r="K33" s="305">
        <v>0</v>
      </c>
      <c r="L33" s="305">
        <v>0</v>
      </c>
      <c r="M33" s="305">
        <v>0</v>
      </c>
      <c r="N33" s="305">
        <v>0</v>
      </c>
      <c r="O33" s="305">
        <v>0</v>
      </c>
      <c r="P33" s="657"/>
      <c r="Q33" s="305">
        <f t="shared" si="14"/>
        <v>0</v>
      </c>
      <c r="R33" s="305">
        <f t="shared" si="14"/>
        <v>0</v>
      </c>
      <c r="S33" s="358" t="s">
        <v>263</v>
      </c>
    </row>
    <row r="34" spans="1:21" s="641" customFormat="1" ht="15" customHeight="1">
      <c r="A34" s="358" t="s">
        <v>264</v>
      </c>
      <c r="B34" s="653">
        <v>14802</v>
      </c>
      <c r="C34" s="305">
        <v>5142</v>
      </c>
      <c r="D34" s="655">
        <f t="shared" si="10"/>
        <v>34.73854884475071</v>
      </c>
      <c r="E34" s="305">
        <v>5250</v>
      </c>
      <c r="F34" s="656">
        <f t="shared" si="11"/>
        <v>35.46817997567896</v>
      </c>
      <c r="G34" s="665">
        <v>4754</v>
      </c>
      <c r="H34" s="655">
        <f t="shared" si="12"/>
        <v>32.117281448452914</v>
      </c>
      <c r="I34" s="654"/>
      <c r="J34" s="654">
        <v>0</v>
      </c>
      <c r="K34" s="305">
        <v>0</v>
      </c>
      <c r="L34" s="305">
        <v>7</v>
      </c>
      <c r="M34" s="305">
        <v>4754</v>
      </c>
      <c r="N34" s="305">
        <v>0</v>
      </c>
      <c r="O34" s="305">
        <v>0</v>
      </c>
      <c r="P34" s="657"/>
      <c r="Q34" s="305">
        <f t="shared" si="14"/>
        <v>7</v>
      </c>
      <c r="R34" s="305">
        <f t="shared" si="14"/>
        <v>4754</v>
      </c>
      <c r="S34" s="358" t="s">
        <v>264</v>
      </c>
      <c r="U34" s="674"/>
    </row>
    <row r="35" spans="1:19" s="641" customFormat="1" ht="15" customHeight="1">
      <c r="A35" s="358" t="s">
        <v>258</v>
      </c>
      <c r="B35" s="653">
        <v>9012</v>
      </c>
      <c r="C35" s="305">
        <v>0</v>
      </c>
      <c r="D35" s="655">
        <f t="shared" si="10"/>
        <v>0</v>
      </c>
      <c r="E35" s="305">
        <v>0</v>
      </c>
      <c r="F35" s="656">
        <f t="shared" si="11"/>
        <v>0</v>
      </c>
      <c r="G35" s="665">
        <v>0</v>
      </c>
      <c r="H35" s="655">
        <f t="shared" si="12"/>
        <v>0</v>
      </c>
      <c r="I35" s="305"/>
      <c r="J35" s="305">
        <v>0</v>
      </c>
      <c r="K35" s="305">
        <v>0</v>
      </c>
      <c r="L35" s="305">
        <v>0</v>
      </c>
      <c r="M35" s="305">
        <v>0</v>
      </c>
      <c r="N35" s="305">
        <v>0</v>
      </c>
      <c r="O35" s="305">
        <v>0</v>
      </c>
      <c r="P35" s="657"/>
      <c r="Q35" s="305">
        <f t="shared" si="14"/>
        <v>0</v>
      </c>
      <c r="R35" s="305">
        <f t="shared" si="14"/>
        <v>0</v>
      </c>
      <c r="S35" s="358" t="s">
        <v>258</v>
      </c>
    </row>
    <row r="36" spans="1:19" s="641" customFormat="1" ht="15" customHeight="1">
      <c r="A36" s="358" t="s">
        <v>262</v>
      </c>
      <c r="B36" s="653">
        <v>14768</v>
      </c>
      <c r="C36" s="305">
        <v>0</v>
      </c>
      <c r="D36" s="655">
        <f t="shared" si="10"/>
        <v>0</v>
      </c>
      <c r="E36" s="305">
        <v>0</v>
      </c>
      <c r="F36" s="656">
        <f t="shared" si="11"/>
        <v>0</v>
      </c>
      <c r="G36" s="665">
        <v>0</v>
      </c>
      <c r="H36" s="655">
        <f t="shared" si="12"/>
        <v>0</v>
      </c>
      <c r="I36" s="305"/>
      <c r="J36" s="305">
        <v>0</v>
      </c>
      <c r="K36" s="305">
        <v>0</v>
      </c>
      <c r="L36" s="305">
        <v>0</v>
      </c>
      <c r="M36" s="305">
        <v>0</v>
      </c>
      <c r="N36" s="305">
        <v>0</v>
      </c>
      <c r="O36" s="305">
        <v>0</v>
      </c>
      <c r="P36" s="657"/>
      <c r="Q36" s="305">
        <f t="shared" si="14"/>
        <v>0</v>
      </c>
      <c r="R36" s="305">
        <f t="shared" si="14"/>
        <v>0</v>
      </c>
      <c r="S36" s="358" t="s">
        <v>262</v>
      </c>
    </row>
    <row r="37" spans="1:19" s="641" customFormat="1" ht="15" customHeight="1">
      <c r="A37" s="358" t="s">
        <v>259</v>
      </c>
      <c r="B37" s="653">
        <v>6459</v>
      </c>
      <c r="C37" s="305">
        <v>1378</v>
      </c>
      <c r="D37" s="655">
        <f t="shared" si="10"/>
        <v>21.334571915157145</v>
      </c>
      <c r="E37" s="305">
        <v>1800</v>
      </c>
      <c r="F37" s="656">
        <f t="shared" si="11"/>
        <v>27.86809103576405</v>
      </c>
      <c r="G37" s="665">
        <v>1239</v>
      </c>
      <c r="H37" s="655">
        <f t="shared" si="12"/>
        <v>19.182535996284255</v>
      </c>
      <c r="I37" s="305"/>
      <c r="J37" s="305">
        <v>0</v>
      </c>
      <c r="K37" s="305">
        <v>0</v>
      </c>
      <c r="L37" s="305">
        <v>3</v>
      </c>
      <c r="M37" s="305">
        <v>1239</v>
      </c>
      <c r="N37" s="305">
        <v>0</v>
      </c>
      <c r="O37" s="305">
        <v>0</v>
      </c>
      <c r="P37" s="657"/>
      <c r="Q37" s="305">
        <f t="shared" si="14"/>
        <v>3</v>
      </c>
      <c r="R37" s="305">
        <f t="shared" si="14"/>
        <v>1239</v>
      </c>
      <c r="S37" s="358" t="s">
        <v>259</v>
      </c>
    </row>
    <row r="38" spans="1:19" s="641" customFormat="1" ht="15" customHeight="1">
      <c r="A38" s="358" t="s">
        <v>261</v>
      </c>
      <c r="B38" s="653">
        <v>7381</v>
      </c>
      <c r="C38" s="305">
        <v>555</v>
      </c>
      <c r="D38" s="655">
        <f t="shared" si="10"/>
        <v>7.519306327055955</v>
      </c>
      <c r="E38" s="305">
        <v>662</v>
      </c>
      <c r="F38" s="656">
        <f t="shared" si="11"/>
        <v>8.968974393713589</v>
      </c>
      <c r="G38" s="665">
        <v>334</v>
      </c>
      <c r="H38" s="655">
        <f t="shared" si="12"/>
        <v>4.525132095921962</v>
      </c>
      <c r="I38" s="305"/>
      <c r="J38" s="305">
        <v>0</v>
      </c>
      <c r="K38" s="305">
        <v>0</v>
      </c>
      <c r="L38" s="305">
        <v>1</v>
      </c>
      <c r="M38" s="305">
        <v>334</v>
      </c>
      <c r="N38" s="305">
        <v>0</v>
      </c>
      <c r="O38" s="305">
        <v>0</v>
      </c>
      <c r="P38" s="657"/>
      <c r="Q38" s="305">
        <f t="shared" si="14"/>
        <v>1</v>
      </c>
      <c r="R38" s="305">
        <f t="shared" si="14"/>
        <v>334</v>
      </c>
      <c r="S38" s="358" t="s">
        <v>261</v>
      </c>
    </row>
    <row r="39" spans="1:19" s="641" customFormat="1" ht="15" customHeight="1">
      <c r="A39" s="358" t="s">
        <v>260</v>
      </c>
      <c r="B39" s="653">
        <v>9258</v>
      </c>
      <c r="C39" s="654">
        <v>0</v>
      </c>
      <c r="D39" s="655">
        <f t="shared" si="10"/>
        <v>0</v>
      </c>
      <c r="E39" s="305">
        <v>0</v>
      </c>
      <c r="F39" s="656">
        <f t="shared" si="11"/>
        <v>0</v>
      </c>
      <c r="G39" s="665">
        <v>0</v>
      </c>
      <c r="H39" s="655">
        <f t="shared" si="12"/>
        <v>0</v>
      </c>
      <c r="I39" s="305"/>
      <c r="J39" s="305">
        <v>0</v>
      </c>
      <c r="K39" s="305">
        <v>0</v>
      </c>
      <c r="L39" s="305">
        <v>0</v>
      </c>
      <c r="M39" s="305">
        <v>0</v>
      </c>
      <c r="N39" s="305">
        <v>0</v>
      </c>
      <c r="O39" s="305">
        <v>0</v>
      </c>
      <c r="P39" s="657"/>
      <c r="Q39" s="305">
        <f t="shared" si="14"/>
        <v>0</v>
      </c>
      <c r="R39" s="305">
        <f t="shared" si="14"/>
        <v>0</v>
      </c>
      <c r="S39" s="358" t="s">
        <v>260</v>
      </c>
    </row>
    <row r="40" spans="1:19" s="641" customFormat="1" ht="15" customHeight="1">
      <c r="A40" s="358"/>
      <c r="B40" s="653"/>
      <c r="C40" s="654"/>
      <c r="D40" s="655"/>
      <c r="E40" s="305"/>
      <c r="F40" s="670"/>
      <c r="G40" s="665"/>
      <c r="H40" s="655"/>
      <c r="I40" s="654"/>
      <c r="J40" s="305"/>
      <c r="K40" s="305"/>
      <c r="L40" s="305"/>
      <c r="M40" s="305"/>
      <c r="N40" s="305"/>
      <c r="O40" s="305"/>
      <c r="P40" s="662"/>
      <c r="Q40" s="305"/>
      <c r="R40" s="305"/>
      <c r="S40" s="358"/>
    </row>
    <row r="41" spans="1:19" s="641" customFormat="1" ht="15" customHeight="1">
      <c r="A41" s="358" t="s">
        <v>1469</v>
      </c>
      <c r="B41" s="653">
        <f>SUM(B42:B46)</f>
        <v>144355</v>
      </c>
      <c r="C41" s="305">
        <f>SUM(C42:C46)</f>
        <v>137235</v>
      </c>
      <c r="D41" s="655">
        <f aca="true" t="shared" si="15" ref="D41:D46">SUM(C41/B41*100)</f>
        <v>95.06771500813966</v>
      </c>
      <c r="E41" s="305">
        <f>SUM(E42:E46)</f>
        <v>145485</v>
      </c>
      <c r="F41" s="656">
        <f aca="true" t="shared" si="16" ref="F41:F46">SUM(E41/B41*100)</f>
        <v>100.78279242146098</v>
      </c>
      <c r="G41" s="305">
        <f>SUM(G42:G46)</f>
        <v>120165</v>
      </c>
      <c r="H41" s="655">
        <f aca="true" t="shared" si="17" ref="H41:H46">SUM(G41/B41*100)</f>
        <v>83.24270028748572</v>
      </c>
      <c r="I41" s="657">
        <f aca="true" t="shared" si="18" ref="I41:O41">SUM(I42:I46)</f>
        <v>1</v>
      </c>
      <c r="J41" s="305">
        <f t="shared" si="18"/>
        <v>4</v>
      </c>
      <c r="K41" s="305">
        <f t="shared" si="18"/>
        <v>90192</v>
      </c>
      <c r="L41" s="305">
        <f t="shared" si="18"/>
        <v>30</v>
      </c>
      <c r="M41" s="305">
        <f t="shared" si="18"/>
        <v>29602</v>
      </c>
      <c r="N41" s="305">
        <f t="shared" si="18"/>
        <v>2</v>
      </c>
      <c r="O41" s="305">
        <f t="shared" si="18"/>
        <v>371</v>
      </c>
      <c r="P41" s="657">
        <f>SUM(I41)</f>
        <v>1</v>
      </c>
      <c r="Q41" s="305">
        <f>SUM(Q42:Q46)</f>
        <v>36</v>
      </c>
      <c r="R41" s="305">
        <f>SUM(R42:R46)</f>
        <v>120165</v>
      </c>
      <c r="S41" s="358" t="s">
        <v>1469</v>
      </c>
    </row>
    <row r="42" spans="1:19" s="641" customFormat="1" ht="15" customHeight="1">
      <c r="A42" s="358" t="s">
        <v>1470</v>
      </c>
      <c r="B42" s="653">
        <v>96687</v>
      </c>
      <c r="C42" s="305">
        <v>91769</v>
      </c>
      <c r="D42" s="655">
        <f t="shared" si="15"/>
        <v>94.91348371549432</v>
      </c>
      <c r="E42" s="305">
        <v>97377</v>
      </c>
      <c r="F42" s="656">
        <f t="shared" si="16"/>
        <v>100.71364299233609</v>
      </c>
      <c r="G42" s="665">
        <v>81720</v>
      </c>
      <c r="H42" s="655">
        <f t="shared" si="17"/>
        <v>84.52015265754444</v>
      </c>
      <c r="I42" s="654"/>
      <c r="J42" s="305">
        <v>2</v>
      </c>
      <c r="K42" s="305">
        <v>70002</v>
      </c>
      <c r="L42" s="305">
        <v>8</v>
      </c>
      <c r="M42" s="305">
        <v>11718</v>
      </c>
      <c r="N42" s="305">
        <v>0</v>
      </c>
      <c r="O42" s="305">
        <v>0</v>
      </c>
      <c r="P42" s="657"/>
      <c r="Q42" s="305">
        <f aca="true" t="shared" si="19" ref="Q42:R46">SUM(J42,L42,N42)</f>
        <v>10</v>
      </c>
      <c r="R42" s="305">
        <f t="shared" si="19"/>
        <v>81720</v>
      </c>
      <c r="S42" s="358" t="s">
        <v>1470</v>
      </c>
    </row>
    <row r="43" spans="1:19" s="641" customFormat="1" ht="15" customHeight="1">
      <c r="A43" s="358" t="s">
        <v>1471</v>
      </c>
      <c r="B43" s="653">
        <v>22194</v>
      </c>
      <c r="C43" s="305">
        <v>21561</v>
      </c>
      <c r="D43" s="655">
        <f t="shared" si="15"/>
        <v>97.14787780481211</v>
      </c>
      <c r="E43" s="305">
        <v>23565</v>
      </c>
      <c r="F43" s="656">
        <f t="shared" si="16"/>
        <v>106.17734522844012</v>
      </c>
      <c r="G43" s="665">
        <v>17970</v>
      </c>
      <c r="H43" s="655">
        <f t="shared" si="17"/>
        <v>80.96782914301163</v>
      </c>
      <c r="I43" s="654"/>
      <c r="J43" s="305">
        <v>1</v>
      </c>
      <c r="K43" s="305">
        <v>11635</v>
      </c>
      <c r="L43" s="305">
        <v>6</v>
      </c>
      <c r="M43" s="305">
        <v>5964</v>
      </c>
      <c r="N43" s="305">
        <v>2</v>
      </c>
      <c r="O43" s="305">
        <v>371</v>
      </c>
      <c r="P43" s="657"/>
      <c r="Q43" s="305">
        <f t="shared" si="19"/>
        <v>9</v>
      </c>
      <c r="R43" s="305">
        <f t="shared" si="19"/>
        <v>17970</v>
      </c>
      <c r="S43" s="358" t="s">
        <v>1471</v>
      </c>
    </row>
    <row r="44" spans="1:19" s="641" customFormat="1" ht="15" customHeight="1">
      <c r="A44" s="358" t="s">
        <v>1472</v>
      </c>
      <c r="B44" s="653">
        <v>9206</v>
      </c>
      <c r="C44" s="305">
        <v>8101</v>
      </c>
      <c r="D44" s="655">
        <f t="shared" si="15"/>
        <v>87.99695850532262</v>
      </c>
      <c r="E44" s="305">
        <v>6053</v>
      </c>
      <c r="F44" s="656">
        <f t="shared" si="16"/>
        <v>65.75059743645448</v>
      </c>
      <c r="G44" s="665">
        <v>6286</v>
      </c>
      <c r="H44" s="655">
        <f t="shared" si="17"/>
        <v>68.28155550727786</v>
      </c>
      <c r="I44" s="657">
        <v>1</v>
      </c>
      <c r="J44" s="305">
        <v>0</v>
      </c>
      <c r="K44" s="305">
        <v>4050</v>
      </c>
      <c r="L44" s="305">
        <v>8</v>
      </c>
      <c r="M44" s="305">
        <v>2236</v>
      </c>
      <c r="N44" s="305">
        <v>0</v>
      </c>
      <c r="O44" s="305">
        <v>0</v>
      </c>
      <c r="P44" s="657">
        <f>SUM(I44)</f>
        <v>1</v>
      </c>
      <c r="Q44" s="305">
        <f t="shared" si="19"/>
        <v>8</v>
      </c>
      <c r="R44" s="305">
        <f t="shared" si="19"/>
        <v>6286</v>
      </c>
      <c r="S44" s="358" t="s">
        <v>1472</v>
      </c>
    </row>
    <row r="45" spans="1:19" s="641" customFormat="1" ht="15" customHeight="1">
      <c r="A45" s="358" t="s">
        <v>391</v>
      </c>
      <c r="B45" s="653">
        <v>7303</v>
      </c>
      <c r="C45" s="305">
        <v>7243</v>
      </c>
      <c r="D45" s="655">
        <f t="shared" si="15"/>
        <v>99.17841982746816</v>
      </c>
      <c r="E45" s="305">
        <v>8370</v>
      </c>
      <c r="F45" s="656">
        <f t="shared" si="16"/>
        <v>114.61043406819115</v>
      </c>
      <c r="G45" s="305">
        <v>5939</v>
      </c>
      <c r="H45" s="655">
        <f t="shared" si="17"/>
        <v>81.32274407777625</v>
      </c>
      <c r="I45" s="305"/>
      <c r="J45" s="305">
        <v>0</v>
      </c>
      <c r="K45" s="305">
        <v>0</v>
      </c>
      <c r="L45" s="305">
        <v>5</v>
      </c>
      <c r="M45" s="305">
        <v>5939</v>
      </c>
      <c r="N45" s="305">
        <v>0</v>
      </c>
      <c r="O45" s="305">
        <v>0</v>
      </c>
      <c r="P45" s="657"/>
      <c r="Q45" s="305">
        <f t="shared" si="19"/>
        <v>5</v>
      </c>
      <c r="R45" s="305">
        <f t="shared" si="19"/>
        <v>5939</v>
      </c>
      <c r="S45" s="358" t="s">
        <v>391</v>
      </c>
    </row>
    <row r="46" spans="1:19" s="641" customFormat="1" ht="15" customHeight="1">
      <c r="A46" s="358" t="s">
        <v>1473</v>
      </c>
      <c r="B46" s="653">
        <v>8965</v>
      </c>
      <c r="C46" s="305">
        <v>8561</v>
      </c>
      <c r="D46" s="655">
        <f t="shared" si="15"/>
        <v>95.4935861684328</v>
      </c>
      <c r="E46" s="305">
        <v>10120</v>
      </c>
      <c r="F46" s="656">
        <f t="shared" si="16"/>
        <v>112.88343558282207</v>
      </c>
      <c r="G46" s="665">
        <v>8250</v>
      </c>
      <c r="H46" s="655">
        <f t="shared" si="17"/>
        <v>92.02453987730061</v>
      </c>
      <c r="I46" s="654"/>
      <c r="J46" s="305">
        <v>1</v>
      </c>
      <c r="K46" s="305">
        <v>4505</v>
      </c>
      <c r="L46" s="305">
        <v>3</v>
      </c>
      <c r="M46" s="305">
        <v>3745</v>
      </c>
      <c r="N46" s="305">
        <v>0</v>
      </c>
      <c r="O46" s="305">
        <v>0</v>
      </c>
      <c r="P46" s="657"/>
      <c r="Q46" s="305">
        <f t="shared" si="19"/>
        <v>4</v>
      </c>
      <c r="R46" s="305">
        <f t="shared" si="19"/>
        <v>8250</v>
      </c>
      <c r="S46" s="358" t="s">
        <v>1473</v>
      </c>
    </row>
    <row r="47" spans="1:19" s="641" customFormat="1" ht="15" customHeight="1">
      <c r="A47" s="358"/>
      <c r="B47" s="653"/>
      <c r="C47" s="305"/>
      <c r="D47" s="655"/>
      <c r="E47" s="305"/>
      <c r="F47" s="656"/>
      <c r="G47" s="665"/>
      <c r="H47" s="655"/>
      <c r="I47" s="654"/>
      <c r="J47" s="305"/>
      <c r="K47" s="305"/>
      <c r="L47" s="305"/>
      <c r="M47" s="305"/>
      <c r="N47" s="305"/>
      <c r="O47" s="305"/>
      <c r="P47" s="662"/>
      <c r="Q47" s="305"/>
      <c r="R47" s="305"/>
      <c r="S47" s="358"/>
    </row>
    <row r="48" spans="1:19" s="641" customFormat="1" ht="15" customHeight="1">
      <c r="A48" s="358" t="s">
        <v>1474</v>
      </c>
      <c r="B48" s="653">
        <f>SUM(B49:B52)</f>
        <v>56357</v>
      </c>
      <c r="C48" s="305">
        <f>SUM(C49:C52)</f>
        <v>51956</v>
      </c>
      <c r="D48" s="655">
        <f>SUM(C48/B48*100)</f>
        <v>92.19085472966978</v>
      </c>
      <c r="E48" s="305">
        <f>SUM(E49:E52)</f>
        <v>58922</v>
      </c>
      <c r="F48" s="656">
        <f>SUM(E48/B48*100)</f>
        <v>104.55134233546852</v>
      </c>
      <c r="G48" s="305">
        <f>SUM(G49:G52)</f>
        <v>47173</v>
      </c>
      <c r="H48" s="655">
        <f>SUM(G48/B48*100)</f>
        <v>83.7038877158117</v>
      </c>
      <c r="I48" s="657">
        <f aca="true" t="shared" si="20" ref="I48:O48">SUM(I49:I52)</f>
        <v>1</v>
      </c>
      <c r="J48" s="305">
        <f t="shared" si="20"/>
        <v>3</v>
      </c>
      <c r="K48" s="305">
        <f t="shared" si="20"/>
        <v>28428</v>
      </c>
      <c r="L48" s="305">
        <f t="shared" si="20"/>
        <v>21</v>
      </c>
      <c r="M48" s="305">
        <f t="shared" si="20"/>
        <v>18745</v>
      </c>
      <c r="N48" s="305">
        <f t="shared" si="20"/>
        <v>0</v>
      </c>
      <c r="O48" s="305">
        <f t="shared" si="20"/>
        <v>0</v>
      </c>
      <c r="P48" s="657">
        <f>SUM(I48)</f>
        <v>1</v>
      </c>
      <c r="Q48" s="305">
        <f>SUM(Q49:Q52)</f>
        <v>24</v>
      </c>
      <c r="R48" s="305">
        <f>SUM(R49:R52)</f>
        <v>47173</v>
      </c>
      <c r="S48" s="358" t="s">
        <v>1474</v>
      </c>
    </row>
    <row r="49" spans="1:19" s="641" customFormat="1" ht="15" customHeight="1">
      <c r="A49" s="358" t="s">
        <v>1154</v>
      </c>
      <c r="B49" s="653">
        <v>9892</v>
      </c>
      <c r="C49" s="654">
        <v>7158</v>
      </c>
      <c r="D49" s="655">
        <f>SUM(C49/B49*100)</f>
        <v>72.36150424585523</v>
      </c>
      <c r="E49" s="305">
        <v>8163</v>
      </c>
      <c r="F49" s="656">
        <f>SUM(E49/B49*100)</f>
        <v>82.52122927618277</v>
      </c>
      <c r="G49" s="665">
        <v>6616</v>
      </c>
      <c r="H49" s="655">
        <f>SUM(G49/B49*100)</f>
        <v>66.88232915487262</v>
      </c>
      <c r="I49" s="657"/>
      <c r="J49" s="305">
        <v>1</v>
      </c>
      <c r="K49" s="305">
        <v>5225</v>
      </c>
      <c r="L49" s="305">
        <v>7</v>
      </c>
      <c r="M49" s="305">
        <v>1391</v>
      </c>
      <c r="N49" s="305">
        <v>0</v>
      </c>
      <c r="O49" s="305">
        <v>0</v>
      </c>
      <c r="P49" s="657"/>
      <c r="Q49" s="305">
        <f aca="true" t="shared" si="21" ref="Q49:R52">SUM(J49,L49,N49)</f>
        <v>8</v>
      </c>
      <c r="R49" s="305">
        <f t="shared" si="21"/>
        <v>6616</v>
      </c>
      <c r="S49" s="358" t="s">
        <v>1154</v>
      </c>
    </row>
    <row r="50" spans="1:19" s="641" customFormat="1" ht="15" customHeight="1">
      <c r="A50" s="358" t="s">
        <v>1475</v>
      </c>
      <c r="B50" s="653">
        <v>20329</v>
      </c>
      <c r="C50" s="305">
        <v>20329</v>
      </c>
      <c r="D50" s="655">
        <v>10</v>
      </c>
      <c r="E50" s="305">
        <v>21350</v>
      </c>
      <c r="F50" s="656">
        <f>SUM(E50/B50*100)</f>
        <v>105.02238181907619</v>
      </c>
      <c r="G50" s="665">
        <v>16765</v>
      </c>
      <c r="H50" s="655">
        <f>SUM(G50/B50*100)</f>
        <v>82.46839490383196</v>
      </c>
      <c r="I50" s="657"/>
      <c r="J50" s="305">
        <v>2</v>
      </c>
      <c r="K50" s="305">
        <v>16105</v>
      </c>
      <c r="L50" s="305">
        <v>2</v>
      </c>
      <c r="M50" s="305">
        <v>660</v>
      </c>
      <c r="N50" s="305">
        <v>0</v>
      </c>
      <c r="O50" s="305">
        <v>0</v>
      </c>
      <c r="P50" s="657"/>
      <c r="Q50" s="305">
        <f t="shared" si="21"/>
        <v>4</v>
      </c>
      <c r="R50" s="305">
        <f t="shared" si="21"/>
        <v>16765</v>
      </c>
      <c r="S50" s="358" t="s">
        <v>1475</v>
      </c>
    </row>
    <row r="51" spans="1:19" s="641" customFormat="1" ht="15" customHeight="1">
      <c r="A51" s="358" t="s">
        <v>1046</v>
      </c>
      <c r="B51" s="653">
        <v>14505</v>
      </c>
      <c r="C51" s="654">
        <v>14505</v>
      </c>
      <c r="D51" s="655">
        <v>10</v>
      </c>
      <c r="E51" s="305">
        <v>16969</v>
      </c>
      <c r="F51" s="656">
        <f>SUM(E51/B51*100)</f>
        <v>116.98724577731817</v>
      </c>
      <c r="G51" s="665">
        <v>14273</v>
      </c>
      <c r="H51" s="655">
        <f>SUM(G51/B51*100)</f>
        <v>98.4005515339538</v>
      </c>
      <c r="I51" s="657">
        <v>1</v>
      </c>
      <c r="J51" s="305">
        <v>0</v>
      </c>
      <c r="K51" s="305">
        <v>7098</v>
      </c>
      <c r="L51" s="305">
        <v>6</v>
      </c>
      <c r="M51" s="305">
        <v>7175</v>
      </c>
      <c r="N51" s="305">
        <v>0</v>
      </c>
      <c r="O51" s="305">
        <v>0</v>
      </c>
      <c r="P51" s="657">
        <f>SUM(I51)</f>
        <v>1</v>
      </c>
      <c r="Q51" s="305">
        <f t="shared" si="21"/>
        <v>6</v>
      </c>
      <c r="R51" s="305">
        <f t="shared" si="21"/>
        <v>14273</v>
      </c>
      <c r="S51" s="358" t="s">
        <v>1046</v>
      </c>
    </row>
    <row r="52" spans="1:19" s="641" customFormat="1" ht="15" customHeight="1">
      <c r="A52" s="358" t="s">
        <v>347</v>
      </c>
      <c r="B52" s="653">
        <v>11631</v>
      </c>
      <c r="C52" s="654">
        <v>9964</v>
      </c>
      <c r="D52" s="655">
        <f>SUM(C52/B52*100)</f>
        <v>85.66761241509758</v>
      </c>
      <c r="E52" s="305">
        <v>12440</v>
      </c>
      <c r="F52" s="656">
        <f>SUM(E52/B52*100)</f>
        <v>106.95554982374689</v>
      </c>
      <c r="G52" s="665">
        <v>9519</v>
      </c>
      <c r="H52" s="655">
        <f>SUM(G52/B52*100)</f>
        <v>81.84163012638638</v>
      </c>
      <c r="I52" s="633"/>
      <c r="J52" s="305">
        <v>0</v>
      </c>
      <c r="K52" s="305">
        <v>0</v>
      </c>
      <c r="L52" s="305">
        <v>6</v>
      </c>
      <c r="M52" s="305">
        <v>9519</v>
      </c>
      <c r="N52" s="305">
        <v>0</v>
      </c>
      <c r="O52" s="305">
        <v>0</v>
      </c>
      <c r="P52" s="657"/>
      <c r="Q52" s="305">
        <f t="shared" si="21"/>
        <v>6</v>
      </c>
      <c r="R52" s="305">
        <f t="shared" si="21"/>
        <v>9519</v>
      </c>
      <c r="S52" s="358" t="s">
        <v>347</v>
      </c>
    </row>
    <row r="53" spans="1:19" s="641" customFormat="1" ht="15" customHeight="1">
      <c r="A53" s="358"/>
      <c r="B53" s="653"/>
      <c r="C53" s="305"/>
      <c r="D53" s="655"/>
      <c r="E53" s="305"/>
      <c r="F53" s="655"/>
      <c r="G53" s="305"/>
      <c r="H53" s="655"/>
      <c r="I53" s="654"/>
      <c r="J53" s="305"/>
      <c r="K53" s="305"/>
      <c r="L53" s="305"/>
      <c r="M53" s="305"/>
      <c r="N53" s="305"/>
      <c r="O53" s="305"/>
      <c r="P53" s="657"/>
      <c r="Q53" s="305"/>
      <c r="R53" s="305"/>
      <c r="S53" s="358"/>
    </row>
    <row r="54" spans="1:19" s="641" customFormat="1" ht="15" customHeight="1">
      <c r="A54" s="358" t="s">
        <v>1476</v>
      </c>
      <c r="B54" s="653">
        <f>SUM(B55:B59)</f>
        <v>141945</v>
      </c>
      <c r="C54" s="305">
        <f>SUM(C55:C59)</f>
        <v>124872</v>
      </c>
      <c r="D54" s="655">
        <f>SUM(C54/B54*100)</f>
        <v>87.97210187044277</v>
      </c>
      <c r="E54" s="305">
        <f>SUM(E55:E59)</f>
        <v>140376</v>
      </c>
      <c r="F54" s="656">
        <f aca="true" t="shared" si="22" ref="F54:F59">SUM(E54/B54*100)</f>
        <v>98.8946422910282</v>
      </c>
      <c r="G54" s="305">
        <f>SUM(G55:G59)</f>
        <v>115833</v>
      </c>
      <c r="H54" s="655">
        <f aca="true" t="shared" si="23" ref="H54:H59">SUM(G54/B54*100)</f>
        <v>81.60414244954032</v>
      </c>
      <c r="I54" s="305"/>
      <c r="J54" s="305">
        <f aca="true" t="shared" si="24" ref="J54:O54">SUM(J55:J59)</f>
        <v>5</v>
      </c>
      <c r="K54" s="305">
        <f t="shared" si="24"/>
        <v>88052</v>
      </c>
      <c r="L54" s="305">
        <f t="shared" si="24"/>
        <v>33</v>
      </c>
      <c r="M54" s="305">
        <f t="shared" si="24"/>
        <v>27436</v>
      </c>
      <c r="N54" s="305">
        <f t="shared" si="24"/>
        <v>2</v>
      </c>
      <c r="O54" s="305">
        <f t="shared" si="24"/>
        <v>345</v>
      </c>
      <c r="P54" s="657"/>
      <c r="Q54" s="305">
        <f>SUM(Q55:Q59)</f>
        <v>40</v>
      </c>
      <c r="R54" s="305">
        <f>SUM(R55:R59)</f>
        <v>115833</v>
      </c>
      <c r="S54" s="358" t="s">
        <v>1476</v>
      </c>
    </row>
    <row r="55" spans="1:19" s="641" customFormat="1" ht="15" customHeight="1">
      <c r="A55" s="358" t="s">
        <v>238</v>
      </c>
      <c r="B55" s="653">
        <v>97159</v>
      </c>
      <c r="C55" s="305">
        <v>85097</v>
      </c>
      <c r="D55" s="655">
        <f>SUM(C55/B55*100)</f>
        <v>87.58529832542533</v>
      </c>
      <c r="E55" s="305">
        <v>97960</v>
      </c>
      <c r="F55" s="656">
        <f t="shared" si="22"/>
        <v>100.82442182402043</v>
      </c>
      <c r="G55" s="665">
        <v>80520</v>
      </c>
      <c r="H55" s="655">
        <f t="shared" si="23"/>
        <v>82.87446350826994</v>
      </c>
      <c r="I55" s="654"/>
      <c r="J55" s="654">
        <v>3</v>
      </c>
      <c r="K55" s="305">
        <v>69545</v>
      </c>
      <c r="L55" s="305">
        <v>10</v>
      </c>
      <c r="M55" s="305">
        <v>10730</v>
      </c>
      <c r="N55" s="305">
        <v>1</v>
      </c>
      <c r="O55" s="305">
        <v>245</v>
      </c>
      <c r="P55" s="657"/>
      <c r="Q55" s="305">
        <f aca="true" t="shared" si="25" ref="Q55:R59">SUM(J55,L55,N55)</f>
        <v>14</v>
      </c>
      <c r="R55" s="305">
        <f t="shared" si="25"/>
        <v>80520</v>
      </c>
      <c r="S55" s="358" t="s">
        <v>238</v>
      </c>
    </row>
    <row r="56" spans="1:19" s="641" customFormat="1" ht="15" customHeight="1">
      <c r="A56" s="358" t="s">
        <v>345</v>
      </c>
      <c r="B56" s="653">
        <v>9147</v>
      </c>
      <c r="C56" s="305">
        <v>6708</v>
      </c>
      <c r="D56" s="655">
        <f>SUM(C56/B56*100)</f>
        <v>73.33551984257134</v>
      </c>
      <c r="E56" s="305">
        <v>7630</v>
      </c>
      <c r="F56" s="656">
        <f t="shared" si="22"/>
        <v>83.41532742975839</v>
      </c>
      <c r="G56" s="665">
        <v>4381</v>
      </c>
      <c r="H56" s="655">
        <f t="shared" si="23"/>
        <v>47.89548485842353</v>
      </c>
      <c r="I56" s="654"/>
      <c r="J56" s="654">
        <v>0</v>
      </c>
      <c r="K56" s="305">
        <v>0</v>
      </c>
      <c r="L56" s="305">
        <v>10</v>
      </c>
      <c r="M56" s="305">
        <v>4281</v>
      </c>
      <c r="N56" s="305">
        <v>1</v>
      </c>
      <c r="O56" s="305">
        <v>100</v>
      </c>
      <c r="P56" s="657"/>
      <c r="Q56" s="305">
        <f t="shared" si="25"/>
        <v>11</v>
      </c>
      <c r="R56" s="305">
        <f t="shared" si="25"/>
        <v>4381</v>
      </c>
      <c r="S56" s="358" t="s">
        <v>345</v>
      </c>
    </row>
    <row r="57" spans="1:19" s="641" customFormat="1" ht="15" customHeight="1">
      <c r="A57" s="358" t="s">
        <v>383</v>
      </c>
      <c r="B57" s="653">
        <v>9528</v>
      </c>
      <c r="C57" s="305">
        <v>9162</v>
      </c>
      <c r="D57" s="655">
        <f>SUM(C57/B57*100)</f>
        <v>96.15869017632241</v>
      </c>
      <c r="E57" s="305">
        <v>10030</v>
      </c>
      <c r="F57" s="656">
        <f t="shared" si="22"/>
        <v>105.26868178001678</v>
      </c>
      <c r="G57" s="665">
        <v>8771</v>
      </c>
      <c r="H57" s="655">
        <f t="shared" si="23"/>
        <v>92.05499580184718</v>
      </c>
      <c r="I57" s="654"/>
      <c r="J57" s="654">
        <v>0</v>
      </c>
      <c r="K57" s="305">
        <v>0</v>
      </c>
      <c r="L57" s="305">
        <v>4</v>
      </c>
      <c r="M57" s="305">
        <v>8771</v>
      </c>
      <c r="N57" s="305">
        <v>0</v>
      </c>
      <c r="O57" s="305">
        <v>0</v>
      </c>
      <c r="P57" s="657"/>
      <c r="Q57" s="305">
        <f t="shared" si="25"/>
        <v>4</v>
      </c>
      <c r="R57" s="305">
        <f t="shared" si="25"/>
        <v>8771</v>
      </c>
      <c r="S57" s="358" t="s">
        <v>383</v>
      </c>
    </row>
    <row r="58" spans="1:19" s="641" customFormat="1" ht="15" customHeight="1">
      <c r="A58" s="358" t="s">
        <v>1254</v>
      </c>
      <c r="B58" s="653">
        <v>9187</v>
      </c>
      <c r="C58" s="305">
        <v>9187</v>
      </c>
      <c r="D58" s="655">
        <v>10</v>
      </c>
      <c r="E58" s="305">
        <v>9631</v>
      </c>
      <c r="F58" s="656">
        <f t="shared" si="22"/>
        <v>104.83291607706542</v>
      </c>
      <c r="G58" s="665">
        <v>9137</v>
      </c>
      <c r="H58" s="655">
        <f t="shared" si="23"/>
        <v>99.45575269402417</v>
      </c>
      <c r="I58" s="654"/>
      <c r="J58" s="654">
        <v>1</v>
      </c>
      <c r="K58" s="305">
        <v>9137</v>
      </c>
      <c r="L58" s="305">
        <v>0</v>
      </c>
      <c r="M58" s="305">
        <v>0</v>
      </c>
      <c r="N58" s="305">
        <v>0</v>
      </c>
      <c r="O58" s="305">
        <v>0</v>
      </c>
      <c r="P58" s="657"/>
      <c r="Q58" s="305">
        <f t="shared" si="25"/>
        <v>1</v>
      </c>
      <c r="R58" s="305">
        <f t="shared" si="25"/>
        <v>9137</v>
      </c>
      <c r="S58" s="358" t="s">
        <v>1254</v>
      </c>
    </row>
    <row r="59" spans="1:19" s="641" customFormat="1" ht="15" customHeight="1">
      <c r="A59" s="358" t="s">
        <v>1255</v>
      </c>
      <c r="B59" s="653">
        <v>16924</v>
      </c>
      <c r="C59" s="305">
        <v>14718</v>
      </c>
      <c r="D59" s="655">
        <f>SUM(C59/B59*100)</f>
        <v>86.9652564405578</v>
      </c>
      <c r="E59" s="305">
        <v>15125</v>
      </c>
      <c r="F59" s="656">
        <f t="shared" si="22"/>
        <v>89.37012526589459</v>
      </c>
      <c r="G59" s="305">
        <v>13024</v>
      </c>
      <c r="H59" s="655">
        <f t="shared" si="23"/>
        <v>76.9558024107776</v>
      </c>
      <c r="I59" s="675"/>
      <c r="J59" s="675">
        <v>1</v>
      </c>
      <c r="K59" s="305">
        <v>9370</v>
      </c>
      <c r="L59" s="305">
        <v>9</v>
      </c>
      <c r="M59" s="305">
        <v>3654</v>
      </c>
      <c r="N59" s="305">
        <v>0</v>
      </c>
      <c r="O59" s="305">
        <v>0</v>
      </c>
      <c r="P59" s="657"/>
      <c r="Q59" s="305">
        <f t="shared" si="25"/>
        <v>10</v>
      </c>
      <c r="R59" s="305">
        <f t="shared" si="25"/>
        <v>13024</v>
      </c>
      <c r="S59" s="358" t="s">
        <v>1255</v>
      </c>
    </row>
    <row r="60" spans="1:19" s="641" customFormat="1" ht="15" customHeight="1">
      <c r="A60" s="358"/>
      <c r="B60" s="653"/>
      <c r="C60" s="305"/>
      <c r="D60" s="655"/>
      <c r="E60" s="305"/>
      <c r="F60" s="668"/>
      <c r="G60" s="665"/>
      <c r="H60" s="655"/>
      <c r="I60" s="654"/>
      <c r="J60" s="305"/>
      <c r="K60" s="305"/>
      <c r="L60" s="305"/>
      <c r="M60" s="305"/>
      <c r="N60" s="305"/>
      <c r="O60" s="305"/>
      <c r="P60" s="662"/>
      <c r="Q60" s="305"/>
      <c r="R60" s="305"/>
      <c r="S60" s="358"/>
    </row>
    <row r="61" spans="1:19" s="641" customFormat="1" ht="15" customHeight="1">
      <c r="A61" s="358" t="s">
        <v>1477</v>
      </c>
      <c r="B61" s="653">
        <f>SUM(B62:B63)</f>
        <v>67545</v>
      </c>
      <c r="C61" s="305">
        <f>SUM(C62:C64)</f>
        <v>46045</v>
      </c>
      <c r="D61" s="655">
        <f>SUM(C61/B61*100)</f>
        <v>68.16936856910209</v>
      </c>
      <c r="E61" s="305">
        <f>SUM(E62:E64)</f>
        <v>49820</v>
      </c>
      <c r="F61" s="656">
        <f>SUM(E61/B61*100)</f>
        <v>73.75823525057369</v>
      </c>
      <c r="G61" s="305">
        <f>SUM(G62:G64)</f>
        <v>35425</v>
      </c>
      <c r="H61" s="655">
        <f>SUM(G61/B61*100)</f>
        <v>52.44651713672367</v>
      </c>
      <c r="I61" s="305"/>
      <c r="J61" s="305">
        <f aca="true" t="shared" si="26" ref="J61:O61">SUM(J62:J64)</f>
        <v>3</v>
      </c>
      <c r="K61" s="305">
        <f t="shared" si="26"/>
        <v>26803</v>
      </c>
      <c r="L61" s="305">
        <f t="shared" si="26"/>
        <v>10</v>
      </c>
      <c r="M61" s="305">
        <f t="shared" si="26"/>
        <v>7912</v>
      </c>
      <c r="N61" s="305">
        <f t="shared" si="26"/>
        <v>3</v>
      </c>
      <c r="O61" s="305">
        <f t="shared" si="26"/>
        <v>710</v>
      </c>
      <c r="P61" s="657"/>
      <c r="Q61" s="305">
        <f>SUM(Q62:Q64)</f>
        <v>16</v>
      </c>
      <c r="R61" s="384">
        <f>SUM(R62:R64)</f>
        <v>35425</v>
      </c>
      <c r="S61" s="358" t="s">
        <v>1477</v>
      </c>
    </row>
    <row r="62" spans="1:19" s="641" customFormat="1" ht="15" customHeight="1">
      <c r="A62" s="358" t="s">
        <v>329</v>
      </c>
      <c r="B62" s="653">
        <v>38562</v>
      </c>
      <c r="C62" s="654">
        <v>24767</v>
      </c>
      <c r="D62" s="655">
        <f>SUM(C62/B62*100)</f>
        <v>64.22644053731653</v>
      </c>
      <c r="E62" s="305">
        <v>28840</v>
      </c>
      <c r="F62" s="656">
        <f>SUM(E62/B62*100)</f>
        <v>74.78865204086925</v>
      </c>
      <c r="G62" s="665">
        <v>20479</v>
      </c>
      <c r="H62" s="655">
        <f>SUM(G62/B62*100)</f>
        <v>53.10668533789741</v>
      </c>
      <c r="I62" s="654"/>
      <c r="J62" s="654">
        <v>2</v>
      </c>
      <c r="K62" s="623">
        <v>13349</v>
      </c>
      <c r="L62" s="305">
        <v>6</v>
      </c>
      <c r="M62" s="305">
        <v>6570</v>
      </c>
      <c r="N62" s="305">
        <v>2</v>
      </c>
      <c r="O62" s="305">
        <v>560</v>
      </c>
      <c r="P62" s="657"/>
      <c r="Q62" s="305">
        <f>SUM(J62,L62,N62)</f>
        <v>10</v>
      </c>
      <c r="R62" s="305">
        <f>SUM(K62,M62,O62)</f>
        <v>20479</v>
      </c>
      <c r="S62" s="358" t="s">
        <v>329</v>
      </c>
    </row>
    <row r="63" spans="1:19" s="641" customFormat="1" ht="15" customHeight="1">
      <c r="A63" s="358" t="s">
        <v>270</v>
      </c>
      <c r="B63" s="653">
        <v>28983</v>
      </c>
      <c r="C63" s="305">
        <v>21278</v>
      </c>
      <c r="D63" s="655">
        <f>SUM(C63/B63*100)</f>
        <v>73.41545043646276</v>
      </c>
      <c r="E63" s="305">
        <v>20980</v>
      </c>
      <c r="F63" s="656">
        <f>SUM(E63/B63*100)</f>
        <v>72.3872614981196</v>
      </c>
      <c r="G63" s="665">
        <v>14946</v>
      </c>
      <c r="H63" s="655">
        <f>SUM(G63/B63*100)</f>
        <v>51.568160645895865</v>
      </c>
      <c r="I63" s="654"/>
      <c r="J63" s="654">
        <v>1</v>
      </c>
      <c r="K63" s="305">
        <v>13454</v>
      </c>
      <c r="L63" s="623">
        <v>4</v>
      </c>
      <c r="M63" s="623">
        <v>1342</v>
      </c>
      <c r="N63" s="623">
        <v>1</v>
      </c>
      <c r="O63" s="305">
        <v>150</v>
      </c>
      <c r="P63" s="657"/>
      <c r="Q63" s="305">
        <f>SUM(J63,L63,N63)</f>
        <v>6</v>
      </c>
      <c r="R63" s="305">
        <f>SUM(K63,M63,O63)</f>
        <v>14946</v>
      </c>
      <c r="S63" s="358" t="s">
        <v>270</v>
      </c>
    </row>
    <row r="64" spans="1:19" s="641" customFormat="1" ht="15" customHeight="1">
      <c r="A64" s="358"/>
      <c r="B64" s="653"/>
      <c r="C64" s="305"/>
      <c r="D64" s="655"/>
      <c r="E64" s="305"/>
      <c r="F64" s="670"/>
      <c r="G64" s="665"/>
      <c r="H64" s="655"/>
      <c r="I64" s="623"/>
      <c r="J64" s="623"/>
      <c r="K64" s="623"/>
      <c r="L64" s="623"/>
      <c r="M64" s="623"/>
      <c r="N64" s="623"/>
      <c r="O64" s="305"/>
      <c r="P64" s="676"/>
      <c r="Q64" s="623"/>
      <c r="R64" s="305"/>
      <c r="S64" s="358"/>
    </row>
    <row r="65" spans="1:19" s="641" customFormat="1" ht="15" customHeight="1">
      <c r="A65" s="358" t="s">
        <v>1478</v>
      </c>
      <c r="B65" s="667">
        <f>SUM(B66:B69)</f>
        <v>83313</v>
      </c>
      <c r="C65" s="665">
        <f>SUM(C66:C69)</f>
        <v>54020</v>
      </c>
      <c r="D65" s="655">
        <f>SUM(C65/B65*100)</f>
        <v>64.83982091630358</v>
      </c>
      <c r="E65" s="665">
        <f>SUM(E66:E69)</f>
        <v>56880</v>
      </c>
      <c r="F65" s="656">
        <f>SUM(E65/B65*100)</f>
        <v>68.27265852868099</v>
      </c>
      <c r="G65" s="665">
        <f>SUM(G66:G69)</f>
        <v>39056</v>
      </c>
      <c r="H65" s="655">
        <f>SUM(G65/B65*100)</f>
        <v>46.878638387766614</v>
      </c>
      <c r="I65" s="665"/>
      <c r="J65" s="665">
        <f aca="true" t="shared" si="27" ref="J65:O65">SUM(J66:J69)</f>
        <v>3</v>
      </c>
      <c r="K65" s="665">
        <f t="shared" si="27"/>
        <v>22813</v>
      </c>
      <c r="L65" s="665">
        <f t="shared" si="27"/>
        <v>14</v>
      </c>
      <c r="M65" s="665">
        <f t="shared" si="27"/>
        <v>14243</v>
      </c>
      <c r="N65" s="665">
        <f t="shared" si="27"/>
        <v>1</v>
      </c>
      <c r="O65" s="665">
        <f t="shared" si="27"/>
        <v>2000</v>
      </c>
      <c r="P65" s="657"/>
      <c r="Q65" s="665">
        <f>SUM(Q66:Q69)</f>
        <v>18</v>
      </c>
      <c r="R65" s="673">
        <f>SUM(R66:R69)</f>
        <v>39056</v>
      </c>
      <c r="S65" s="358" t="s">
        <v>1478</v>
      </c>
    </row>
    <row r="66" spans="1:19" s="641" customFormat="1" ht="15" customHeight="1">
      <c r="A66" s="358" t="s">
        <v>244</v>
      </c>
      <c r="B66" s="667">
        <v>34118</v>
      </c>
      <c r="C66" s="665">
        <v>23155</v>
      </c>
      <c r="D66" s="655">
        <f>SUM(C66/B66*100)</f>
        <v>67.86740137170995</v>
      </c>
      <c r="E66" s="305">
        <v>23900</v>
      </c>
      <c r="F66" s="656">
        <f>SUM(E66/B66*100)</f>
        <v>70.05099947241925</v>
      </c>
      <c r="G66" s="305">
        <v>14024</v>
      </c>
      <c r="H66" s="655">
        <f>SUM(G66/B66*100)</f>
        <v>41.104402368251364</v>
      </c>
      <c r="I66" s="654"/>
      <c r="J66" s="654">
        <v>1</v>
      </c>
      <c r="K66" s="623">
        <v>10814</v>
      </c>
      <c r="L66" s="623">
        <v>3</v>
      </c>
      <c r="M66" s="623">
        <v>3210</v>
      </c>
      <c r="N66" s="305">
        <v>0</v>
      </c>
      <c r="O66" s="305">
        <v>0</v>
      </c>
      <c r="P66" s="657"/>
      <c r="Q66" s="305">
        <f aca="true" t="shared" si="28" ref="Q66:R69">SUM(J66,L66,N66)</f>
        <v>4</v>
      </c>
      <c r="R66" s="305">
        <f t="shared" si="28"/>
        <v>14024</v>
      </c>
      <c r="S66" s="358" t="s">
        <v>244</v>
      </c>
    </row>
    <row r="67" spans="1:19" s="641" customFormat="1" ht="15" customHeight="1">
      <c r="A67" s="358" t="s">
        <v>421</v>
      </c>
      <c r="B67" s="653">
        <v>14853</v>
      </c>
      <c r="C67" s="305">
        <v>2419</v>
      </c>
      <c r="D67" s="655">
        <f>SUM(C67/B67*100)</f>
        <v>16.286272133575707</v>
      </c>
      <c r="E67" s="305">
        <v>2180</v>
      </c>
      <c r="F67" s="656">
        <f>SUM(E67/B67*100)</f>
        <v>14.677169595367939</v>
      </c>
      <c r="G67" s="665">
        <v>2419</v>
      </c>
      <c r="H67" s="655">
        <f>SUM(G67/B67*100)</f>
        <v>16.286272133575707</v>
      </c>
      <c r="I67" s="623"/>
      <c r="J67" s="623">
        <v>0</v>
      </c>
      <c r="K67" s="305">
        <v>0</v>
      </c>
      <c r="L67" s="623">
        <v>2</v>
      </c>
      <c r="M67" s="623">
        <v>419</v>
      </c>
      <c r="N67" s="623">
        <v>1</v>
      </c>
      <c r="O67" s="305">
        <v>2000</v>
      </c>
      <c r="P67" s="657"/>
      <c r="Q67" s="305">
        <f t="shared" si="28"/>
        <v>3</v>
      </c>
      <c r="R67" s="305">
        <f t="shared" si="28"/>
        <v>2419</v>
      </c>
      <c r="S67" s="358" t="s">
        <v>421</v>
      </c>
    </row>
    <row r="68" spans="1:19" s="641" customFormat="1" ht="15" customHeight="1">
      <c r="A68" s="358" t="s">
        <v>420</v>
      </c>
      <c r="B68" s="653">
        <v>21084</v>
      </c>
      <c r="C68" s="305">
        <v>16436</v>
      </c>
      <c r="D68" s="655">
        <f>SUM(C68/B68*100)</f>
        <v>77.95484727755644</v>
      </c>
      <c r="E68" s="305">
        <v>18200</v>
      </c>
      <c r="F68" s="656">
        <f>SUM(E68/B68*100)</f>
        <v>86.32138114209828</v>
      </c>
      <c r="G68" s="665">
        <v>12769</v>
      </c>
      <c r="H68" s="655">
        <f>SUM(G68/B68*100)</f>
        <v>60.56251185733258</v>
      </c>
      <c r="I68" s="623"/>
      <c r="J68" s="623">
        <v>1</v>
      </c>
      <c r="K68" s="623">
        <v>4914</v>
      </c>
      <c r="L68" s="623">
        <v>6</v>
      </c>
      <c r="M68" s="623">
        <v>7855</v>
      </c>
      <c r="N68" s="305">
        <v>0</v>
      </c>
      <c r="O68" s="305">
        <v>0</v>
      </c>
      <c r="P68" s="657"/>
      <c r="Q68" s="305">
        <f t="shared" si="28"/>
        <v>7</v>
      </c>
      <c r="R68" s="305">
        <f t="shared" si="28"/>
        <v>12769</v>
      </c>
      <c r="S68" s="358" t="s">
        <v>420</v>
      </c>
    </row>
    <row r="69" spans="1:19" s="641" customFormat="1" ht="15" customHeight="1">
      <c r="A69" s="358" t="s">
        <v>272</v>
      </c>
      <c r="B69" s="653">
        <v>13258</v>
      </c>
      <c r="C69" s="305">
        <v>12010</v>
      </c>
      <c r="D69" s="655">
        <f>SUM(C69/B69*100)</f>
        <v>90.58681550761804</v>
      </c>
      <c r="E69" s="305">
        <v>12600</v>
      </c>
      <c r="F69" s="656">
        <f>SUM(E69/B69*100)</f>
        <v>95.03695881731784</v>
      </c>
      <c r="G69" s="665">
        <v>9844</v>
      </c>
      <c r="H69" s="655">
        <f>SUM(G69/B69*100)</f>
        <v>74.24950972997435</v>
      </c>
      <c r="I69" s="654"/>
      <c r="J69" s="654">
        <v>1</v>
      </c>
      <c r="K69" s="623">
        <v>7085</v>
      </c>
      <c r="L69" s="305">
        <v>3</v>
      </c>
      <c r="M69" s="305">
        <v>2759</v>
      </c>
      <c r="N69" s="305">
        <v>0</v>
      </c>
      <c r="O69" s="305">
        <v>0</v>
      </c>
      <c r="P69" s="657"/>
      <c r="Q69" s="305">
        <f t="shared" si="28"/>
        <v>4</v>
      </c>
      <c r="R69" s="305">
        <f t="shared" si="28"/>
        <v>9844</v>
      </c>
      <c r="S69" s="358" t="s">
        <v>272</v>
      </c>
    </row>
    <row r="70" spans="1:19" s="641" customFormat="1" ht="15" customHeight="1">
      <c r="A70" s="358"/>
      <c r="B70" s="653"/>
      <c r="C70" s="305"/>
      <c r="D70" s="655"/>
      <c r="E70" s="305"/>
      <c r="F70" s="670"/>
      <c r="G70" s="665"/>
      <c r="H70" s="655"/>
      <c r="I70" s="623"/>
      <c r="J70" s="305"/>
      <c r="K70" s="305"/>
      <c r="L70" s="623"/>
      <c r="M70" s="623"/>
      <c r="N70" s="623"/>
      <c r="O70" s="305"/>
      <c r="P70" s="677"/>
      <c r="Q70" s="623"/>
      <c r="R70" s="305"/>
      <c r="S70" s="358"/>
    </row>
    <row r="71" spans="1:19" s="641" customFormat="1" ht="15" customHeight="1">
      <c r="A71" s="358" t="s">
        <v>1479</v>
      </c>
      <c r="B71" s="653">
        <f>SUM(B72:B73)</f>
        <v>117922</v>
      </c>
      <c r="C71" s="305">
        <f>SUM(C72:C73)</f>
        <v>106061</v>
      </c>
      <c r="D71" s="655">
        <f>SUM(C71/B71*100)</f>
        <v>89.94165634911212</v>
      </c>
      <c r="E71" s="305">
        <f>SUM(E72:E73)</f>
        <v>99342</v>
      </c>
      <c r="F71" s="656">
        <f>SUM(E71/B71*100)</f>
        <v>84.2438221875477</v>
      </c>
      <c r="G71" s="305">
        <f>SUM(G72:G73)</f>
        <v>80796</v>
      </c>
      <c r="H71" s="655">
        <f>SUM(G71/B71*100)</f>
        <v>68.51647699326674</v>
      </c>
      <c r="I71" s="305"/>
      <c r="J71" s="305">
        <f aca="true" t="shared" si="29" ref="J71:O71">SUM(J72:J73)</f>
        <v>2</v>
      </c>
      <c r="K71" s="305">
        <f t="shared" si="29"/>
        <v>68087</v>
      </c>
      <c r="L71" s="305">
        <f t="shared" si="29"/>
        <v>21</v>
      </c>
      <c r="M71" s="305">
        <f t="shared" si="29"/>
        <v>12359</v>
      </c>
      <c r="N71" s="305">
        <f t="shared" si="29"/>
        <v>1</v>
      </c>
      <c r="O71" s="305">
        <f t="shared" si="29"/>
        <v>350</v>
      </c>
      <c r="P71" s="657"/>
      <c r="Q71" s="305">
        <f>SUM(Q72:Q73)</f>
        <v>24</v>
      </c>
      <c r="R71" s="384">
        <f>SUM(R72:R73)</f>
        <v>80796</v>
      </c>
      <c r="S71" s="358" t="s">
        <v>1479</v>
      </c>
    </row>
    <row r="72" spans="1:19" s="641" customFormat="1" ht="15" customHeight="1">
      <c r="A72" s="358" t="s">
        <v>237</v>
      </c>
      <c r="B72" s="653">
        <v>92984</v>
      </c>
      <c r="C72" s="305">
        <v>86161</v>
      </c>
      <c r="D72" s="655">
        <f>SUM(C72/B72*100)</f>
        <v>92.66217843930139</v>
      </c>
      <c r="E72" s="305">
        <v>79742</v>
      </c>
      <c r="F72" s="656">
        <f>SUM(E72/B72*100)</f>
        <v>85.7588402305773</v>
      </c>
      <c r="G72" s="665">
        <v>70027</v>
      </c>
      <c r="H72" s="655">
        <f>SUM(G72/B72*100)</f>
        <v>75.3108061601996</v>
      </c>
      <c r="I72" s="623"/>
      <c r="J72" s="623">
        <v>1</v>
      </c>
      <c r="K72" s="305">
        <v>57862</v>
      </c>
      <c r="L72" s="623">
        <v>20</v>
      </c>
      <c r="M72" s="623">
        <v>11815</v>
      </c>
      <c r="N72" s="623">
        <v>1</v>
      </c>
      <c r="O72" s="305">
        <v>350</v>
      </c>
      <c r="P72" s="657"/>
      <c r="Q72" s="305">
        <f>SUM(J72,L72,N72)</f>
        <v>22</v>
      </c>
      <c r="R72" s="305">
        <f>SUM(K72,M72,O72)</f>
        <v>70027</v>
      </c>
      <c r="S72" s="358" t="s">
        <v>237</v>
      </c>
    </row>
    <row r="73" spans="1:19" s="641" customFormat="1" ht="15" customHeight="1">
      <c r="A73" s="360" t="s">
        <v>271</v>
      </c>
      <c r="B73" s="678">
        <v>24938</v>
      </c>
      <c r="C73" s="311">
        <v>19900</v>
      </c>
      <c r="D73" s="679">
        <f>SUM(C73/B73*100)</f>
        <v>79.79789878899672</v>
      </c>
      <c r="E73" s="311">
        <v>19600</v>
      </c>
      <c r="F73" s="680">
        <f>SUM(E73/B73*100)</f>
        <v>78.59491539016761</v>
      </c>
      <c r="G73" s="681">
        <v>10769</v>
      </c>
      <c r="H73" s="679">
        <f>SUM(G73/B73*100)</f>
        <v>43.18309407330179</v>
      </c>
      <c r="I73" s="682"/>
      <c r="J73" s="682">
        <v>1</v>
      </c>
      <c r="K73" s="682">
        <v>10225</v>
      </c>
      <c r="L73" s="682">
        <v>1</v>
      </c>
      <c r="M73" s="682">
        <v>544</v>
      </c>
      <c r="N73" s="311">
        <v>0</v>
      </c>
      <c r="O73" s="311">
        <v>0</v>
      </c>
      <c r="P73" s="683"/>
      <c r="Q73" s="311">
        <f>SUM(J73,L73,N73)</f>
        <v>2</v>
      </c>
      <c r="R73" s="385">
        <f>SUM(K73,M73,O73)</f>
        <v>10769</v>
      </c>
      <c r="S73" s="360" t="s">
        <v>271</v>
      </c>
    </row>
    <row r="74" spans="1:18" s="641" customFormat="1" ht="12">
      <c r="A74" s="132" t="s">
        <v>1480</v>
      </c>
      <c r="B74" s="132"/>
      <c r="C74" s="132"/>
      <c r="H74" s="684"/>
      <c r="R74" s="684"/>
    </row>
    <row r="75" spans="1:18" ht="13.5">
      <c r="A75" s="641"/>
      <c r="B75" s="641"/>
      <c r="C75" s="641"/>
      <c r="D75" s="641"/>
      <c r="E75" s="641"/>
      <c r="F75" s="641"/>
      <c r="G75" s="641"/>
      <c r="H75" s="684"/>
      <c r="R75" s="685"/>
    </row>
    <row r="76" spans="1:18" ht="13.5">
      <c r="A76" s="641"/>
      <c r="B76" s="641"/>
      <c r="C76" s="641"/>
      <c r="D76" s="641"/>
      <c r="E76" s="641"/>
      <c r="F76" s="641"/>
      <c r="G76" s="641"/>
      <c r="H76" s="684"/>
      <c r="R76" s="685"/>
    </row>
    <row r="77" spans="1:18" ht="13.5">
      <c r="A77" s="641"/>
      <c r="B77" s="641"/>
      <c r="C77" s="641"/>
      <c r="D77" s="641"/>
      <c r="E77" s="641"/>
      <c r="F77" s="641"/>
      <c r="G77" s="641"/>
      <c r="H77" s="684"/>
      <c r="R77" s="685"/>
    </row>
    <row r="78" spans="8:18" ht="13.5">
      <c r="H78" s="685"/>
      <c r="R78" s="685"/>
    </row>
    <row r="79" spans="8:18" ht="13.5">
      <c r="H79" s="685"/>
      <c r="R79" s="685"/>
    </row>
    <row r="80" spans="4:18" ht="13.5">
      <c r="D80" s="132"/>
      <c r="E80" s="132"/>
      <c r="F80" s="132"/>
      <c r="G80" s="132"/>
      <c r="H80" s="55"/>
      <c r="R80" s="685"/>
    </row>
    <row r="81" spans="8:18" ht="13.5">
      <c r="H81" s="685"/>
      <c r="R81" s="685"/>
    </row>
    <row r="82" spans="8:18" ht="13.5">
      <c r="H82" s="685"/>
      <c r="R82" s="685"/>
    </row>
    <row r="83" spans="8:18" ht="13.5">
      <c r="H83" s="685"/>
      <c r="R83" s="685"/>
    </row>
    <row r="84" spans="8:18" ht="13.5">
      <c r="H84" s="685"/>
      <c r="R84" s="685"/>
    </row>
    <row r="85" spans="8:18" ht="13.5">
      <c r="H85" s="685"/>
      <c r="R85" s="685"/>
    </row>
    <row r="86" spans="8:18" ht="13.5">
      <c r="H86" s="685"/>
      <c r="R86" s="685"/>
    </row>
    <row r="87" spans="8:18" ht="13.5">
      <c r="H87" s="685"/>
      <c r="R87" s="685"/>
    </row>
    <row r="88" spans="8:18" ht="13.5">
      <c r="H88" s="685"/>
      <c r="R88" s="685"/>
    </row>
    <row r="89" spans="8:18" ht="13.5">
      <c r="H89" s="685"/>
      <c r="R89" s="685"/>
    </row>
    <row r="90" spans="8:18" ht="13.5">
      <c r="H90" s="685"/>
      <c r="R90" s="685"/>
    </row>
    <row r="91" spans="8:18" ht="13.5">
      <c r="H91" s="685"/>
      <c r="R91" s="685"/>
    </row>
    <row r="92" spans="8:18" ht="13.5">
      <c r="H92" s="685"/>
      <c r="R92" s="685"/>
    </row>
    <row r="93" spans="8:18" ht="13.5">
      <c r="H93" s="685"/>
      <c r="R93" s="685"/>
    </row>
    <row r="94" spans="8:18" ht="13.5">
      <c r="H94" s="685"/>
      <c r="R94" s="685"/>
    </row>
    <row r="95" spans="8:18" ht="13.5">
      <c r="H95" s="685"/>
      <c r="R95" s="685"/>
    </row>
    <row r="96" spans="8:18" ht="13.5">
      <c r="H96" s="685"/>
      <c r="R96" s="685"/>
    </row>
    <row r="97" spans="8:18" ht="13.5">
      <c r="H97" s="685"/>
      <c r="R97" s="685"/>
    </row>
    <row r="98" spans="8:18" ht="13.5">
      <c r="H98" s="685"/>
      <c r="R98" s="685"/>
    </row>
    <row r="99" spans="8:18" ht="13.5">
      <c r="H99" s="685"/>
      <c r="R99" s="685"/>
    </row>
    <row r="100" spans="8:18" ht="13.5">
      <c r="H100" s="685"/>
      <c r="R100" s="685"/>
    </row>
    <row r="101" spans="8:18" ht="13.5">
      <c r="H101" s="685"/>
      <c r="R101" s="685"/>
    </row>
    <row r="102" spans="8:18" ht="13.5">
      <c r="H102" s="685"/>
      <c r="R102" s="685"/>
    </row>
    <row r="103" spans="8:18" ht="13.5">
      <c r="H103" s="685"/>
      <c r="R103" s="685"/>
    </row>
    <row r="104" spans="8:18" ht="13.5">
      <c r="H104" s="685"/>
      <c r="R104" s="685"/>
    </row>
    <row r="105" spans="8:18" ht="13.5">
      <c r="H105" s="685"/>
      <c r="R105" s="685"/>
    </row>
    <row r="106" spans="8:18" ht="13.5">
      <c r="H106" s="685"/>
      <c r="R106" s="685"/>
    </row>
    <row r="107" spans="8:18" ht="13.5">
      <c r="H107" s="685"/>
      <c r="R107" s="685"/>
    </row>
    <row r="108" spans="8:18" ht="13.5">
      <c r="H108" s="685"/>
      <c r="R108" s="685"/>
    </row>
    <row r="109" spans="8:18" ht="13.5">
      <c r="H109" s="685"/>
      <c r="R109" s="685"/>
    </row>
    <row r="110" spans="8:18" ht="13.5">
      <c r="H110" s="685"/>
      <c r="R110" s="685"/>
    </row>
    <row r="111" spans="8:18" ht="13.5">
      <c r="H111" s="685"/>
      <c r="R111" s="685"/>
    </row>
    <row r="112" spans="8:18" ht="13.5">
      <c r="H112" s="685"/>
      <c r="R112" s="685"/>
    </row>
    <row r="113" spans="8:18" ht="13.5">
      <c r="H113" s="685"/>
      <c r="R113" s="685"/>
    </row>
    <row r="114" spans="8:18" ht="13.5">
      <c r="H114" s="685"/>
      <c r="R114" s="685"/>
    </row>
    <row r="115" spans="8:18" ht="13.5">
      <c r="H115" s="685"/>
      <c r="R115" s="685"/>
    </row>
    <row r="116" spans="8:18" ht="13.5">
      <c r="H116" s="685"/>
      <c r="R116" s="685"/>
    </row>
    <row r="117" spans="8:18" ht="13.5">
      <c r="H117" s="685"/>
      <c r="R117" s="685"/>
    </row>
    <row r="118" spans="8:18" ht="13.5">
      <c r="H118" s="685"/>
      <c r="R118" s="685"/>
    </row>
    <row r="119" spans="8:18" ht="13.5">
      <c r="H119" s="685"/>
      <c r="R119" s="685"/>
    </row>
    <row r="120" spans="8:18" ht="13.5">
      <c r="H120" s="685"/>
      <c r="R120" s="685"/>
    </row>
    <row r="121" spans="8:18" ht="13.5">
      <c r="H121" s="685"/>
      <c r="R121" s="685"/>
    </row>
    <row r="122" spans="8:18" ht="13.5">
      <c r="H122" s="685"/>
      <c r="R122" s="685"/>
    </row>
    <row r="123" spans="8:18" ht="13.5">
      <c r="H123" s="685"/>
      <c r="R123" s="685"/>
    </row>
    <row r="124" spans="8:18" ht="13.5">
      <c r="H124" s="685"/>
      <c r="R124" s="685"/>
    </row>
    <row r="125" spans="8:18" ht="13.5">
      <c r="H125" s="685"/>
      <c r="R125" s="685"/>
    </row>
    <row r="126" spans="8:18" ht="13.5">
      <c r="H126" s="685"/>
      <c r="R126" s="685"/>
    </row>
    <row r="127" spans="8:18" ht="13.5">
      <c r="H127" s="685"/>
      <c r="R127" s="685"/>
    </row>
    <row r="128" spans="8:18" ht="13.5">
      <c r="H128" s="685"/>
      <c r="R128" s="685"/>
    </row>
    <row r="129" spans="8:18" ht="13.5">
      <c r="H129" s="685"/>
      <c r="R129" s="685"/>
    </row>
    <row r="130" spans="8:18" ht="13.5">
      <c r="H130" s="685"/>
      <c r="R130" s="685"/>
    </row>
    <row r="131" spans="8:18" ht="13.5">
      <c r="H131" s="685"/>
      <c r="R131" s="685"/>
    </row>
    <row r="132" spans="8:18" ht="13.5">
      <c r="H132" s="685"/>
      <c r="R132" s="685"/>
    </row>
    <row r="133" spans="8:18" ht="13.5">
      <c r="H133" s="685"/>
      <c r="R133" s="685"/>
    </row>
    <row r="134" spans="8:18" ht="13.5">
      <c r="H134" s="685"/>
      <c r="R134" s="685"/>
    </row>
    <row r="135" spans="8:18" ht="13.5">
      <c r="H135" s="685"/>
      <c r="R135" s="685"/>
    </row>
    <row r="136" spans="8:18" ht="13.5">
      <c r="H136" s="685"/>
      <c r="R136" s="685"/>
    </row>
    <row r="137" spans="8:18" ht="13.5">
      <c r="H137" s="685"/>
      <c r="R137" s="685"/>
    </row>
    <row r="138" spans="8:18" ht="13.5">
      <c r="H138" s="685"/>
      <c r="R138" s="685"/>
    </row>
    <row r="139" spans="8:18" ht="13.5">
      <c r="H139" s="685"/>
      <c r="R139" s="685"/>
    </row>
    <row r="140" spans="8:18" ht="13.5">
      <c r="H140" s="685"/>
      <c r="R140" s="685"/>
    </row>
    <row r="141" spans="8:18" ht="13.5">
      <c r="H141" s="685"/>
      <c r="R141" s="685"/>
    </row>
    <row r="142" spans="8:18" ht="13.5">
      <c r="H142" s="685"/>
      <c r="R142" s="685"/>
    </row>
    <row r="143" ht="13.5">
      <c r="H143" s="685"/>
    </row>
    <row r="144" ht="13.5">
      <c r="H144" s="685"/>
    </row>
    <row r="145" ht="13.5">
      <c r="H145" s="685"/>
    </row>
    <row r="146" ht="13.5">
      <c r="H146" s="685"/>
    </row>
    <row r="147" ht="13.5">
      <c r="H147" s="685"/>
    </row>
    <row r="148" ht="13.5">
      <c r="H148" s="685"/>
    </row>
    <row r="149" ht="13.5">
      <c r="H149" s="685"/>
    </row>
    <row r="150" ht="13.5">
      <c r="H150" s="685"/>
    </row>
    <row r="151" ht="13.5">
      <c r="H151" s="685"/>
    </row>
    <row r="152" ht="13.5">
      <c r="H152" s="685"/>
    </row>
    <row r="153" ht="13.5">
      <c r="H153" s="685"/>
    </row>
    <row r="154" ht="13.5">
      <c r="H154" s="685"/>
    </row>
    <row r="155" ht="13.5">
      <c r="H155" s="685"/>
    </row>
    <row r="156" ht="13.5">
      <c r="H156" s="685"/>
    </row>
    <row r="157" ht="13.5">
      <c r="H157" s="685"/>
    </row>
    <row r="158" ht="13.5">
      <c r="H158" s="685"/>
    </row>
    <row r="159" ht="13.5">
      <c r="H159" s="685"/>
    </row>
    <row r="160" ht="13.5">
      <c r="H160" s="685"/>
    </row>
    <row r="161" ht="13.5">
      <c r="H161" s="685"/>
    </row>
    <row r="162" ht="13.5">
      <c r="H162" s="685"/>
    </row>
    <row r="163" ht="13.5">
      <c r="H163" s="685"/>
    </row>
    <row r="164" ht="13.5">
      <c r="H164" s="685"/>
    </row>
    <row r="165" ht="13.5">
      <c r="H165" s="685"/>
    </row>
    <row r="166" ht="13.5">
      <c r="H166" s="685"/>
    </row>
    <row r="167" ht="13.5">
      <c r="H167" s="685"/>
    </row>
    <row r="168" ht="13.5">
      <c r="H168" s="685"/>
    </row>
    <row r="169" ht="13.5">
      <c r="H169" s="685"/>
    </row>
    <row r="170" ht="13.5">
      <c r="H170" s="685"/>
    </row>
    <row r="171" ht="13.5">
      <c r="H171" s="685"/>
    </row>
    <row r="172" ht="13.5">
      <c r="H172" s="685"/>
    </row>
    <row r="173" ht="13.5">
      <c r="H173" s="685"/>
    </row>
    <row r="174" ht="13.5">
      <c r="H174" s="685"/>
    </row>
    <row r="175" ht="13.5">
      <c r="H175" s="685"/>
    </row>
    <row r="176" ht="13.5">
      <c r="H176" s="685"/>
    </row>
    <row r="177" ht="13.5">
      <c r="H177" s="685"/>
    </row>
    <row r="178" ht="13.5">
      <c r="H178" s="685"/>
    </row>
    <row r="179" ht="13.5">
      <c r="H179" s="685"/>
    </row>
    <row r="180" ht="13.5">
      <c r="H180" s="685"/>
    </row>
    <row r="181" ht="13.5">
      <c r="H181" s="685"/>
    </row>
    <row r="182" ht="13.5">
      <c r="H182" s="685"/>
    </row>
    <row r="183" ht="13.5">
      <c r="H183" s="685"/>
    </row>
    <row r="184" ht="13.5">
      <c r="H184" s="685"/>
    </row>
    <row r="185" ht="13.5">
      <c r="H185" s="685"/>
    </row>
    <row r="186" ht="13.5">
      <c r="H186" s="685"/>
    </row>
    <row r="187" ht="13.5">
      <c r="H187" s="685"/>
    </row>
    <row r="188" ht="13.5">
      <c r="H188" s="685"/>
    </row>
    <row r="189" ht="13.5">
      <c r="H189" s="685"/>
    </row>
    <row r="190" ht="13.5">
      <c r="H190" s="685"/>
    </row>
    <row r="191" ht="13.5">
      <c r="H191" s="685"/>
    </row>
    <row r="192" ht="13.5">
      <c r="H192" s="685"/>
    </row>
    <row r="193" ht="13.5">
      <c r="H193" s="685"/>
    </row>
    <row r="194" ht="13.5">
      <c r="H194" s="685"/>
    </row>
    <row r="195" ht="13.5">
      <c r="H195" s="685"/>
    </row>
    <row r="196" ht="13.5">
      <c r="H196" s="685"/>
    </row>
    <row r="197" ht="13.5">
      <c r="H197" s="685"/>
    </row>
    <row r="198" ht="13.5">
      <c r="H198" s="685"/>
    </row>
    <row r="199" ht="13.5">
      <c r="H199" s="685"/>
    </row>
    <row r="200" ht="13.5">
      <c r="H200" s="685"/>
    </row>
    <row r="201" ht="13.5">
      <c r="H201" s="685"/>
    </row>
    <row r="202" ht="13.5">
      <c r="H202" s="685"/>
    </row>
    <row r="203" ht="13.5">
      <c r="H203" s="685"/>
    </row>
    <row r="204" ht="13.5">
      <c r="H204" s="685"/>
    </row>
    <row r="205" ht="13.5">
      <c r="H205" s="685"/>
    </row>
    <row r="206" ht="13.5">
      <c r="H206" s="685"/>
    </row>
    <row r="207" ht="13.5">
      <c r="H207" s="685"/>
    </row>
    <row r="208" ht="13.5">
      <c r="H208" s="685"/>
    </row>
    <row r="209" ht="13.5">
      <c r="H209" s="685"/>
    </row>
    <row r="210" ht="13.5">
      <c r="H210" s="685"/>
    </row>
    <row r="211" ht="13.5">
      <c r="H211" s="685"/>
    </row>
    <row r="212" ht="13.5">
      <c r="H212" s="685"/>
    </row>
    <row r="213" ht="13.5">
      <c r="H213" s="685"/>
    </row>
    <row r="214" ht="13.5">
      <c r="H214" s="685"/>
    </row>
    <row r="215" ht="13.5">
      <c r="H215" s="685"/>
    </row>
    <row r="216" ht="13.5">
      <c r="H216" s="685"/>
    </row>
    <row r="217" ht="13.5">
      <c r="H217" s="685"/>
    </row>
    <row r="218" ht="13.5">
      <c r="H218" s="685"/>
    </row>
    <row r="219" ht="13.5">
      <c r="H219" s="685"/>
    </row>
    <row r="220" ht="13.5">
      <c r="H220" s="685"/>
    </row>
    <row r="221" ht="13.5">
      <c r="H221" s="685"/>
    </row>
    <row r="222" ht="13.5">
      <c r="H222" s="685"/>
    </row>
    <row r="223" ht="13.5">
      <c r="H223" s="685"/>
    </row>
    <row r="224" ht="13.5">
      <c r="H224" s="685"/>
    </row>
    <row r="225" ht="13.5">
      <c r="H225" s="685"/>
    </row>
    <row r="226" ht="13.5">
      <c r="H226" s="685"/>
    </row>
    <row r="227" ht="13.5">
      <c r="H227" s="685"/>
    </row>
    <row r="228" ht="13.5">
      <c r="H228" s="685"/>
    </row>
    <row r="229" ht="13.5">
      <c r="H229" s="685"/>
    </row>
    <row r="230" ht="13.5">
      <c r="H230" s="685"/>
    </row>
    <row r="231" ht="13.5">
      <c r="H231" s="685"/>
    </row>
    <row r="232" ht="13.5">
      <c r="H232" s="685"/>
    </row>
    <row r="233" ht="13.5">
      <c r="H233" s="685"/>
    </row>
    <row r="234" ht="13.5">
      <c r="H234" s="685"/>
    </row>
    <row r="235" ht="13.5">
      <c r="H235" s="685"/>
    </row>
    <row r="236" ht="13.5">
      <c r="H236" s="685"/>
    </row>
    <row r="237" ht="13.5">
      <c r="H237" s="685"/>
    </row>
    <row r="238" ht="13.5">
      <c r="H238" s="685"/>
    </row>
    <row r="239" ht="13.5">
      <c r="H239" s="685"/>
    </row>
    <row r="240" ht="13.5">
      <c r="H240" s="685"/>
    </row>
    <row r="241" ht="13.5">
      <c r="H241" s="685"/>
    </row>
    <row r="242" ht="13.5">
      <c r="H242" s="685"/>
    </row>
    <row r="243" ht="13.5">
      <c r="H243" s="685"/>
    </row>
    <row r="244" ht="13.5">
      <c r="H244" s="685"/>
    </row>
    <row r="245" ht="13.5">
      <c r="H245" s="685"/>
    </row>
    <row r="246" ht="13.5">
      <c r="H246" s="685"/>
    </row>
    <row r="247" ht="13.5">
      <c r="H247" s="685"/>
    </row>
    <row r="248" ht="13.5">
      <c r="H248" s="685"/>
    </row>
    <row r="249" ht="13.5">
      <c r="H249" s="685"/>
    </row>
    <row r="250" ht="13.5">
      <c r="H250" s="685"/>
    </row>
    <row r="251" ht="13.5">
      <c r="H251" s="685"/>
    </row>
    <row r="252" ht="13.5">
      <c r="H252" s="685"/>
    </row>
    <row r="253" ht="13.5">
      <c r="H253" s="685"/>
    </row>
    <row r="254" ht="13.5">
      <c r="H254" s="685"/>
    </row>
    <row r="255" ht="13.5">
      <c r="H255" s="685"/>
    </row>
    <row r="256" ht="13.5">
      <c r="H256" s="685"/>
    </row>
    <row r="257" ht="13.5">
      <c r="H257" s="685"/>
    </row>
    <row r="258" ht="13.5">
      <c r="H258" s="685"/>
    </row>
    <row r="259" ht="13.5">
      <c r="H259" s="685"/>
    </row>
    <row r="260" ht="13.5">
      <c r="H260" s="685"/>
    </row>
    <row r="261" ht="13.5">
      <c r="H261" s="685"/>
    </row>
    <row r="262" ht="13.5">
      <c r="H262" s="685"/>
    </row>
    <row r="263" ht="13.5">
      <c r="H263" s="685"/>
    </row>
    <row r="264" ht="13.5">
      <c r="H264" s="685"/>
    </row>
    <row r="265" ht="13.5">
      <c r="H265" s="685"/>
    </row>
    <row r="266" ht="13.5">
      <c r="H266" s="685"/>
    </row>
    <row r="267" ht="13.5">
      <c r="H267" s="685"/>
    </row>
    <row r="268" ht="13.5">
      <c r="H268" s="685"/>
    </row>
    <row r="269" ht="13.5">
      <c r="H269" s="685"/>
    </row>
    <row r="270" ht="13.5">
      <c r="H270" s="685"/>
    </row>
    <row r="271" ht="13.5">
      <c r="H271" s="685"/>
    </row>
    <row r="272" ht="13.5">
      <c r="H272" s="685"/>
    </row>
    <row r="273" ht="13.5">
      <c r="H273" s="685"/>
    </row>
    <row r="274" ht="13.5">
      <c r="H274" s="685"/>
    </row>
    <row r="275" ht="13.5">
      <c r="H275" s="685"/>
    </row>
    <row r="276" ht="13.5">
      <c r="H276" s="685"/>
    </row>
    <row r="277" ht="13.5">
      <c r="H277" s="685"/>
    </row>
    <row r="278" ht="13.5">
      <c r="H278" s="685"/>
    </row>
    <row r="279" ht="13.5">
      <c r="H279" s="685"/>
    </row>
    <row r="280" ht="13.5">
      <c r="H280" s="685"/>
    </row>
    <row r="281" ht="13.5">
      <c r="H281" s="685"/>
    </row>
    <row r="282" ht="13.5">
      <c r="H282" s="685"/>
    </row>
    <row r="283" ht="13.5">
      <c r="H283" s="685"/>
    </row>
    <row r="284" ht="13.5">
      <c r="H284" s="685"/>
    </row>
    <row r="285" ht="13.5">
      <c r="H285" s="685"/>
    </row>
    <row r="286" ht="13.5">
      <c r="H286" s="685"/>
    </row>
    <row r="287" ht="13.5">
      <c r="H287" s="685"/>
    </row>
    <row r="288" ht="13.5">
      <c r="H288" s="685"/>
    </row>
    <row r="289" ht="13.5">
      <c r="H289" s="685"/>
    </row>
    <row r="290" ht="13.5">
      <c r="H290" s="685"/>
    </row>
    <row r="291" ht="13.5">
      <c r="H291" s="685"/>
    </row>
    <row r="292" ht="13.5">
      <c r="H292" s="685"/>
    </row>
    <row r="293" ht="13.5">
      <c r="H293" s="685"/>
    </row>
    <row r="294" ht="13.5">
      <c r="H294" s="685"/>
    </row>
    <row r="295" ht="13.5">
      <c r="H295" s="685"/>
    </row>
    <row r="296" ht="13.5">
      <c r="H296" s="685"/>
    </row>
    <row r="297" ht="13.5">
      <c r="H297" s="685"/>
    </row>
    <row r="298" ht="13.5">
      <c r="H298" s="685"/>
    </row>
    <row r="299" ht="13.5">
      <c r="H299" s="685"/>
    </row>
    <row r="300" ht="13.5">
      <c r="H300" s="685"/>
    </row>
    <row r="301" ht="13.5">
      <c r="H301" s="685"/>
    </row>
    <row r="302" ht="13.5">
      <c r="H302" s="685"/>
    </row>
    <row r="303" ht="13.5">
      <c r="H303" s="685"/>
    </row>
    <row r="304" ht="13.5">
      <c r="H304" s="685"/>
    </row>
    <row r="305" ht="13.5">
      <c r="H305" s="685"/>
    </row>
    <row r="306" ht="13.5">
      <c r="H306" s="685"/>
    </row>
    <row r="307" ht="13.5">
      <c r="H307" s="685"/>
    </row>
    <row r="308" ht="13.5">
      <c r="H308" s="685"/>
    </row>
    <row r="309" ht="13.5">
      <c r="H309" s="685"/>
    </row>
    <row r="310" ht="13.5">
      <c r="H310" s="685"/>
    </row>
    <row r="311" ht="13.5">
      <c r="H311" s="685"/>
    </row>
    <row r="312" ht="13.5">
      <c r="H312" s="685"/>
    </row>
    <row r="313" ht="13.5">
      <c r="H313" s="685"/>
    </row>
    <row r="314" ht="13.5">
      <c r="H314" s="685"/>
    </row>
    <row r="315" ht="13.5">
      <c r="H315" s="685"/>
    </row>
    <row r="316" ht="13.5">
      <c r="H316" s="685"/>
    </row>
    <row r="317" ht="13.5">
      <c r="H317" s="685"/>
    </row>
    <row r="318" ht="13.5">
      <c r="H318" s="685"/>
    </row>
    <row r="319" ht="13.5">
      <c r="H319" s="685"/>
    </row>
    <row r="320" ht="13.5">
      <c r="H320" s="685"/>
    </row>
    <row r="321" ht="13.5">
      <c r="H321" s="685"/>
    </row>
    <row r="322" ht="13.5">
      <c r="H322" s="685"/>
    </row>
    <row r="323" ht="13.5">
      <c r="H323" s="685"/>
    </row>
    <row r="324" ht="13.5">
      <c r="H324" s="685"/>
    </row>
    <row r="325" ht="13.5">
      <c r="H325" s="685"/>
    </row>
    <row r="326" ht="13.5">
      <c r="H326" s="685"/>
    </row>
    <row r="327" ht="13.5">
      <c r="H327" s="685"/>
    </row>
    <row r="328" ht="13.5">
      <c r="H328" s="685"/>
    </row>
    <row r="329" ht="13.5">
      <c r="H329" s="685"/>
    </row>
    <row r="330" ht="13.5">
      <c r="H330" s="685"/>
    </row>
    <row r="331" ht="13.5">
      <c r="H331" s="685"/>
    </row>
    <row r="332" ht="13.5">
      <c r="H332" s="685"/>
    </row>
    <row r="333" ht="13.5">
      <c r="H333" s="685"/>
    </row>
    <row r="334" ht="13.5">
      <c r="H334" s="685"/>
    </row>
    <row r="335" ht="13.5">
      <c r="H335" s="685"/>
    </row>
    <row r="336" ht="13.5">
      <c r="H336" s="685"/>
    </row>
    <row r="337" ht="13.5">
      <c r="H337" s="685"/>
    </row>
    <row r="338" ht="13.5">
      <c r="H338" s="685"/>
    </row>
    <row r="339" ht="13.5">
      <c r="H339" s="685"/>
    </row>
    <row r="340" ht="13.5">
      <c r="H340" s="685"/>
    </row>
    <row r="341" ht="13.5">
      <c r="H341" s="685"/>
    </row>
    <row r="342" ht="13.5">
      <c r="H342" s="685"/>
    </row>
    <row r="343" ht="13.5">
      <c r="H343" s="685"/>
    </row>
    <row r="344" ht="13.5">
      <c r="H344" s="685"/>
    </row>
    <row r="345" ht="13.5">
      <c r="H345" s="685"/>
    </row>
    <row r="346" ht="13.5">
      <c r="H346" s="685"/>
    </row>
    <row r="347" ht="13.5">
      <c r="H347" s="685"/>
    </row>
    <row r="348" ht="13.5">
      <c r="H348" s="685"/>
    </row>
    <row r="349" ht="13.5">
      <c r="H349" s="685"/>
    </row>
    <row r="350" ht="13.5">
      <c r="H350" s="685"/>
    </row>
    <row r="351" ht="13.5">
      <c r="H351" s="685"/>
    </row>
    <row r="352" ht="13.5">
      <c r="H352" s="685"/>
    </row>
    <row r="353" ht="13.5">
      <c r="H353" s="685"/>
    </row>
    <row r="354" ht="13.5">
      <c r="H354" s="685"/>
    </row>
    <row r="355" ht="13.5">
      <c r="H355" s="685"/>
    </row>
    <row r="356" ht="13.5">
      <c r="H356" s="685"/>
    </row>
    <row r="357" ht="13.5">
      <c r="H357" s="685"/>
    </row>
    <row r="358" ht="13.5">
      <c r="H358" s="685"/>
    </row>
    <row r="359" ht="13.5">
      <c r="H359" s="685"/>
    </row>
    <row r="360" ht="13.5">
      <c r="H360" s="685"/>
    </row>
    <row r="361" ht="13.5">
      <c r="H361" s="685"/>
    </row>
    <row r="362" ht="13.5">
      <c r="H362" s="685"/>
    </row>
    <row r="363" ht="13.5">
      <c r="H363" s="685"/>
    </row>
    <row r="364" ht="13.5">
      <c r="H364" s="685"/>
    </row>
    <row r="365" ht="13.5">
      <c r="H365" s="685"/>
    </row>
    <row r="366" ht="13.5">
      <c r="H366" s="685"/>
    </row>
    <row r="367" ht="13.5">
      <c r="H367" s="685"/>
    </row>
    <row r="368" ht="13.5">
      <c r="H368" s="685"/>
    </row>
    <row r="369" ht="13.5">
      <c r="H369" s="685"/>
    </row>
    <row r="370" ht="13.5">
      <c r="H370" s="685"/>
    </row>
    <row r="371" ht="13.5">
      <c r="H371" s="685"/>
    </row>
    <row r="372" ht="13.5">
      <c r="H372" s="685"/>
    </row>
    <row r="373" ht="13.5">
      <c r="H373" s="685"/>
    </row>
    <row r="374" ht="13.5">
      <c r="H374" s="685"/>
    </row>
    <row r="375" ht="13.5">
      <c r="H375" s="685"/>
    </row>
    <row r="376" ht="13.5">
      <c r="H376" s="685"/>
    </row>
    <row r="377" ht="13.5">
      <c r="H377" s="685"/>
    </row>
    <row r="378" ht="13.5">
      <c r="H378" s="685"/>
    </row>
    <row r="379" ht="13.5">
      <c r="H379" s="685"/>
    </row>
    <row r="380" ht="13.5">
      <c r="H380" s="685"/>
    </row>
    <row r="381" ht="13.5">
      <c r="H381" s="685"/>
    </row>
    <row r="382" ht="13.5">
      <c r="H382" s="685"/>
    </row>
    <row r="383" ht="13.5">
      <c r="H383" s="685"/>
    </row>
    <row r="384" ht="13.5">
      <c r="H384" s="685"/>
    </row>
    <row r="385" ht="13.5">
      <c r="H385" s="685"/>
    </row>
    <row r="386" ht="13.5">
      <c r="H386" s="685"/>
    </row>
    <row r="387" ht="13.5">
      <c r="H387" s="685"/>
    </row>
    <row r="388" ht="13.5">
      <c r="H388" s="685"/>
    </row>
    <row r="389" ht="13.5">
      <c r="H389" s="685"/>
    </row>
    <row r="390" ht="13.5">
      <c r="H390" s="685"/>
    </row>
    <row r="391" ht="13.5">
      <c r="H391" s="685"/>
    </row>
    <row r="392" ht="13.5">
      <c r="H392" s="685"/>
    </row>
    <row r="393" ht="13.5">
      <c r="H393" s="685"/>
    </row>
    <row r="394" ht="13.5">
      <c r="H394" s="685"/>
    </row>
    <row r="395" ht="13.5">
      <c r="H395" s="685"/>
    </row>
    <row r="396" ht="13.5">
      <c r="H396" s="685"/>
    </row>
    <row r="397" ht="13.5">
      <c r="H397" s="685"/>
    </row>
    <row r="398" ht="13.5">
      <c r="H398" s="685"/>
    </row>
    <row r="399" ht="13.5">
      <c r="H399" s="685"/>
    </row>
    <row r="400" ht="13.5">
      <c r="H400" s="685"/>
    </row>
    <row r="401" ht="13.5">
      <c r="H401" s="685"/>
    </row>
    <row r="402" ht="13.5">
      <c r="H402" s="685"/>
    </row>
    <row r="403" ht="13.5">
      <c r="H403" s="685"/>
    </row>
    <row r="404" ht="13.5">
      <c r="H404" s="685"/>
    </row>
    <row r="405" ht="13.5">
      <c r="H405" s="685"/>
    </row>
    <row r="406" ht="13.5">
      <c r="H406" s="685"/>
    </row>
    <row r="407" ht="13.5">
      <c r="H407" s="685"/>
    </row>
    <row r="408" ht="13.5">
      <c r="H408" s="685"/>
    </row>
    <row r="409" ht="13.5">
      <c r="H409" s="685"/>
    </row>
    <row r="410" ht="13.5">
      <c r="H410" s="685"/>
    </row>
    <row r="411" ht="13.5">
      <c r="H411" s="685"/>
    </row>
    <row r="412" ht="13.5">
      <c r="H412" s="685"/>
    </row>
    <row r="413" ht="13.5">
      <c r="H413" s="685"/>
    </row>
    <row r="414" ht="13.5">
      <c r="H414" s="685"/>
    </row>
    <row r="415" ht="13.5">
      <c r="H415" s="685"/>
    </row>
    <row r="416" ht="13.5">
      <c r="H416" s="685"/>
    </row>
    <row r="417" ht="13.5">
      <c r="H417" s="685"/>
    </row>
    <row r="418" ht="13.5">
      <c r="H418" s="685"/>
    </row>
    <row r="419" ht="13.5">
      <c r="H419" s="685"/>
    </row>
    <row r="420" ht="13.5">
      <c r="H420" s="685"/>
    </row>
    <row r="421" ht="13.5">
      <c r="H421" s="685"/>
    </row>
    <row r="422" ht="13.5">
      <c r="H422" s="685"/>
    </row>
    <row r="423" ht="13.5">
      <c r="H423" s="685"/>
    </row>
    <row r="424" ht="13.5">
      <c r="H424" s="685"/>
    </row>
    <row r="425" ht="13.5">
      <c r="H425" s="685"/>
    </row>
    <row r="426" ht="13.5">
      <c r="H426" s="685"/>
    </row>
    <row r="427" ht="13.5">
      <c r="H427" s="685"/>
    </row>
    <row r="428" ht="13.5">
      <c r="H428" s="685"/>
    </row>
    <row r="429" ht="13.5">
      <c r="H429" s="685"/>
    </row>
    <row r="430" ht="13.5">
      <c r="H430" s="685"/>
    </row>
    <row r="431" ht="13.5">
      <c r="H431" s="685"/>
    </row>
    <row r="432" ht="13.5">
      <c r="H432" s="685"/>
    </row>
    <row r="433" ht="13.5">
      <c r="H433" s="685"/>
    </row>
    <row r="434" ht="13.5">
      <c r="H434" s="685"/>
    </row>
    <row r="435" ht="13.5">
      <c r="H435" s="685"/>
    </row>
    <row r="436" ht="13.5">
      <c r="H436" s="685"/>
    </row>
    <row r="437" ht="13.5">
      <c r="H437" s="685"/>
    </row>
    <row r="438" ht="13.5">
      <c r="H438" s="685"/>
    </row>
    <row r="439" ht="13.5">
      <c r="H439" s="685"/>
    </row>
    <row r="440" ht="13.5">
      <c r="H440" s="685"/>
    </row>
    <row r="441" ht="13.5">
      <c r="H441" s="685"/>
    </row>
    <row r="442" ht="13.5">
      <c r="H442" s="685"/>
    </row>
    <row r="443" ht="13.5">
      <c r="H443" s="685"/>
    </row>
    <row r="444" ht="13.5">
      <c r="H444" s="685"/>
    </row>
    <row r="445" ht="13.5">
      <c r="H445" s="685"/>
    </row>
    <row r="446" ht="13.5">
      <c r="H446" s="685"/>
    </row>
    <row r="447" ht="13.5">
      <c r="H447" s="685"/>
    </row>
    <row r="448" ht="13.5">
      <c r="H448" s="685"/>
    </row>
    <row r="449" ht="13.5">
      <c r="H449" s="685"/>
    </row>
    <row r="450" ht="13.5">
      <c r="H450" s="685"/>
    </row>
    <row r="451" ht="13.5">
      <c r="H451" s="685"/>
    </row>
    <row r="452" ht="13.5">
      <c r="H452" s="685"/>
    </row>
    <row r="453" ht="13.5">
      <c r="H453" s="685"/>
    </row>
    <row r="454" ht="13.5">
      <c r="H454" s="685"/>
    </row>
    <row r="455" ht="13.5">
      <c r="H455" s="685"/>
    </row>
    <row r="456" ht="13.5">
      <c r="H456" s="685"/>
    </row>
    <row r="457" ht="13.5">
      <c r="H457" s="685"/>
    </row>
    <row r="458" ht="13.5">
      <c r="H458" s="685"/>
    </row>
    <row r="459" ht="13.5">
      <c r="H459" s="685"/>
    </row>
    <row r="460" ht="13.5">
      <c r="H460" s="685"/>
    </row>
    <row r="461" ht="13.5">
      <c r="H461" s="685"/>
    </row>
    <row r="462" ht="13.5">
      <c r="H462" s="685"/>
    </row>
    <row r="463" ht="13.5">
      <c r="H463" s="685"/>
    </row>
    <row r="464" ht="13.5">
      <c r="H464" s="685"/>
    </row>
    <row r="465" ht="13.5">
      <c r="H465" s="685"/>
    </row>
    <row r="466" ht="13.5">
      <c r="H466" s="685"/>
    </row>
    <row r="467" ht="13.5">
      <c r="H467" s="685"/>
    </row>
    <row r="468" ht="13.5">
      <c r="H468" s="685"/>
    </row>
    <row r="469" ht="13.5">
      <c r="H469" s="685"/>
    </row>
    <row r="470" ht="13.5">
      <c r="H470" s="685"/>
    </row>
    <row r="471" ht="13.5">
      <c r="H471" s="685"/>
    </row>
    <row r="472" ht="13.5">
      <c r="H472" s="685"/>
    </row>
    <row r="473" ht="13.5">
      <c r="H473" s="685"/>
    </row>
    <row r="474" ht="13.5">
      <c r="H474" s="685"/>
    </row>
    <row r="475" ht="13.5">
      <c r="H475" s="685"/>
    </row>
    <row r="476" ht="13.5">
      <c r="H476" s="685"/>
    </row>
    <row r="477" ht="13.5">
      <c r="H477" s="685"/>
    </row>
    <row r="478" ht="13.5">
      <c r="H478" s="685"/>
    </row>
    <row r="479" ht="13.5">
      <c r="H479" s="685"/>
    </row>
    <row r="480" ht="13.5">
      <c r="H480" s="685"/>
    </row>
    <row r="481" ht="13.5">
      <c r="H481" s="685"/>
    </row>
    <row r="482" ht="13.5">
      <c r="H482" s="685"/>
    </row>
    <row r="483" ht="13.5">
      <c r="H483" s="685"/>
    </row>
    <row r="484" ht="13.5">
      <c r="H484" s="685"/>
    </row>
    <row r="485" ht="13.5">
      <c r="H485" s="685"/>
    </row>
    <row r="486" ht="13.5">
      <c r="H486" s="685"/>
    </row>
    <row r="487" ht="13.5">
      <c r="H487" s="685"/>
    </row>
    <row r="488" ht="13.5">
      <c r="H488" s="685"/>
    </row>
    <row r="489" ht="13.5">
      <c r="H489" s="685"/>
    </row>
    <row r="490" ht="13.5">
      <c r="H490" s="685"/>
    </row>
    <row r="491" ht="13.5">
      <c r="H491" s="685"/>
    </row>
    <row r="492" ht="13.5">
      <c r="H492" s="685"/>
    </row>
    <row r="493" ht="13.5">
      <c r="H493" s="685"/>
    </row>
    <row r="494" ht="13.5">
      <c r="H494" s="685"/>
    </row>
    <row r="495" ht="13.5">
      <c r="H495" s="685"/>
    </row>
    <row r="496" ht="13.5">
      <c r="H496" s="685"/>
    </row>
    <row r="497" ht="13.5">
      <c r="H497" s="685"/>
    </row>
    <row r="498" ht="13.5">
      <c r="H498" s="685"/>
    </row>
    <row r="499" ht="13.5">
      <c r="H499" s="685"/>
    </row>
    <row r="500" ht="13.5">
      <c r="H500" s="685"/>
    </row>
    <row r="501" ht="13.5">
      <c r="H501" s="685"/>
    </row>
    <row r="502" ht="13.5">
      <c r="H502" s="685"/>
    </row>
    <row r="503" ht="13.5">
      <c r="H503" s="685"/>
    </row>
    <row r="504" ht="13.5">
      <c r="H504" s="685"/>
    </row>
    <row r="505" ht="13.5">
      <c r="H505" s="685"/>
    </row>
    <row r="506" ht="13.5">
      <c r="H506" s="685"/>
    </row>
    <row r="507" ht="13.5">
      <c r="H507" s="685"/>
    </row>
    <row r="508" ht="13.5">
      <c r="H508" s="685"/>
    </row>
    <row r="509" ht="13.5">
      <c r="H509" s="685"/>
    </row>
    <row r="510" ht="13.5">
      <c r="H510" s="685"/>
    </row>
    <row r="511" ht="13.5">
      <c r="H511" s="685"/>
    </row>
    <row r="512" ht="13.5">
      <c r="H512" s="685"/>
    </row>
    <row r="513" ht="13.5">
      <c r="H513" s="685"/>
    </row>
    <row r="514" ht="13.5">
      <c r="H514" s="685"/>
    </row>
    <row r="515" ht="13.5">
      <c r="H515" s="685"/>
    </row>
    <row r="516" ht="13.5">
      <c r="H516" s="685"/>
    </row>
    <row r="517" ht="13.5">
      <c r="H517" s="685"/>
    </row>
    <row r="518" ht="13.5">
      <c r="H518" s="685"/>
    </row>
    <row r="519" ht="13.5">
      <c r="H519" s="685"/>
    </row>
    <row r="520" ht="13.5">
      <c r="H520" s="685"/>
    </row>
    <row r="521" ht="13.5">
      <c r="H521" s="685"/>
    </row>
    <row r="522" ht="13.5">
      <c r="H522" s="685"/>
    </row>
    <row r="523" ht="13.5">
      <c r="H523" s="685"/>
    </row>
    <row r="524" ht="13.5">
      <c r="H524" s="685"/>
    </row>
    <row r="525" ht="13.5">
      <c r="H525" s="685"/>
    </row>
    <row r="526" ht="13.5">
      <c r="H526" s="685"/>
    </row>
    <row r="527" ht="13.5">
      <c r="H527" s="685"/>
    </row>
    <row r="528" ht="13.5">
      <c r="H528" s="685"/>
    </row>
    <row r="529" ht="13.5">
      <c r="H529" s="685"/>
    </row>
    <row r="530" ht="13.5">
      <c r="H530" s="685"/>
    </row>
    <row r="531" ht="13.5">
      <c r="H531" s="685"/>
    </row>
    <row r="532" ht="13.5">
      <c r="H532" s="685"/>
    </row>
    <row r="533" ht="13.5">
      <c r="H533" s="685"/>
    </row>
    <row r="534" ht="13.5">
      <c r="H534" s="685"/>
    </row>
    <row r="535" ht="13.5">
      <c r="H535" s="685"/>
    </row>
    <row r="536" ht="13.5">
      <c r="H536" s="685"/>
    </row>
    <row r="537" ht="13.5">
      <c r="H537" s="685"/>
    </row>
    <row r="538" ht="13.5">
      <c r="H538" s="685"/>
    </row>
    <row r="539" ht="13.5">
      <c r="H539" s="685"/>
    </row>
    <row r="540" ht="13.5">
      <c r="H540" s="685"/>
    </row>
    <row r="541" ht="13.5">
      <c r="H541" s="685"/>
    </row>
    <row r="542" ht="13.5">
      <c r="H542" s="685"/>
    </row>
    <row r="543" ht="13.5">
      <c r="H543" s="685"/>
    </row>
    <row r="544" ht="13.5">
      <c r="H544" s="685"/>
    </row>
    <row r="545" ht="13.5">
      <c r="H545" s="685"/>
    </row>
    <row r="546" ht="13.5">
      <c r="H546" s="685"/>
    </row>
    <row r="547" ht="13.5">
      <c r="H547" s="685"/>
    </row>
    <row r="548" ht="13.5">
      <c r="H548" s="685"/>
    </row>
    <row r="549" ht="13.5">
      <c r="H549" s="685"/>
    </row>
    <row r="550" ht="13.5">
      <c r="H550" s="685"/>
    </row>
    <row r="551" ht="13.5">
      <c r="H551" s="685"/>
    </row>
    <row r="552" ht="13.5">
      <c r="H552" s="685"/>
    </row>
    <row r="553" ht="13.5">
      <c r="H553" s="685"/>
    </row>
    <row r="554" ht="13.5">
      <c r="H554" s="685"/>
    </row>
    <row r="555" ht="13.5">
      <c r="H555" s="685"/>
    </row>
    <row r="556" ht="13.5">
      <c r="H556" s="685"/>
    </row>
    <row r="557" ht="13.5">
      <c r="H557" s="685"/>
    </row>
    <row r="558" ht="13.5">
      <c r="H558" s="685"/>
    </row>
    <row r="559" ht="13.5">
      <c r="H559" s="685"/>
    </row>
    <row r="560" ht="13.5">
      <c r="H560" s="685"/>
    </row>
    <row r="561" ht="13.5">
      <c r="H561" s="685"/>
    </row>
    <row r="562" ht="13.5">
      <c r="H562" s="685"/>
    </row>
    <row r="563" ht="13.5">
      <c r="H563" s="685"/>
    </row>
    <row r="564" ht="13.5">
      <c r="H564" s="685"/>
    </row>
    <row r="565" ht="13.5">
      <c r="H565" s="685"/>
    </row>
    <row r="566" ht="13.5">
      <c r="H566" s="685"/>
    </row>
    <row r="567" ht="13.5">
      <c r="H567" s="685"/>
    </row>
    <row r="568" ht="13.5">
      <c r="H568" s="685"/>
    </row>
    <row r="569" ht="13.5">
      <c r="H569" s="685"/>
    </row>
    <row r="570" ht="13.5">
      <c r="H570" s="685"/>
    </row>
    <row r="571" ht="13.5">
      <c r="H571" s="685"/>
    </row>
    <row r="572" ht="13.5">
      <c r="H572" s="685"/>
    </row>
    <row r="573" ht="13.5">
      <c r="H573" s="685"/>
    </row>
    <row r="574" ht="13.5">
      <c r="H574" s="685"/>
    </row>
    <row r="575" ht="13.5">
      <c r="H575" s="685"/>
    </row>
    <row r="576" ht="13.5">
      <c r="H576" s="685"/>
    </row>
    <row r="577" ht="13.5">
      <c r="H577" s="685"/>
    </row>
    <row r="578" ht="13.5">
      <c r="H578" s="685"/>
    </row>
    <row r="579" ht="13.5">
      <c r="H579" s="685"/>
    </row>
    <row r="580" ht="13.5">
      <c r="H580" s="685"/>
    </row>
    <row r="581" ht="13.5">
      <c r="H581" s="685"/>
    </row>
    <row r="582" ht="13.5">
      <c r="H582" s="685"/>
    </row>
    <row r="583" ht="13.5">
      <c r="H583" s="685"/>
    </row>
    <row r="584" ht="13.5">
      <c r="H584" s="685"/>
    </row>
    <row r="585" ht="13.5">
      <c r="H585" s="685"/>
    </row>
    <row r="586" ht="13.5">
      <c r="H586" s="685"/>
    </row>
    <row r="587" ht="13.5">
      <c r="H587" s="685"/>
    </row>
    <row r="588" ht="13.5">
      <c r="H588" s="685"/>
    </row>
    <row r="589" ht="13.5">
      <c r="H589" s="685"/>
    </row>
    <row r="590" ht="13.5">
      <c r="H590" s="685"/>
    </row>
    <row r="591" ht="13.5">
      <c r="H591" s="685"/>
    </row>
    <row r="592" ht="13.5">
      <c r="H592" s="685"/>
    </row>
    <row r="593" ht="13.5">
      <c r="H593" s="685"/>
    </row>
    <row r="594" ht="13.5">
      <c r="H594" s="685"/>
    </row>
    <row r="595" ht="13.5">
      <c r="H595" s="685"/>
    </row>
    <row r="596" ht="13.5">
      <c r="H596" s="685"/>
    </row>
    <row r="597" ht="13.5">
      <c r="H597" s="685"/>
    </row>
    <row r="598" ht="13.5">
      <c r="H598" s="685"/>
    </row>
    <row r="599" ht="13.5">
      <c r="H599" s="685"/>
    </row>
    <row r="600" ht="13.5">
      <c r="H600" s="685"/>
    </row>
    <row r="601" ht="13.5">
      <c r="H601" s="685"/>
    </row>
    <row r="602" ht="13.5">
      <c r="H602" s="685"/>
    </row>
    <row r="603" ht="13.5">
      <c r="H603" s="685"/>
    </row>
    <row r="604" ht="13.5">
      <c r="H604" s="685"/>
    </row>
    <row r="605" ht="13.5">
      <c r="H605" s="685"/>
    </row>
    <row r="606" ht="13.5">
      <c r="H606" s="685"/>
    </row>
    <row r="607" ht="13.5">
      <c r="H607" s="685"/>
    </row>
    <row r="608" ht="13.5">
      <c r="H608" s="685"/>
    </row>
    <row r="609" ht="13.5">
      <c r="H609" s="685"/>
    </row>
    <row r="610" ht="13.5">
      <c r="H610" s="685"/>
    </row>
    <row r="611" ht="13.5">
      <c r="H611" s="685"/>
    </row>
    <row r="612" ht="13.5">
      <c r="H612" s="685"/>
    </row>
    <row r="613" ht="13.5">
      <c r="H613" s="685"/>
    </row>
    <row r="614" ht="13.5">
      <c r="H614" s="685"/>
    </row>
    <row r="615" ht="13.5">
      <c r="H615" s="685"/>
    </row>
    <row r="616" ht="13.5">
      <c r="H616" s="685"/>
    </row>
    <row r="617" ht="13.5">
      <c r="H617" s="685"/>
    </row>
    <row r="618" ht="13.5">
      <c r="H618" s="685"/>
    </row>
    <row r="619" ht="13.5">
      <c r="H619" s="685"/>
    </row>
    <row r="620" ht="13.5">
      <c r="H620" s="685"/>
    </row>
    <row r="621" ht="13.5">
      <c r="H621" s="685"/>
    </row>
    <row r="622" ht="13.5">
      <c r="H622" s="685"/>
    </row>
    <row r="623" ht="13.5">
      <c r="H623" s="685"/>
    </row>
    <row r="624" ht="13.5">
      <c r="H624" s="685"/>
    </row>
    <row r="625" ht="13.5">
      <c r="H625" s="685"/>
    </row>
    <row r="626" ht="13.5">
      <c r="H626" s="685"/>
    </row>
    <row r="627" ht="13.5">
      <c r="H627" s="685"/>
    </row>
    <row r="628" ht="13.5">
      <c r="H628" s="685"/>
    </row>
    <row r="629" ht="13.5">
      <c r="H629" s="685"/>
    </row>
    <row r="630" ht="13.5">
      <c r="H630" s="685"/>
    </row>
    <row r="631" ht="13.5">
      <c r="H631" s="685"/>
    </row>
    <row r="632" ht="13.5">
      <c r="H632" s="685"/>
    </row>
    <row r="633" ht="13.5">
      <c r="H633" s="685"/>
    </row>
    <row r="634" ht="13.5">
      <c r="H634" s="685"/>
    </row>
    <row r="635" ht="13.5">
      <c r="H635" s="685"/>
    </row>
    <row r="636" ht="13.5">
      <c r="H636" s="685"/>
    </row>
    <row r="637" ht="13.5">
      <c r="H637" s="685"/>
    </row>
    <row r="638" ht="13.5">
      <c r="H638" s="685"/>
    </row>
    <row r="639" ht="13.5">
      <c r="H639" s="685"/>
    </row>
    <row r="640" ht="13.5">
      <c r="H640" s="685"/>
    </row>
    <row r="641" ht="13.5">
      <c r="H641" s="685"/>
    </row>
    <row r="642" ht="13.5">
      <c r="H642" s="685"/>
    </row>
    <row r="643" ht="13.5">
      <c r="H643" s="685"/>
    </row>
    <row r="644" ht="13.5">
      <c r="H644" s="685"/>
    </row>
    <row r="645" ht="13.5">
      <c r="H645" s="685"/>
    </row>
    <row r="646" ht="13.5">
      <c r="H646" s="685"/>
    </row>
    <row r="647" ht="13.5">
      <c r="H647" s="685"/>
    </row>
    <row r="648" ht="13.5">
      <c r="H648" s="685"/>
    </row>
    <row r="649" ht="13.5">
      <c r="H649" s="685"/>
    </row>
    <row r="650" ht="13.5">
      <c r="H650" s="685"/>
    </row>
    <row r="651" ht="13.5">
      <c r="H651" s="685"/>
    </row>
    <row r="652" ht="13.5">
      <c r="H652" s="685"/>
    </row>
    <row r="653" ht="13.5">
      <c r="H653" s="685"/>
    </row>
    <row r="654" ht="13.5">
      <c r="H654" s="685"/>
    </row>
    <row r="655" ht="13.5">
      <c r="H655" s="685"/>
    </row>
    <row r="656" ht="13.5">
      <c r="H656" s="685"/>
    </row>
    <row r="657" ht="13.5">
      <c r="H657" s="685"/>
    </row>
    <row r="658" ht="13.5">
      <c r="H658" s="685"/>
    </row>
    <row r="659" ht="13.5">
      <c r="H659" s="685"/>
    </row>
    <row r="660" ht="13.5">
      <c r="H660" s="685"/>
    </row>
    <row r="661" ht="13.5">
      <c r="H661" s="685"/>
    </row>
    <row r="662" ht="13.5">
      <c r="H662" s="685"/>
    </row>
    <row r="663" ht="13.5">
      <c r="H663" s="685"/>
    </row>
    <row r="664" ht="13.5">
      <c r="H664" s="685"/>
    </row>
    <row r="665" ht="13.5">
      <c r="H665" s="685"/>
    </row>
    <row r="666" ht="13.5">
      <c r="H666" s="685"/>
    </row>
    <row r="667" ht="13.5">
      <c r="H667" s="685"/>
    </row>
    <row r="668" ht="13.5">
      <c r="H668" s="685"/>
    </row>
    <row r="669" ht="13.5">
      <c r="H669" s="685"/>
    </row>
    <row r="670" ht="13.5">
      <c r="H670" s="685"/>
    </row>
    <row r="671" ht="13.5">
      <c r="H671" s="685"/>
    </row>
    <row r="672" ht="13.5">
      <c r="H672" s="685"/>
    </row>
    <row r="673" ht="13.5">
      <c r="H673" s="685"/>
    </row>
    <row r="674" ht="13.5">
      <c r="H674" s="685"/>
    </row>
    <row r="675" ht="13.5">
      <c r="H675" s="685"/>
    </row>
    <row r="676" ht="13.5">
      <c r="H676" s="685"/>
    </row>
    <row r="677" ht="13.5">
      <c r="H677" s="685"/>
    </row>
    <row r="678" ht="13.5">
      <c r="H678" s="685"/>
    </row>
    <row r="679" ht="13.5">
      <c r="H679" s="685"/>
    </row>
    <row r="680" ht="13.5">
      <c r="H680" s="685"/>
    </row>
    <row r="681" ht="13.5">
      <c r="H681" s="685"/>
    </row>
    <row r="682" ht="13.5">
      <c r="H682" s="685"/>
    </row>
    <row r="683" ht="13.5">
      <c r="H683" s="685"/>
    </row>
    <row r="684" ht="13.5">
      <c r="H684" s="685"/>
    </row>
    <row r="685" ht="13.5">
      <c r="H685" s="685"/>
    </row>
    <row r="686" ht="13.5">
      <c r="H686" s="685"/>
    </row>
    <row r="687" ht="13.5">
      <c r="H687" s="685"/>
    </row>
    <row r="688" ht="13.5">
      <c r="H688" s="685"/>
    </row>
    <row r="689" ht="13.5">
      <c r="H689" s="685"/>
    </row>
    <row r="690" ht="13.5">
      <c r="H690" s="685"/>
    </row>
    <row r="691" ht="13.5">
      <c r="H691" s="685"/>
    </row>
    <row r="692" ht="13.5">
      <c r="H692" s="685"/>
    </row>
    <row r="693" ht="13.5">
      <c r="H693" s="685"/>
    </row>
    <row r="694" ht="13.5">
      <c r="H694" s="685"/>
    </row>
    <row r="695" ht="13.5">
      <c r="H695" s="685"/>
    </row>
    <row r="696" ht="13.5">
      <c r="H696" s="685"/>
    </row>
    <row r="697" ht="13.5">
      <c r="H697" s="685"/>
    </row>
    <row r="698" ht="13.5">
      <c r="H698" s="685"/>
    </row>
    <row r="699" ht="13.5">
      <c r="H699" s="685"/>
    </row>
    <row r="700" ht="13.5">
      <c r="H700" s="685"/>
    </row>
    <row r="701" ht="13.5">
      <c r="H701" s="685"/>
    </row>
    <row r="702" ht="13.5">
      <c r="H702" s="685"/>
    </row>
    <row r="703" ht="13.5">
      <c r="H703" s="685"/>
    </row>
    <row r="704" ht="13.5">
      <c r="H704" s="685"/>
    </row>
    <row r="705" ht="13.5">
      <c r="H705" s="685"/>
    </row>
    <row r="706" ht="13.5">
      <c r="H706" s="685"/>
    </row>
    <row r="707" ht="13.5">
      <c r="H707" s="685"/>
    </row>
    <row r="708" ht="13.5">
      <c r="H708" s="685"/>
    </row>
    <row r="709" ht="13.5">
      <c r="H709" s="685"/>
    </row>
    <row r="710" ht="13.5">
      <c r="H710" s="685"/>
    </row>
    <row r="711" ht="13.5">
      <c r="H711" s="685"/>
    </row>
    <row r="712" ht="13.5">
      <c r="H712" s="685"/>
    </row>
    <row r="713" ht="13.5">
      <c r="H713" s="685"/>
    </row>
    <row r="714" ht="13.5">
      <c r="H714" s="685"/>
    </row>
    <row r="715" ht="13.5">
      <c r="H715" s="685"/>
    </row>
    <row r="716" ht="13.5">
      <c r="H716" s="685"/>
    </row>
    <row r="717" ht="13.5">
      <c r="H717" s="685"/>
    </row>
    <row r="718" ht="13.5">
      <c r="H718" s="685"/>
    </row>
    <row r="719" ht="13.5">
      <c r="H719" s="685"/>
    </row>
    <row r="720" ht="13.5">
      <c r="H720" s="685"/>
    </row>
    <row r="721" ht="13.5">
      <c r="H721" s="685"/>
    </row>
    <row r="722" ht="13.5">
      <c r="H722" s="685"/>
    </row>
    <row r="723" ht="13.5">
      <c r="H723" s="685"/>
    </row>
    <row r="724" ht="13.5">
      <c r="H724" s="685"/>
    </row>
    <row r="725" ht="13.5">
      <c r="H725" s="685"/>
    </row>
    <row r="726" ht="13.5">
      <c r="H726" s="685"/>
    </row>
    <row r="727" ht="13.5">
      <c r="H727" s="685"/>
    </row>
    <row r="728" ht="13.5">
      <c r="H728" s="685"/>
    </row>
    <row r="729" ht="13.5">
      <c r="H729" s="685"/>
    </row>
    <row r="730" ht="13.5">
      <c r="H730" s="685"/>
    </row>
    <row r="731" ht="13.5">
      <c r="H731" s="685"/>
    </row>
    <row r="732" ht="13.5">
      <c r="H732" s="685"/>
    </row>
    <row r="733" ht="13.5">
      <c r="H733" s="685"/>
    </row>
    <row r="734" ht="13.5">
      <c r="H734" s="685"/>
    </row>
    <row r="735" ht="13.5">
      <c r="H735" s="685"/>
    </row>
    <row r="736" ht="13.5">
      <c r="H736" s="685"/>
    </row>
    <row r="737" ht="13.5">
      <c r="H737" s="685"/>
    </row>
    <row r="738" ht="13.5">
      <c r="H738" s="685"/>
    </row>
    <row r="739" ht="13.5">
      <c r="H739" s="685"/>
    </row>
    <row r="740" ht="13.5">
      <c r="H740" s="685"/>
    </row>
    <row r="741" ht="13.5">
      <c r="H741" s="685"/>
    </row>
    <row r="742" ht="13.5">
      <c r="H742" s="685"/>
    </row>
    <row r="743" ht="13.5">
      <c r="H743" s="685"/>
    </row>
    <row r="744" ht="13.5">
      <c r="H744" s="685"/>
    </row>
    <row r="745" ht="13.5">
      <c r="H745" s="685"/>
    </row>
    <row r="746" ht="13.5">
      <c r="H746" s="685"/>
    </row>
    <row r="747" ht="13.5">
      <c r="H747" s="685"/>
    </row>
    <row r="748" ht="13.5">
      <c r="H748" s="685"/>
    </row>
    <row r="749" ht="13.5">
      <c r="H749" s="685"/>
    </row>
    <row r="750" ht="13.5">
      <c r="H750" s="685"/>
    </row>
    <row r="751" ht="13.5">
      <c r="H751" s="685"/>
    </row>
    <row r="752" ht="13.5">
      <c r="H752" s="685"/>
    </row>
    <row r="753" ht="13.5">
      <c r="H753" s="685"/>
    </row>
    <row r="754" ht="13.5">
      <c r="H754" s="685"/>
    </row>
    <row r="755" ht="13.5">
      <c r="H755" s="685"/>
    </row>
    <row r="756" ht="13.5">
      <c r="H756" s="685"/>
    </row>
    <row r="757" ht="13.5">
      <c r="H757" s="685"/>
    </row>
    <row r="758" ht="13.5">
      <c r="H758" s="685"/>
    </row>
    <row r="759" ht="13.5">
      <c r="H759" s="685"/>
    </row>
    <row r="760" ht="13.5">
      <c r="H760" s="685"/>
    </row>
    <row r="761" ht="13.5">
      <c r="H761" s="685"/>
    </row>
    <row r="762" ht="13.5">
      <c r="H762" s="685"/>
    </row>
    <row r="763" ht="13.5">
      <c r="H763" s="685"/>
    </row>
    <row r="764" ht="13.5">
      <c r="H764" s="685"/>
    </row>
    <row r="765" ht="13.5">
      <c r="H765" s="685"/>
    </row>
    <row r="766" ht="13.5">
      <c r="H766" s="685"/>
    </row>
    <row r="767" ht="13.5">
      <c r="H767" s="685"/>
    </row>
    <row r="768" ht="13.5">
      <c r="H768" s="685"/>
    </row>
    <row r="769" ht="13.5">
      <c r="H769" s="685"/>
    </row>
    <row r="770" ht="13.5">
      <c r="H770" s="685"/>
    </row>
    <row r="771" ht="13.5">
      <c r="H771" s="685"/>
    </row>
    <row r="772" ht="13.5">
      <c r="H772" s="685"/>
    </row>
    <row r="773" ht="13.5">
      <c r="H773" s="685"/>
    </row>
    <row r="774" ht="13.5">
      <c r="H774" s="685"/>
    </row>
    <row r="775" ht="13.5">
      <c r="H775" s="685"/>
    </row>
    <row r="776" ht="13.5">
      <c r="H776" s="685"/>
    </row>
    <row r="777" ht="13.5">
      <c r="H777" s="685"/>
    </row>
    <row r="778" ht="13.5">
      <c r="H778" s="685"/>
    </row>
    <row r="779" ht="13.5">
      <c r="H779" s="685"/>
    </row>
    <row r="780" ht="13.5">
      <c r="H780" s="685"/>
    </row>
    <row r="781" ht="13.5">
      <c r="H781" s="685"/>
    </row>
    <row r="782" ht="13.5">
      <c r="H782" s="685"/>
    </row>
    <row r="783" ht="13.5">
      <c r="H783" s="685"/>
    </row>
    <row r="784" ht="13.5">
      <c r="H784" s="685"/>
    </row>
    <row r="785" ht="13.5">
      <c r="H785" s="685"/>
    </row>
    <row r="786" ht="13.5">
      <c r="H786" s="685"/>
    </row>
    <row r="787" ht="13.5">
      <c r="H787" s="685"/>
    </row>
    <row r="788" ht="13.5">
      <c r="H788" s="685"/>
    </row>
    <row r="789" ht="13.5">
      <c r="H789" s="685"/>
    </row>
    <row r="790" ht="13.5">
      <c r="H790" s="685"/>
    </row>
    <row r="791" ht="13.5">
      <c r="H791" s="685"/>
    </row>
    <row r="792" ht="13.5">
      <c r="H792" s="685"/>
    </row>
    <row r="793" ht="13.5">
      <c r="H793" s="685"/>
    </row>
    <row r="794" ht="13.5">
      <c r="H794" s="685"/>
    </row>
    <row r="795" ht="13.5">
      <c r="H795" s="685"/>
    </row>
    <row r="796" ht="13.5">
      <c r="H796" s="685"/>
    </row>
    <row r="797" ht="13.5">
      <c r="H797" s="685"/>
    </row>
    <row r="798" ht="13.5">
      <c r="H798" s="685"/>
    </row>
    <row r="799" ht="13.5">
      <c r="H799" s="685"/>
    </row>
    <row r="800" ht="13.5">
      <c r="H800" s="685"/>
    </row>
    <row r="801" ht="13.5">
      <c r="H801" s="685"/>
    </row>
    <row r="802" ht="13.5">
      <c r="H802" s="685"/>
    </row>
    <row r="803" ht="13.5">
      <c r="H803" s="685"/>
    </row>
    <row r="804" ht="13.5">
      <c r="H804" s="685"/>
    </row>
    <row r="805" ht="13.5">
      <c r="H805" s="685"/>
    </row>
    <row r="806" ht="13.5">
      <c r="H806" s="685"/>
    </row>
    <row r="807" ht="13.5">
      <c r="H807" s="685"/>
    </row>
    <row r="808" ht="13.5">
      <c r="H808" s="685"/>
    </row>
    <row r="809" ht="13.5">
      <c r="H809" s="685"/>
    </row>
    <row r="810" ht="13.5">
      <c r="H810" s="685"/>
    </row>
    <row r="811" ht="13.5">
      <c r="H811" s="685"/>
    </row>
    <row r="812" ht="13.5">
      <c r="H812" s="685"/>
    </row>
    <row r="813" ht="13.5">
      <c r="H813" s="685"/>
    </row>
    <row r="814" ht="13.5">
      <c r="H814" s="685"/>
    </row>
    <row r="815" ht="13.5">
      <c r="H815" s="685"/>
    </row>
    <row r="816" ht="13.5">
      <c r="H816" s="685"/>
    </row>
    <row r="817" ht="13.5">
      <c r="H817" s="685"/>
    </row>
    <row r="818" ht="13.5">
      <c r="H818" s="685"/>
    </row>
    <row r="819" ht="13.5">
      <c r="H819" s="685"/>
    </row>
    <row r="820" ht="13.5">
      <c r="H820" s="685"/>
    </row>
    <row r="821" ht="13.5">
      <c r="H821" s="685"/>
    </row>
    <row r="822" ht="13.5">
      <c r="H822" s="685"/>
    </row>
    <row r="823" ht="13.5">
      <c r="H823" s="685"/>
    </row>
    <row r="824" ht="13.5">
      <c r="H824" s="685"/>
    </row>
    <row r="825" ht="13.5">
      <c r="H825" s="685"/>
    </row>
    <row r="826" ht="13.5">
      <c r="H826" s="685"/>
    </row>
    <row r="827" ht="13.5">
      <c r="H827" s="685"/>
    </row>
    <row r="828" ht="13.5">
      <c r="H828" s="685"/>
    </row>
    <row r="829" ht="13.5">
      <c r="H829" s="685"/>
    </row>
    <row r="830" ht="13.5">
      <c r="H830" s="685"/>
    </row>
    <row r="831" ht="13.5">
      <c r="H831" s="685"/>
    </row>
    <row r="832" ht="13.5">
      <c r="H832" s="685"/>
    </row>
    <row r="833" ht="13.5">
      <c r="H833" s="685"/>
    </row>
    <row r="834" ht="13.5">
      <c r="H834" s="685"/>
    </row>
    <row r="835" ht="13.5">
      <c r="H835" s="685"/>
    </row>
    <row r="836" ht="13.5">
      <c r="H836" s="685"/>
    </row>
    <row r="837" ht="13.5">
      <c r="H837" s="685"/>
    </row>
    <row r="838" ht="13.5">
      <c r="H838" s="685"/>
    </row>
    <row r="839" ht="13.5">
      <c r="H839" s="685"/>
    </row>
    <row r="840" ht="13.5">
      <c r="H840" s="685"/>
    </row>
    <row r="841" ht="13.5">
      <c r="H841" s="685"/>
    </row>
    <row r="842" ht="13.5">
      <c r="H842" s="685"/>
    </row>
    <row r="843" ht="13.5">
      <c r="H843" s="685"/>
    </row>
    <row r="844" ht="13.5">
      <c r="H844" s="685"/>
    </row>
    <row r="845" ht="13.5">
      <c r="H845" s="685"/>
    </row>
    <row r="846" ht="13.5">
      <c r="H846" s="685"/>
    </row>
    <row r="847" ht="13.5">
      <c r="H847" s="685"/>
    </row>
    <row r="848" ht="13.5">
      <c r="H848" s="685"/>
    </row>
    <row r="849" ht="13.5">
      <c r="H849" s="685"/>
    </row>
    <row r="850" ht="13.5">
      <c r="H850" s="685"/>
    </row>
    <row r="851" ht="13.5">
      <c r="H851" s="685"/>
    </row>
    <row r="852" ht="13.5">
      <c r="H852" s="685"/>
    </row>
    <row r="853" ht="13.5">
      <c r="H853" s="685"/>
    </row>
    <row r="854" ht="13.5">
      <c r="H854" s="685"/>
    </row>
    <row r="855" ht="13.5">
      <c r="H855" s="685"/>
    </row>
    <row r="856" ht="13.5">
      <c r="H856" s="685"/>
    </row>
    <row r="857" ht="13.5">
      <c r="H857" s="685"/>
    </row>
    <row r="858" ht="13.5">
      <c r="H858" s="685"/>
    </row>
    <row r="859" ht="13.5">
      <c r="H859" s="685"/>
    </row>
    <row r="860" ht="13.5">
      <c r="H860" s="685"/>
    </row>
    <row r="861" ht="13.5">
      <c r="H861" s="685"/>
    </row>
    <row r="862" ht="13.5">
      <c r="H862" s="685"/>
    </row>
    <row r="863" ht="13.5">
      <c r="H863" s="685"/>
    </row>
    <row r="864" ht="13.5">
      <c r="H864" s="685"/>
    </row>
    <row r="865" ht="13.5">
      <c r="H865" s="685"/>
    </row>
    <row r="866" ht="13.5">
      <c r="H866" s="685"/>
    </row>
    <row r="867" ht="13.5">
      <c r="H867" s="685"/>
    </row>
    <row r="868" ht="13.5">
      <c r="H868" s="685"/>
    </row>
    <row r="869" ht="13.5">
      <c r="H869" s="685"/>
    </row>
    <row r="870" ht="13.5">
      <c r="H870" s="685"/>
    </row>
    <row r="871" ht="13.5">
      <c r="H871" s="685"/>
    </row>
    <row r="872" ht="13.5">
      <c r="H872" s="685"/>
    </row>
    <row r="873" ht="13.5">
      <c r="H873" s="685"/>
    </row>
    <row r="874" ht="13.5">
      <c r="H874" s="685"/>
    </row>
    <row r="875" ht="13.5">
      <c r="H875" s="685"/>
    </row>
    <row r="876" ht="13.5">
      <c r="H876" s="685"/>
    </row>
    <row r="877" ht="13.5">
      <c r="H877" s="685"/>
    </row>
    <row r="878" ht="13.5">
      <c r="H878" s="685"/>
    </row>
    <row r="879" ht="13.5">
      <c r="H879" s="685"/>
    </row>
    <row r="880" ht="13.5">
      <c r="H880" s="685"/>
    </row>
    <row r="881" ht="13.5">
      <c r="H881" s="685"/>
    </row>
    <row r="882" ht="13.5">
      <c r="H882" s="685"/>
    </row>
    <row r="883" ht="13.5">
      <c r="H883" s="685"/>
    </row>
    <row r="884" ht="13.5">
      <c r="H884" s="685"/>
    </row>
    <row r="885" ht="13.5">
      <c r="H885" s="685"/>
    </row>
    <row r="886" ht="13.5">
      <c r="H886" s="685"/>
    </row>
    <row r="887" ht="13.5">
      <c r="H887" s="685"/>
    </row>
    <row r="888" ht="13.5">
      <c r="H888" s="685"/>
    </row>
    <row r="889" ht="13.5">
      <c r="H889" s="685"/>
    </row>
    <row r="890" ht="13.5">
      <c r="H890" s="685"/>
    </row>
    <row r="891" ht="13.5">
      <c r="H891" s="685"/>
    </row>
    <row r="892" ht="13.5">
      <c r="H892" s="685"/>
    </row>
    <row r="893" ht="13.5">
      <c r="H893" s="685"/>
    </row>
    <row r="894" ht="13.5">
      <c r="H894" s="685"/>
    </row>
    <row r="895" ht="13.5">
      <c r="H895" s="685"/>
    </row>
    <row r="896" ht="13.5">
      <c r="H896" s="685"/>
    </row>
    <row r="897" ht="13.5">
      <c r="H897" s="685"/>
    </row>
    <row r="898" ht="13.5">
      <c r="H898" s="685"/>
    </row>
    <row r="899" ht="13.5">
      <c r="H899" s="685"/>
    </row>
    <row r="900" ht="13.5">
      <c r="H900" s="685"/>
    </row>
    <row r="901" ht="13.5">
      <c r="H901" s="685"/>
    </row>
    <row r="902" ht="13.5">
      <c r="H902" s="685"/>
    </row>
    <row r="903" ht="13.5">
      <c r="H903" s="685"/>
    </row>
    <row r="904" ht="13.5">
      <c r="H904" s="685"/>
    </row>
    <row r="905" ht="13.5">
      <c r="H905" s="685"/>
    </row>
    <row r="906" ht="13.5">
      <c r="H906" s="685"/>
    </row>
    <row r="907" ht="13.5">
      <c r="H907" s="685"/>
    </row>
    <row r="908" ht="13.5">
      <c r="H908" s="685"/>
    </row>
    <row r="909" ht="13.5">
      <c r="H909" s="685"/>
    </row>
    <row r="910" ht="13.5">
      <c r="H910" s="685"/>
    </row>
    <row r="911" ht="13.5">
      <c r="H911" s="685"/>
    </row>
    <row r="912" ht="13.5">
      <c r="H912" s="685"/>
    </row>
    <row r="913" ht="13.5">
      <c r="H913" s="685"/>
    </row>
    <row r="914" ht="13.5">
      <c r="H914" s="685"/>
    </row>
    <row r="915" ht="13.5">
      <c r="H915" s="685"/>
    </row>
    <row r="916" ht="13.5">
      <c r="H916" s="685"/>
    </row>
    <row r="917" ht="13.5">
      <c r="H917" s="685"/>
    </row>
    <row r="918" ht="13.5">
      <c r="H918" s="685"/>
    </row>
    <row r="919" ht="13.5">
      <c r="H919" s="685"/>
    </row>
    <row r="920" ht="13.5">
      <c r="H920" s="685"/>
    </row>
    <row r="921" ht="13.5">
      <c r="H921" s="685"/>
    </row>
    <row r="922" ht="13.5">
      <c r="H922" s="685"/>
    </row>
    <row r="923" ht="13.5">
      <c r="H923" s="685"/>
    </row>
    <row r="924" ht="13.5">
      <c r="H924" s="685"/>
    </row>
    <row r="925" ht="13.5">
      <c r="H925" s="685"/>
    </row>
    <row r="926" ht="13.5">
      <c r="H926" s="685"/>
    </row>
    <row r="927" ht="13.5">
      <c r="H927" s="685"/>
    </row>
    <row r="928" ht="13.5">
      <c r="H928" s="685"/>
    </row>
    <row r="929" ht="13.5">
      <c r="H929" s="685"/>
    </row>
    <row r="930" ht="13.5">
      <c r="H930" s="685"/>
    </row>
    <row r="931" ht="13.5">
      <c r="H931" s="685"/>
    </row>
    <row r="932" ht="13.5">
      <c r="H932" s="685"/>
    </row>
    <row r="933" ht="13.5">
      <c r="H933" s="685"/>
    </row>
    <row r="934" ht="13.5">
      <c r="H934" s="685"/>
    </row>
    <row r="935" ht="13.5">
      <c r="H935" s="685"/>
    </row>
    <row r="936" ht="13.5">
      <c r="H936" s="685"/>
    </row>
    <row r="937" ht="13.5">
      <c r="H937" s="685"/>
    </row>
    <row r="938" ht="13.5">
      <c r="H938" s="685"/>
    </row>
    <row r="939" ht="13.5">
      <c r="H939" s="685"/>
    </row>
    <row r="940" ht="13.5">
      <c r="H940" s="685"/>
    </row>
    <row r="941" ht="13.5">
      <c r="H941" s="685"/>
    </row>
    <row r="942" ht="13.5">
      <c r="H942" s="685"/>
    </row>
    <row r="943" ht="13.5">
      <c r="H943" s="685"/>
    </row>
    <row r="944" ht="13.5">
      <c r="H944" s="685"/>
    </row>
    <row r="945" ht="13.5">
      <c r="H945" s="685"/>
    </row>
    <row r="946" ht="13.5">
      <c r="H946" s="685"/>
    </row>
    <row r="947" ht="13.5">
      <c r="H947" s="685"/>
    </row>
    <row r="948" ht="13.5">
      <c r="H948" s="685"/>
    </row>
    <row r="949" ht="13.5">
      <c r="H949" s="685"/>
    </row>
    <row r="950" ht="13.5">
      <c r="H950" s="685"/>
    </row>
    <row r="951" ht="13.5">
      <c r="H951" s="685"/>
    </row>
    <row r="952" ht="13.5">
      <c r="H952" s="685"/>
    </row>
    <row r="953" ht="13.5">
      <c r="H953" s="685"/>
    </row>
    <row r="954" ht="13.5">
      <c r="H954" s="685"/>
    </row>
    <row r="955" ht="13.5">
      <c r="H955" s="685"/>
    </row>
    <row r="956" ht="13.5">
      <c r="H956" s="685"/>
    </row>
    <row r="957" ht="13.5">
      <c r="H957" s="685"/>
    </row>
    <row r="958" ht="13.5">
      <c r="H958" s="685"/>
    </row>
    <row r="959" ht="13.5">
      <c r="H959" s="685"/>
    </row>
    <row r="960" ht="13.5">
      <c r="H960" s="685"/>
    </row>
    <row r="961" ht="13.5">
      <c r="H961" s="685"/>
    </row>
    <row r="962" ht="13.5">
      <c r="H962" s="685"/>
    </row>
    <row r="963" ht="13.5">
      <c r="H963" s="685"/>
    </row>
    <row r="964" ht="13.5">
      <c r="H964" s="685"/>
    </row>
    <row r="965" ht="13.5">
      <c r="H965" s="685"/>
    </row>
    <row r="966" ht="13.5">
      <c r="H966" s="685"/>
    </row>
    <row r="967" ht="13.5">
      <c r="H967" s="685"/>
    </row>
    <row r="968" ht="13.5">
      <c r="H968" s="685"/>
    </row>
    <row r="969" ht="13.5">
      <c r="H969" s="685"/>
    </row>
    <row r="970" ht="13.5">
      <c r="H970" s="685"/>
    </row>
    <row r="971" ht="13.5">
      <c r="H971" s="685"/>
    </row>
    <row r="972" ht="13.5">
      <c r="H972" s="685"/>
    </row>
    <row r="973" ht="13.5">
      <c r="H973" s="685"/>
    </row>
    <row r="974" ht="13.5">
      <c r="H974" s="685"/>
    </row>
    <row r="975" ht="13.5">
      <c r="H975" s="685"/>
    </row>
    <row r="976" ht="13.5">
      <c r="H976" s="685"/>
    </row>
    <row r="977" ht="13.5">
      <c r="H977" s="685"/>
    </row>
    <row r="978" ht="13.5">
      <c r="H978" s="685"/>
    </row>
    <row r="979" ht="13.5">
      <c r="H979" s="685"/>
    </row>
    <row r="980" ht="13.5">
      <c r="H980" s="685"/>
    </row>
    <row r="981" ht="13.5">
      <c r="H981" s="685"/>
    </row>
    <row r="982" ht="13.5">
      <c r="H982" s="685"/>
    </row>
    <row r="983" ht="13.5">
      <c r="H983" s="685"/>
    </row>
    <row r="984" ht="13.5">
      <c r="H984" s="685"/>
    </row>
    <row r="985" ht="13.5">
      <c r="H985" s="685"/>
    </row>
    <row r="986" ht="13.5">
      <c r="H986" s="685"/>
    </row>
    <row r="987" ht="13.5">
      <c r="H987" s="685"/>
    </row>
    <row r="988" ht="13.5">
      <c r="H988" s="685"/>
    </row>
    <row r="989" ht="13.5">
      <c r="H989" s="685"/>
    </row>
    <row r="990" ht="13.5">
      <c r="H990" s="685"/>
    </row>
    <row r="991" ht="13.5">
      <c r="H991" s="685"/>
    </row>
    <row r="992" ht="13.5">
      <c r="H992" s="685"/>
    </row>
    <row r="993" ht="13.5">
      <c r="H993" s="685"/>
    </row>
    <row r="994" ht="13.5">
      <c r="H994" s="685"/>
    </row>
    <row r="995" ht="13.5">
      <c r="H995" s="685"/>
    </row>
    <row r="996" ht="13.5">
      <c r="H996" s="685"/>
    </row>
    <row r="997" ht="13.5">
      <c r="H997" s="685"/>
    </row>
    <row r="998" ht="13.5">
      <c r="H998" s="685"/>
    </row>
    <row r="999" ht="13.5">
      <c r="H999" s="685"/>
    </row>
    <row r="1000" ht="13.5">
      <c r="H1000" s="685"/>
    </row>
    <row r="1001" ht="13.5">
      <c r="H1001" s="685"/>
    </row>
    <row r="1002" ht="13.5">
      <c r="H1002" s="685"/>
    </row>
    <row r="1003" ht="13.5">
      <c r="H1003" s="685"/>
    </row>
    <row r="1004" ht="13.5">
      <c r="H1004" s="685"/>
    </row>
    <row r="1005" ht="13.5">
      <c r="H1005" s="685"/>
    </row>
    <row r="1006" ht="13.5">
      <c r="H1006" s="685"/>
    </row>
    <row r="1007" ht="13.5">
      <c r="H1007" s="685"/>
    </row>
    <row r="1008" ht="13.5">
      <c r="H1008" s="685"/>
    </row>
    <row r="1009" ht="13.5">
      <c r="H1009" s="685"/>
    </row>
    <row r="1010" ht="13.5">
      <c r="H1010" s="685"/>
    </row>
    <row r="1011" ht="13.5">
      <c r="H1011" s="685"/>
    </row>
    <row r="1012" ht="13.5">
      <c r="H1012" s="685"/>
    </row>
    <row r="1013" ht="13.5">
      <c r="H1013" s="685"/>
    </row>
    <row r="1014" ht="13.5">
      <c r="H1014" s="685"/>
    </row>
    <row r="1015" ht="13.5">
      <c r="H1015" s="685"/>
    </row>
    <row r="1016" ht="13.5">
      <c r="H1016" s="685"/>
    </row>
    <row r="1017" ht="13.5">
      <c r="H1017" s="685"/>
    </row>
    <row r="1018" ht="13.5">
      <c r="H1018" s="685"/>
    </row>
    <row r="1019" ht="13.5">
      <c r="H1019" s="685"/>
    </row>
    <row r="1020" ht="13.5">
      <c r="H1020" s="685"/>
    </row>
    <row r="1021" ht="13.5">
      <c r="H1021" s="685"/>
    </row>
    <row r="1022" ht="13.5">
      <c r="H1022" s="685"/>
    </row>
    <row r="1023" ht="13.5">
      <c r="H1023" s="685"/>
    </row>
    <row r="1024" ht="13.5">
      <c r="H1024" s="685"/>
    </row>
    <row r="1025" ht="13.5">
      <c r="H1025" s="685"/>
    </row>
    <row r="1026" ht="13.5">
      <c r="H1026" s="685"/>
    </row>
    <row r="1027" ht="13.5">
      <c r="H1027" s="685"/>
    </row>
    <row r="1028" ht="13.5">
      <c r="H1028" s="685"/>
    </row>
    <row r="1029" ht="13.5">
      <c r="H1029" s="685"/>
    </row>
    <row r="1030" ht="13.5">
      <c r="H1030" s="685"/>
    </row>
    <row r="1031" ht="13.5">
      <c r="H1031" s="685"/>
    </row>
    <row r="1032" ht="13.5">
      <c r="H1032" s="685"/>
    </row>
    <row r="1033" ht="13.5">
      <c r="H1033" s="685"/>
    </row>
    <row r="1034" ht="13.5">
      <c r="H1034" s="685"/>
    </row>
    <row r="1035" ht="13.5">
      <c r="H1035" s="685"/>
    </row>
    <row r="1036" ht="13.5">
      <c r="H1036" s="685"/>
    </row>
    <row r="1037" ht="13.5">
      <c r="H1037" s="685"/>
    </row>
    <row r="1038" ht="13.5">
      <c r="H1038" s="685"/>
    </row>
    <row r="1039" ht="13.5">
      <c r="H1039" s="685"/>
    </row>
    <row r="1040" ht="13.5">
      <c r="H1040" s="685"/>
    </row>
    <row r="1041" ht="13.5">
      <c r="H1041" s="685"/>
    </row>
    <row r="1042" ht="13.5">
      <c r="H1042" s="685"/>
    </row>
    <row r="1043" ht="13.5">
      <c r="H1043" s="685"/>
    </row>
    <row r="1044" ht="13.5">
      <c r="H1044" s="685"/>
    </row>
    <row r="1045" ht="13.5">
      <c r="H1045" s="685"/>
    </row>
    <row r="1046" ht="13.5">
      <c r="H1046" s="685"/>
    </row>
    <row r="1047" ht="13.5">
      <c r="H1047" s="685"/>
    </row>
    <row r="1048" ht="13.5">
      <c r="H1048" s="685"/>
    </row>
    <row r="1049" ht="13.5">
      <c r="H1049" s="685"/>
    </row>
    <row r="1050" ht="13.5">
      <c r="H1050" s="685"/>
    </row>
    <row r="1051" ht="13.5">
      <c r="H1051" s="685"/>
    </row>
    <row r="1052" ht="13.5">
      <c r="H1052" s="685"/>
    </row>
    <row r="1053" ht="13.5">
      <c r="H1053" s="685"/>
    </row>
    <row r="1054" ht="13.5">
      <c r="H1054" s="685"/>
    </row>
    <row r="1055" ht="13.5">
      <c r="H1055" s="685"/>
    </row>
    <row r="1056" ht="13.5">
      <c r="H1056" s="685"/>
    </row>
    <row r="1057" ht="13.5">
      <c r="H1057" s="685"/>
    </row>
    <row r="1058" ht="13.5">
      <c r="H1058" s="685"/>
    </row>
    <row r="1059" ht="13.5">
      <c r="H1059" s="685"/>
    </row>
    <row r="1060" ht="13.5">
      <c r="H1060" s="685"/>
    </row>
    <row r="1061" ht="13.5">
      <c r="H1061" s="685"/>
    </row>
    <row r="1062" ht="13.5">
      <c r="H1062" s="685"/>
    </row>
    <row r="1063" ht="13.5">
      <c r="H1063" s="685"/>
    </row>
    <row r="1064" ht="13.5">
      <c r="H1064" s="685"/>
    </row>
    <row r="1065" ht="13.5">
      <c r="H1065" s="685"/>
    </row>
    <row r="1066" ht="13.5">
      <c r="H1066" s="685"/>
    </row>
    <row r="1067" ht="13.5">
      <c r="H1067" s="685"/>
    </row>
    <row r="1068" ht="13.5">
      <c r="H1068" s="685"/>
    </row>
    <row r="1069" ht="13.5">
      <c r="H1069" s="685"/>
    </row>
    <row r="1070" ht="13.5">
      <c r="H1070" s="685"/>
    </row>
    <row r="1071" ht="13.5">
      <c r="H1071" s="685"/>
    </row>
    <row r="1072" ht="13.5">
      <c r="H1072" s="685"/>
    </row>
    <row r="1073" ht="13.5">
      <c r="H1073" s="685"/>
    </row>
    <row r="1074" ht="13.5">
      <c r="H1074" s="685"/>
    </row>
    <row r="1075" ht="13.5">
      <c r="H1075" s="685"/>
    </row>
    <row r="1076" ht="13.5">
      <c r="H1076" s="685"/>
    </row>
    <row r="1077" ht="13.5">
      <c r="H1077" s="685"/>
    </row>
    <row r="1078" ht="13.5">
      <c r="H1078" s="685"/>
    </row>
    <row r="1079" ht="13.5">
      <c r="H1079" s="685"/>
    </row>
    <row r="1080" ht="13.5">
      <c r="H1080" s="685"/>
    </row>
    <row r="1081" ht="13.5">
      <c r="H1081" s="685"/>
    </row>
    <row r="1082" ht="13.5">
      <c r="H1082" s="685"/>
    </row>
    <row r="1083" ht="13.5">
      <c r="H1083" s="685"/>
    </row>
    <row r="1084" ht="13.5">
      <c r="H1084" s="685"/>
    </row>
    <row r="1085" ht="13.5">
      <c r="H1085" s="685"/>
    </row>
    <row r="1086" ht="13.5">
      <c r="H1086" s="685"/>
    </row>
    <row r="1087" ht="13.5">
      <c r="H1087" s="685"/>
    </row>
    <row r="1088" ht="13.5">
      <c r="H1088" s="685"/>
    </row>
    <row r="1089" ht="13.5">
      <c r="H1089" s="685"/>
    </row>
    <row r="1090" ht="13.5">
      <c r="H1090" s="685"/>
    </row>
    <row r="1091" ht="13.5">
      <c r="H1091" s="685"/>
    </row>
    <row r="1092" ht="13.5">
      <c r="H1092" s="685"/>
    </row>
    <row r="1093" ht="13.5">
      <c r="H1093" s="685"/>
    </row>
    <row r="1094" ht="13.5">
      <c r="H1094" s="685"/>
    </row>
    <row r="1095" ht="13.5">
      <c r="H1095" s="685"/>
    </row>
    <row r="1096" ht="13.5">
      <c r="H1096" s="685"/>
    </row>
    <row r="1097" ht="13.5">
      <c r="H1097" s="685"/>
    </row>
    <row r="1098" ht="13.5">
      <c r="H1098" s="685"/>
    </row>
    <row r="1099" ht="13.5">
      <c r="H1099" s="685"/>
    </row>
    <row r="1100" ht="13.5">
      <c r="H1100" s="685"/>
    </row>
    <row r="1101" ht="13.5">
      <c r="H1101" s="685"/>
    </row>
    <row r="1102" ht="13.5">
      <c r="H1102" s="685"/>
    </row>
    <row r="1103" ht="13.5">
      <c r="H1103" s="685"/>
    </row>
    <row r="1104" ht="13.5">
      <c r="H1104" s="685"/>
    </row>
    <row r="1105" ht="13.5">
      <c r="H1105" s="685"/>
    </row>
    <row r="1106" ht="13.5">
      <c r="H1106" s="685"/>
    </row>
    <row r="1107" ht="13.5">
      <c r="H1107" s="685"/>
    </row>
    <row r="1108" ht="13.5">
      <c r="H1108" s="685"/>
    </row>
    <row r="1109" ht="13.5">
      <c r="H1109" s="685"/>
    </row>
    <row r="1110" ht="13.5">
      <c r="H1110" s="685"/>
    </row>
    <row r="1111" ht="13.5">
      <c r="H1111" s="685"/>
    </row>
    <row r="1112" ht="13.5">
      <c r="H1112" s="685"/>
    </row>
    <row r="1113" ht="13.5">
      <c r="H1113" s="685"/>
    </row>
    <row r="1114" ht="13.5">
      <c r="H1114" s="685"/>
    </row>
    <row r="1115" ht="13.5">
      <c r="H1115" s="685"/>
    </row>
    <row r="1116" ht="13.5">
      <c r="H1116" s="685"/>
    </row>
    <row r="1117" ht="13.5">
      <c r="H1117" s="685"/>
    </row>
    <row r="1118" ht="13.5">
      <c r="H1118" s="685"/>
    </row>
    <row r="1119" ht="13.5">
      <c r="H1119" s="685"/>
    </row>
    <row r="1120" ht="13.5">
      <c r="H1120" s="685"/>
    </row>
    <row r="1121" ht="13.5">
      <c r="H1121" s="685"/>
    </row>
    <row r="1122" ht="13.5">
      <c r="H1122" s="685"/>
    </row>
    <row r="1123" ht="13.5">
      <c r="H1123" s="685"/>
    </row>
    <row r="1124" ht="13.5">
      <c r="H1124" s="685"/>
    </row>
    <row r="1125" ht="13.5">
      <c r="H1125" s="685"/>
    </row>
    <row r="1126" ht="13.5">
      <c r="H1126" s="685"/>
    </row>
    <row r="1127" ht="13.5">
      <c r="H1127" s="685"/>
    </row>
    <row r="1128" ht="13.5">
      <c r="H1128" s="685"/>
    </row>
    <row r="1129" ht="13.5">
      <c r="H1129" s="685"/>
    </row>
    <row r="1130" ht="13.5">
      <c r="H1130" s="685"/>
    </row>
    <row r="1131" ht="13.5">
      <c r="H1131" s="685"/>
    </row>
    <row r="1132" ht="13.5">
      <c r="H1132" s="685"/>
    </row>
    <row r="1133" ht="13.5">
      <c r="H1133" s="685"/>
    </row>
    <row r="1134" ht="13.5">
      <c r="H1134" s="685"/>
    </row>
    <row r="1135" ht="13.5">
      <c r="H1135" s="685"/>
    </row>
    <row r="1136" ht="13.5">
      <c r="H1136" s="685"/>
    </row>
    <row r="1137" ht="13.5">
      <c r="H1137" s="685"/>
    </row>
    <row r="1138" ht="13.5">
      <c r="H1138" s="685"/>
    </row>
    <row r="1139" ht="13.5">
      <c r="H1139" s="685"/>
    </row>
    <row r="1140" ht="13.5">
      <c r="H1140" s="685"/>
    </row>
    <row r="1141" ht="13.5">
      <c r="H1141" s="685"/>
    </row>
    <row r="1142" ht="13.5">
      <c r="H1142" s="685"/>
    </row>
    <row r="1143" ht="13.5">
      <c r="H1143" s="685"/>
    </row>
    <row r="1144" ht="13.5">
      <c r="H1144" s="685"/>
    </row>
    <row r="1145" ht="13.5">
      <c r="H1145" s="685"/>
    </row>
    <row r="1146" ht="13.5">
      <c r="H1146" s="685"/>
    </row>
    <row r="1147" ht="13.5">
      <c r="H1147" s="685"/>
    </row>
    <row r="1148" ht="13.5">
      <c r="H1148" s="685"/>
    </row>
    <row r="1149" ht="13.5">
      <c r="H1149" s="685"/>
    </row>
    <row r="1150" ht="13.5">
      <c r="H1150" s="685"/>
    </row>
    <row r="1151" ht="13.5">
      <c r="H1151" s="685"/>
    </row>
    <row r="1152" ht="13.5">
      <c r="H1152" s="685"/>
    </row>
    <row r="1153" ht="13.5">
      <c r="H1153" s="685"/>
    </row>
    <row r="1154" ht="13.5">
      <c r="H1154" s="685"/>
    </row>
    <row r="1155" ht="13.5">
      <c r="H1155" s="685"/>
    </row>
    <row r="1156" ht="13.5">
      <c r="H1156" s="685"/>
    </row>
    <row r="1157" ht="13.5">
      <c r="H1157" s="685"/>
    </row>
    <row r="1158" ht="13.5">
      <c r="H1158" s="685"/>
    </row>
    <row r="1159" ht="13.5">
      <c r="H1159" s="685"/>
    </row>
    <row r="1160" ht="13.5">
      <c r="H1160" s="685"/>
    </row>
    <row r="1161" ht="13.5">
      <c r="H1161" s="685"/>
    </row>
    <row r="1162" ht="13.5">
      <c r="H1162" s="685"/>
    </row>
    <row r="1163" ht="13.5">
      <c r="H1163" s="685"/>
    </row>
    <row r="1164" ht="13.5">
      <c r="H1164" s="685"/>
    </row>
    <row r="1165" ht="13.5">
      <c r="H1165" s="685"/>
    </row>
    <row r="1166" ht="13.5">
      <c r="H1166" s="685"/>
    </row>
    <row r="1167" ht="13.5">
      <c r="H1167" s="685"/>
    </row>
    <row r="1168" ht="13.5">
      <c r="H1168" s="685"/>
    </row>
    <row r="1169" ht="13.5">
      <c r="H1169" s="685"/>
    </row>
    <row r="1170" ht="13.5">
      <c r="H1170" s="685"/>
    </row>
    <row r="1171" ht="13.5">
      <c r="H1171" s="685"/>
    </row>
    <row r="1172" ht="13.5">
      <c r="H1172" s="685"/>
    </row>
    <row r="1173" ht="13.5">
      <c r="H1173" s="685"/>
    </row>
    <row r="1174" ht="13.5">
      <c r="H1174" s="685"/>
    </row>
    <row r="1175" ht="13.5">
      <c r="H1175" s="685"/>
    </row>
    <row r="1176" ht="13.5">
      <c r="H1176" s="685"/>
    </row>
    <row r="1177" ht="13.5">
      <c r="H1177" s="685"/>
    </row>
    <row r="1178" ht="13.5">
      <c r="H1178" s="685"/>
    </row>
    <row r="1179" ht="13.5">
      <c r="H1179" s="685"/>
    </row>
    <row r="1180" ht="13.5">
      <c r="H1180" s="685"/>
    </row>
    <row r="1181" ht="13.5">
      <c r="H1181" s="685"/>
    </row>
    <row r="1182" ht="13.5">
      <c r="H1182" s="685"/>
    </row>
    <row r="1183" ht="13.5">
      <c r="H1183" s="685"/>
    </row>
    <row r="1184" ht="13.5">
      <c r="H1184" s="685"/>
    </row>
    <row r="1185" ht="13.5">
      <c r="H1185" s="685"/>
    </row>
    <row r="1186" ht="13.5">
      <c r="H1186" s="685"/>
    </row>
    <row r="1187" ht="13.5">
      <c r="H1187" s="685"/>
    </row>
    <row r="1188" ht="13.5">
      <c r="H1188" s="685"/>
    </row>
    <row r="1189" ht="13.5">
      <c r="H1189" s="685"/>
    </row>
    <row r="1190" ht="13.5">
      <c r="H1190" s="685"/>
    </row>
    <row r="1191" ht="13.5">
      <c r="H1191" s="685"/>
    </row>
    <row r="1192" ht="13.5">
      <c r="H1192" s="685"/>
    </row>
    <row r="1193" ht="13.5">
      <c r="H1193" s="685"/>
    </row>
    <row r="1194" ht="13.5">
      <c r="H1194" s="685"/>
    </row>
    <row r="1195" ht="13.5">
      <c r="H1195" s="685"/>
    </row>
    <row r="1196" ht="13.5">
      <c r="H1196" s="685"/>
    </row>
    <row r="1197" ht="13.5">
      <c r="H1197" s="685"/>
    </row>
    <row r="1198" ht="13.5">
      <c r="H1198" s="685"/>
    </row>
    <row r="1199" ht="13.5">
      <c r="H1199" s="685"/>
    </row>
    <row r="1200" ht="13.5">
      <c r="H1200" s="685"/>
    </row>
    <row r="1201" ht="13.5">
      <c r="H1201" s="685"/>
    </row>
    <row r="1202" ht="13.5">
      <c r="H1202" s="685"/>
    </row>
    <row r="1203" ht="13.5">
      <c r="H1203" s="685"/>
    </row>
    <row r="1204" ht="13.5">
      <c r="H1204" s="685"/>
    </row>
    <row r="1205" ht="13.5">
      <c r="H1205" s="685"/>
    </row>
    <row r="1206" ht="13.5">
      <c r="H1206" s="685"/>
    </row>
    <row r="1207" ht="13.5">
      <c r="H1207" s="685"/>
    </row>
    <row r="1208" ht="13.5">
      <c r="H1208" s="685"/>
    </row>
    <row r="1209" ht="13.5">
      <c r="H1209" s="685"/>
    </row>
    <row r="1210" ht="13.5">
      <c r="H1210" s="685"/>
    </row>
    <row r="1211" ht="13.5">
      <c r="H1211" s="685"/>
    </row>
    <row r="1212" ht="13.5">
      <c r="H1212" s="685"/>
    </row>
    <row r="1213" ht="13.5">
      <c r="H1213" s="685"/>
    </row>
    <row r="1214" ht="13.5">
      <c r="H1214" s="685"/>
    </row>
    <row r="1215" ht="13.5">
      <c r="H1215" s="685"/>
    </row>
    <row r="1216" ht="13.5">
      <c r="H1216" s="685"/>
    </row>
    <row r="1217" ht="13.5">
      <c r="H1217" s="685"/>
    </row>
    <row r="1218" ht="13.5">
      <c r="H1218" s="685"/>
    </row>
    <row r="1219" ht="13.5">
      <c r="H1219" s="685"/>
    </row>
    <row r="1220" ht="13.5">
      <c r="H1220" s="685"/>
    </row>
    <row r="1221" ht="13.5">
      <c r="H1221" s="685"/>
    </row>
    <row r="1222" ht="13.5">
      <c r="H1222" s="685"/>
    </row>
    <row r="1223" ht="13.5">
      <c r="H1223" s="685"/>
    </row>
    <row r="1224" ht="13.5">
      <c r="H1224" s="685"/>
    </row>
    <row r="1225" ht="13.5">
      <c r="H1225" s="685"/>
    </row>
    <row r="1226" ht="13.5">
      <c r="H1226" s="685"/>
    </row>
    <row r="1227" ht="13.5">
      <c r="H1227" s="685"/>
    </row>
    <row r="1228" ht="13.5">
      <c r="H1228" s="685"/>
    </row>
    <row r="1229" ht="13.5">
      <c r="H1229" s="685"/>
    </row>
    <row r="1230" ht="13.5">
      <c r="H1230" s="685"/>
    </row>
    <row r="1231" ht="13.5">
      <c r="H1231" s="685"/>
    </row>
    <row r="1232" ht="13.5">
      <c r="H1232" s="685"/>
    </row>
    <row r="1233" ht="13.5">
      <c r="H1233" s="685"/>
    </row>
    <row r="1234" ht="13.5">
      <c r="H1234" s="685"/>
    </row>
    <row r="1235" ht="13.5">
      <c r="H1235" s="685"/>
    </row>
    <row r="1236" ht="13.5">
      <c r="H1236" s="685"/>
    </row>
    <row r="1237" ht="13.5">
      <c r="H1237" s="685"/>
    </row>
    <row r="1238" ht="13.5">
      <c r="H1238" s="685"/>
    </row>
    <row r="1239" ht="13.5">
      <c r="H1239" s="685"/>
    </row>
    <row r="1240" ht="13.5">
      <c r="H1240" s="685"/>
    </row>
    <row r="1241" ht="13.5">
      <c r="H1241" s="685"/>
    </row>
    <row r="1242" ht="13.5">
      <c r="H1242" s="685"/>
    </row>
    <row r="1243" ht="13.5">
      <c r="H1243" s="685"/>
    </row>
    <row r="1244" ht="13.5">
      <c r="H1244" s="685"/>
    </row>
    <row r="1245" ht="13.5">
      <c r="H1245" s="685"/>
    </row>
    <row r="1246" ht="13.5">
      <c r="H1246" s="685"/>
    </row>
    <row r="1247" ht="13.5">
      <c r="H1247" s="685"/>
    </row>
    <row r="1248" ht="13.5">
      <c r="H1248" s="685"/>
    </row>
    <row r="1249" ht="13.5">
      <c r="H1249" s="685"/>
    </row>
    <row r="1250" ht="13.5">
      <c r="H1250" s="685"/>
    </row>
    <row r="1251" ht="13.5">
      <c r="H1251" s="685"/>
    </row>
    <row r="1252" ht="13.5">
      <c r="H1252" s="685"/>
    </row>
    <row r="1253" ht="13.5">
      <c r="H1253" s="685"/>
    </row>
    <row r="1254" ht="13.5">
      <c r="H1254" s="685"/>
    </row>
    <row r="1255" ht="13.5">
      <c r="H1255" s="685"/>
    </row>
    <row r="1256" ht="13.5">
      <c r="H1256" s="685"/>
    </row>
    <row r="1257" ht="13.5">
      <c r="H1257" s="685"/>
    </row>
    <row r="1258" ht="13.5">
      <c r="H1258" s="685"/>
    </row>
    <row r="1259" ht="13.5">
      <c r="H1259" s="685"/>
    </row>
    <row r="1260" ht="13.5">
      <c r="H1260" s="685"/>
    </row>
    <row r="1261" ht="13.5">
      <c r="H1261" s="685"/>
    </row>
    <row r="1262" ht="13.5">
      <c r="H1262" s="685"/>
    </row>
    <row r="1263" ht="13.5">
      <c r="H1263" s="685"/>
    </row>
    <row r="1264" ht="13.5">
      <c r="H1264" s="685"/>
    </row>
    <row r="1265" ht="13.5">
      <c r="H1265" s="685"/>
    </row>
    <row r="1266" ht="13.5">
      <c r="H1266" s="685"/>
    </row>
    <row r="1267" ht="13.5">
      <c r="H1267" s="685"/>
    </row>
    <row r="1268" ht="13.5">
      <c r="H1268" s="685"/>
    </row>
    <row r="1269" ht="13.5">
      <c r="H1269" s="685"/>
    </row>
    <row r="1270" ht="13.5">
      <c r="H1270" s="685"/>
    </row>
    <row r="1271" ht="13.5">
      <c r="H1271" s="685"/>
    </row>
    <row r="1272" ht="13.5">
      <c r="H1272" s="685"/>
    </row>
    <row r="1273" ht="13.5">
      <c r="H1273" s="685"/>
    </row>
    <row r="1274" ht="13.5">
      <c r="H1274" s="685"/>
    </row>
    <row r="1275" ht="13.5">
      <c r="H1275" s="685"/>
    </row>
    <row r="1276" ht="13.5">
      <c r="H1276" s="685"/>
    </row>
    <row r="1277" ht="13.5">
      <c r="H1277" s="685"/>
    </row>
    <row r="1278" ht="13.5">
      <c r="H1278" s="685"/>
    </row>
    <row r="1279" ht="13.5">
      <c r="H1279" s="685"/>
    </row>
    <row r="1280" ht="13.5">
      <c r="H1280" s="685"/>
    </row>
    <row r="1281" ht="13.5">
      <c r="H1281" s="685"/>
    </row>
    <row r="1282" ht="13.5">
      <c r="H1282" s="685"/>
    </row>
    <row r="1283" ht="13.5">
      <c r="H1283" s="685"/>
    </row>
    <row r="1284" ht="13.5">
      <c r="H1284" s="685"/>
    </row>
    <row r="1285" ht="13.5">
      <c r="H1285" s="685"/>
    </row>
    <row r="1286" ht="13.5">
      <c r="H1286" s="685"/>
    </row>
    <row r="1287" ht="13.5">
      <c r="H1287" s="685"/>
    </row>
    <row r="1288" ht="13.5">
      <c r="H1288" s="685"/>
    </row>
    <row r="1289" ht="13.5">
      <c r="H1289" s="685"/>
    </row>
    <row r="1290" ht="13.5">
      <c r="H1290" s="685"/>
    </row>
    <row r="1291" ht="13.5">
      <c r="H1291" s="685"/>
    </row>
    <row r="1292" ht="13.5">
      <c r="H1292" s="685"/>
    </row>
    <row r="1293" ht="13.5">
      <c r="H1293" s="685"/>
    </row>
    <row r="1294" ht="13.5">
      <c r="H1294" s="685"/>
    </row>
    <row r="1295" ht="13.5">
      <c r="H1295" s="685"/>
    </row>
    <row r="1296" ht="13.5">
      <c r="H1296" s="685"/>
    </row>
    <row r="1297" ht="13.5">
      <c r="H1297" s="685"/>
    </row>
    <row r="1298" ht="13.5">
      <c r="H1298" s="685"/>
    </row>
    <row r="1299" ht="13.5">
      <c r="H1299" s="685"/>
    </row>
    <row r="1300" ht="13.5">
      <c r="H1300" s="685"/>
    </row>
    <row r="1301" ht="13.5">
      <c r="H1301" s="685"/>
    </row>
    <row r="1302" ht="13.5">
      <c r="H1302" s="685"/>
    </row>
    <row r="1303" ht="13.5">
      <c r="H1303" s="685"/>
    </row>
    <row r="1304" ht="13.5">
      <c r="H1304" s="685"/>
    </row>
    <row r="1305" ht="13.5">
      <c r="H1305" s="685"/>
    </row>
    <row r="1306" ht="13.5">
      <c r="H1306" s="685"/>
    </row>
    <row r="1307" ht="13.5">
      <c r="H1307" s="685"/>
    </row>
    <row r="1308" ht="13.5">
      <c r="H1308" s="685"/>
    </row>
    <row r="1309" ht="13.5">
      <c r="H1309" s="685"/>
    </row>
    <row r="1310" ht="13.5">
      <c r="H1310" s="685"/>
    </row>
    <row r="1311" ht="13.5">
      <c r="H1311" s="685"/>
    </row>
    <row r="1312" ht="13.5">
      <c r="H1312" s="685"/>
    </row>
    <row r="1313" ht="13.5">
      <c r="H1313" s="685"/>
    </row>
    <row r="1314" ht="13.5">
      <c r="H1314" s="685"/>
    </row>
    <row r="1315" ht="13.5">
      <c r="H1315" s="685"/>
    </row>
    <row r="1316" ht="13.5">
      <c r="H1316" s="685"/>
    </row>
    <row r="1317" ht="13.5">
      <c r="H1317" s="685"/>
    </row>
    <row r="1318" ht="13.5">
      <c r="H1318" s="685"/>
    </row>
    <row r="1319" ht="13.5">
      <c r="H1319" s="685"/>
    </row>
    <row r="1320" ht="13.5">
      <c r="H1320" s="685"/>
    </row>
    <row r="1321" ht="13.5">
      <c r="H1321" s="685"/>
    </row>
    <row r="1322" ht="13.5">
      <c r="H1322" s="685"/>
    </row>
    <row r="1323" ht="13.5">
      <c r="H1323" s="685"/>
    </row>
    <row r="1324" ht="13.5">
      <c r="H1324" s="685"/>
    </row>
    <row r="1325" ht="13.5">
      <c r="H1325" s="685"/>
    </row>
    <row r="1326" ht="13.5">
      <c r="H1326" s="685"/>
    </row>
    <row r="1327" ht="13.5">
      <c r="H1327" s="685"/>
    </row>
    <row r="1328" ht="13.5">
      <c r="H1328" s="685"/>
    </row>
    <row r="1329" ht="13.5">
      <c r="H1329" s="685"/>
    </row>
    <row r="1330" ht="13.5">
      <c r="H1330" s="685"/>
    </row>
    <row r="1331" ht="13.5">
      <c r="H1331" s="685"/>
    </row>
    <row r="1332" ht="13.5">
      <c r="H1332" s="685"/>
    </row>
    <row r="1333" ht="13.5">
      <c r="H1333" s="685"/>
    </row>
    <row r="1334" ht="13.5">
      <c r="H1334" s="685"/>
    </row>
    <row r="1335" ht="13.5">
      <c r="H1335" s="685"/>
    </row>
    <row r="1336" ht="13.5">
      <c r="H1336" s="685"/>
    </row>
    <row r="1337" ht="13.5">
      <c r="H1337" s="685"/>
    </row>
    <row r="1338" ht="13.5">
      <c r="H1338" s="685"/>
    </row>
    <row r="1339" ht="13.5">
      <c r="H1339" s="685"/>
    </row>
    <row r="1340" ht="13.5">
      <c r="H1340" s="685"/>
    </row>
    <row r="1341" ht="13.5">
      <c r="H1341" s="685"/>
    </row>
    <row r="1342" ht="13.5">
      <c r="H1342" s="685"/>
    </row>
    <row r="1343" ht="13.5">
      <c r="H1343" s="685"/>
    </row>
    <row r="1344" ht="13.5">
      <c r="H1344" s="685"/>
    </row>
    <row r="1345" ht="13.5">
      <c r="H1345" s="685"/>
    </row>
    <row r="1346" ht="13.5">
      <c r="H1346" s="685"/>
    </row>
    <row r="1347" ht="13.5">
      <c r="H1347" s="685"/>
    </row>
    <row r="1348" ht="13.5">
      <c r="H1348" s="685"/>
    </row>
    <row r="1349" ht="13.5">
      <c r="H1349" s="685"/>
    </row>
    <row r="1350" ht="13.5">
      <c r="H1350" s="685"/>
    </row>
    <row r="1351" ht="13.5">
      <c r="H1351" s="685"/>
    </row>
    <row r="1352" ht="13.5">
      <c r="H1352" s="685"/>
    </row>
    <row r="1353" ht="13.5">
      <c r="H1353" s="685"/>
    </row>
    <row r="1354" ht="13.5">
      <c r="H1354" s="685"/>
    </row>
    <row r="1355" ht="13.5">
      <c r="H1355" s="685"/>
    </row>
    <row r="1356" ht="13.5">
      <c r="H1356" s="685"/>
    </row>
    <row r="1357" ht="13.5">
      <c r="H1357" s="685"/>
    </row>
    <row r="1358" ht="13.5">
      <c r="H1358" s="685"/>
    </row>
    <row r="1359" ht="13.5">
      <c r="H1359" s="685"/>
    </row>
    <row r="1360" ht="13.5">
      <c r="H1360" s="685"/>
    </row>
    <row r="1361" ht="13.5">
      <c r="H1361" s="685"/>
    </row>
    <row r="1362" ht="13.5">
      <c r="H1362" s="685"/>
    </row>
    <row r="1363" ht="13.5">
      <c r="H1363" s="685"/>
    </row>
    <row r="1364" ht="13.5">
      <c r="H1364" s="685"/>
    </row>
    <row r="1365" ht="13.5">
      <c r="H1365" s="685"/>
    </row>
    <row r="1366" ht="13.5">
      <c r="H1366" s="685"/>
    </row>
    <row r="1367" ht="13.5">
      <c r="H1367" s="685"/>
    </row>
    <row r="1368" ht="13.5">
      <c r="H1368" s="685"/>
    </row>
    <row r="1369" ht="13.5">
      <c r="H1369" s="685"/>
    </row>
    <row r="1370" ht="13.5">
      <c r="H1370" s="685"/>
    </row>
    <row r="1371" ht="13.5">
      <c r="H1371" s="685"/>
    </row>
    <row r="1372" ht="13.5">
      <c r="H1372" s="685"/>
    </row>
    <row r="1373" ht="13.5">
      <c r="H1373" s="685"/>
    </row>
    <row r="1374" ht="13.5">
      <c r="H1374" s="685"/>
    </row>
    <row r="1375" ht="13.5">
      <c r="H1375" s="685"/>
    </row>
    <row r="1376" ht="13.5">
      <c r="H1376" s="685"/>
    </row>
    <row r="1377" ht="13.5">
      <c r="H1377" s="685"/>
    </row>
    <row r="1378" ht="13.5">
      <c r="H1378" s="685"/>
    </row>
    <row r="1379" ht="13.5">
      <c r="H1379" s="685"/>
    </row>
    <row r="1380" ht="13.5">
      <c r="H1380" s="685"/>
    </row>
    <row r="1381" ht="13.5">
      <c r="H1381" s="685"/>
    </row>
    <row r="1382" ht="13.5">
      <c r="H1382" s="685"/>
    </row>
    <row r="1383" ht="13.5">
      <c r="H1383" s="685"/>
    </row>
    <row r="1384" ht="13.5">
      <c r="H1384" s="685"/>
    </row>
    <row r="1385" ht="13.5">
      <c r="H1385" s="685"/>
    </row>
    <row r="1386" ht="13.5">
      <c r="H1386" s="685"/>
    </row>
    <row r="1387" ht="13.5">
      <c r="H1387" s="685"/>
    </row>
    <row r="1388" ht="13.5">
      <c r="H1388" s="685"/>
    </row>
    <row r="1389" ht="13.5">
      <c r="H1389" s="685"/>
    </row>
    <row r="1390" ht="13.5">
      <c r="H1390" s="685"/>
    </row>
    <row r="1391" ht="13.5">
      <c r="H1391" s="685"/>
    </row>
    <row r="1392" ht="13.5">
      <c r="H1392" s="685"/>
    </row>
    <row r="1393" ht="13.5">
      <c r="H1393" s="685"/>
    </row>
    <row r="1394" ht="13.5">
      <c r="H1394" s="685"/>
    </row>
    <row r="1395" ht="13.5">
      <c r="H1395" s="685"/>
    </row>
    <row r="1396" ht="13.5">
      <c r="H1396" s="685"/>
    </row>
    <row r="1397" ht="13.5">
      <c r="H1397" s="685"/>
    </row>
    <row r="1398" ht="13.5">
      <c r="H1398" s="685"/>
    </row>
    <row r="1399" ht="13.5">
      <c r="H1399" s="685"/>
    </row>
    <row r="1400" ht="13.5">
      <c r="H1400" s="685"/>
    </row>
    <row r="1401" ht="13.5">
      <c r="H1401" s="685"/>
    </row>
    <row r="1402" ht="13.5">
      <c r="H1402" s="685"/>
    </row>
    <row r="1403" ht="13.5">
      <c r="H1403" s="685"/>
    </row>
    <row r="1404" ht="13.5">
      <c r="H1404" s="685"/>
    </row>
    <row r="1405" ht="13.5">
      <c r="H1405" s="685"/>
    </row>
    <row r="1406" ht="13.5">
      <c r="H1406" s="685"/>
    </row>
    <row r="1407" ht="13.5">
      <c r="H1407" s="685"/>
    </row>
    <row r="1408" ht="13.5">
      <c r="H1408" s="685"/>
    </row>
    <row r="1409" ht="13.5">
      <c r="H1409" s="685"/>
    </row>
    <row r="1410" ht="13.5">
      <c r="H1410" s="685"/>
    </row>
    <row r="1411" ht="13.5">
      <c r="H1411" s="685"/>
    </row>
    <row r="1412" ht="13.5">
      <c r="H1412" s="685"/>
    </row>
    <row r="1413" ht="13.5">
      <c r="H1413" s="685"/>
    </row>
    <row r="1414" ht="13.5">
      <c r="H1414" s="685"/>
    </row>
    <row r="1415" ht="13.5">
      <c r="H1415" s="685"/>
    </row>
    <row r="1416" ht="13.5">
      <c r="H1416" s="685"/>
    </row>
    <row r="1417" ht="13.5">
      <c r="H1417" s="685"/>
    </row>
    <row r="1418" ht="13.5">
      <c r="H1418" s="685"/>
    </row>
    <row r="1419" ht="13.5">
      <c r="H1419" s="685"/>
    </row>
    <row r="1420" ht="13.5">
      <c r="H1420" s="685"/>
    </row>
    <row r="1421" ht="13.5">
      <c r="H1421" s="685"/>
    </row>
    <row r="1422" ht="13.5">
      <c r="H1422" s="685"/>
    </row>
    <row r="1423" ht="13.5">
      <c r="H1423" s="685"/>
    </row>
    <row r="1424" ht="13.5">
      <c r="H1424" s="685"/>
    </row>
    <row r="1425" ht="13.5">
      <c r="H1425" s="685"/>
    </row>
    <row r="1426" ht="13.5">
      <c r="H1426" s="685"/>
    </row>
    <row r="1427" ht="13.5">
      <c r="H1427" s="685"/>
    </row>
    <row r="1428" ht="13.5">
      <c r="H1428" s="685"/>
    </row>
    <row r="1429" ht="13.5">
      <c r="H1429" s="685"/>
    </row>
    <row r="1430" ht="13.5">
      <c r="H1430" s="685"/>
    </row>
    <row r="1431" ht="13.5">
      <c r="H1431" s="685"/>
    </row>
    <row r="1432" ht="13.5">
      <c r="H1432" s="685"/>
    </row>
    <row r="1433" ht="13.5">
      <c r="H1433" s="685"/>
    </row>
    <row r="1434" ht="13.5">
      <c r="H1434" s="685"/>
    </row>
    <row r="1435" ht="13.5">
      <c r="H1435" s="685"/>
    </row>
    <row r="1436" ht="13.5">
      <c r="H1436" s="685"/>
    </row>
    <row r="1437" ht="13.5">
      <c r="H1437" s="685"/>
    </row>
    <row r="1438" ht="13.5">
      <c r="H1438" s="685"/>
    </row>
    <row r="1439" ht="13.5">
      <c r="H1439" s="685"/>
    </row>
    <row r="1440" ht="13.5">
      <c r="H1440" s="685"/>
    </row>
    <row r="1441" ht="13.5">
      <c r="H1441" s="685"/>
    </row>
    <row r="1442" ht="13.5">
      <c r="H1442" s="685"/>
    </row>
    <row r="1443" ht="13.5">
      <c r="H1443" s="685"/>
    </row>
    <row r="1444" ht="13.5">
      <c r="H1444" s="685"/>
    </row>
    <row r="1445" ht="13.5">
      <c r="H1445" s="685"/>
    </row>
    <row r="1446" ht="13.5">
      <c r="H1446" s="685"/>
    </row>
    <row r="1447" ht="13.5">
      <c r="H1447" s="685"/>
    </row>
    <row r="1448" ht="13.5">
      <c r="H1448" s="685"/>
    </row>
    <row r="1449" ht="13.5">
      <c r="H1449" s="685"/>
    </row>
    <row r="1450" ht="13.5">
      <c r="H1450" s="685"/>
    </row>
    <row r="1451" ht="13.5">
      <c r="H1451" s="685"/>
    </row>
    <row r="1452" ht="13.5">
      <c r="H1452" s="685"/>
    </row>
    <row r="1453" ht="13.5">
      <c r="H1453" s="685"/>
    </row>
    <row r="1454" ht="13.5">
      <c r="H1454" s="685"/>
    </row>
    <row r="1455" ht="13.5">
      <c r="H1455" s="685"/>
    </row>
    <row r="1456" ht="13.5">
      <c r="H1456" s="685"/>
    </row>
    <row r="1457" ht="13.5">
      <c r="H1457" s="685"/>
    </row>
    <row r="1458" ht="13.5">
      <c r="H1458" s="685"/>
    </row>
    <row r="1459" ht="13.5">
      <c r="H1459" s="685"/>
    </row>
    <row r="1460" ht="13.5">
      <c r="H1460" s="685"/>
    </row>
    <row r="1461" ht="13.5">
      <c r="H1461" s="685"/>
    </row>
    <row r="1462" ht="13.5">
      <c r="H1462" s="685"/>
    </row>
    <row r="1463" ht="13.5">
      <c r="H1463" s="685"/>
    </row>
    <row r="1464" ht="13.5">
      <c r="H1464" s="685"/>
    </row>
    <row r="1465" ht="13.5">
      <c r="H1465" s="685"/>
    </row>
    <row r="1466" ht="13.5">
      <c r="H1466" s="685"/>
    </row>
    <row r="1467" ht="13.5">
      <c r="H1467" s="685"/>
    </row>
    <row r="1468" ht="13.5">
      <c r="H1468" s="685"/>
    </row>
    <row r="1469" ht="13.5">
      <c r="H1469" s="685"/>
    </row>
    <row r="1470" ht="13.5">
      <c r="H1470" s="685"/>
    </row>
    <row r="1471" ht="13.5">
      <c r="H1471" s="685"/>
    </row>
    <row r="1472" ht="13.5">
      <c r="H1472" s="685"/>
    </row>
    <row r="1473" ht="13.5">
      <c r="H1473" s="685"/>
    </row>
    <row r="1474" ht="13.5">
      <c r="H1474" s="685"/>
    </row>
    <row r="1475" ht="13.5">
      <c r="H1475" s="685"/>
    </row>
    <row r="1476" ht="13.5">
      <c r="H1476" s="685"/>
    </row>
    <row r="1477" ht="13.5">
      <c r="H1477" s="685"/>
    </row>
    <row r="1478" ht="13.5">
      <c r="H1478" s="685"/>
    </row>
    <row r="1479" ht="13.5">
      <c r="H1479" s="685"/>
    </row>
    <row r="1480" ht="13.5">
      <c r="H1480" s="685"/>
    </row>
    <row r="1481" ht="13.5">
      <c r="H1481" s="685"/>
    </row>
    <row r="1482" ht="13.5">
      <c r="H1482" s="685"/>
    </row>
    <row r="1483" ht="13.5">
      <c r="H1483" s="685"/>
    </row>
    <row r="1484" ht="13.5">
      <c r="H1484" s="685"/>
    </row>
    <row r="1485" ht="13.5">
      <c r="H1485" s="685"/>
    </row>
    <row r="1486" ht="13.5">
      <c r="H1486" s="685"/>
    </row>
    <row r="1487" ht="13.5">
      <c r="H1487" s="685"/>
    </row>
    <row r="1488" ht="13.5">
      <c r="H1488" s="685"/>
    </row>
    <row r="1489" ht="13.5">
      <c r="H1489" s="685"/>
    </row>
    <row r="1490" ht="13.5">
      <c r="H1490" s="685"/>
    </row>
    <row r="1491" ht="13.5">
      <c r="H1491" s="685"/>
    </row>
    <row r="1492" ht="13.5">
      <c r="H1492" s="685"/>
    </row>
    <row r="1493" ht="13.5">
      <c r="H1493" s="685"/>
    </row>
    <row r="1494" ht="13.5">
      <c r="H1494" s="685"/>
    </row>
    <row r="1495" ht="13.5">
      <c r="H1495" s="685"/>
    </row>
    <row r="1496" ht="13.5">
      <c r="H1496" s="685"/>
    </row>
    <row r="1497" ht="13.5">
      <c r="H1497" s="685"/>
    </row>
    <row r="1498" ht="13.5">
      <c r="H1498" s="685"/>
    </row>
    <row r="1499" ht="13.5">
      <c r="H1499" s="685"/>
    </row>
    <row r="1500" ht="13.5">
      <c r="H1500" s="685"/>
    </row>
    <row r="1501" ht="13.5">
      <c r="H1501" s="685"/>
    </row>
    <row r="1502" ht="13.5">
      <c r="H1502" s="685"/>
    </row>
    <row r="1503" ht="13.5">
      <c r="H1503" s="685"/>
    </row>
    <row r="1504" ht="13.5">
      <c r="H1504" s="685"/>
    </row>
    <row r="1505" ht="13.5">
      <c r="H1505" s="685"/>
    </row>
    <row r="1506" ht="13.5">
      <c r="H1506" s="685"/>
    </row>
    <row r="1507" ht="13.5">
      <c r="H1507" s="685"/>
    </row>
    <row r="1508" ht="13.5">
      <c r="H1508" s="685"/>
    </row>
    <row r="1509" ht="13.5">
      <c r="H1509" s="685"/>
    </row>
    <row r="1510" ht="13.5">
      <c r="H1510" s="685"/>
    </row>
    <row r="1511" ht="13.5">
      <c r="H1511" s="685"/>
    </row>
    <row r="1512" ht="13.5">
      <c r="H1512" s="685"/>
    </row>
    <row r="1513" ht="13.5">
      <c r="H1513" s="685"/>
    </row>
    <row r="1514" ht="13.5">
      <c r="H1514" s="685"/>
    </row>
    <row r="1515" ht="13.5">
      <c r="H1515" s="685"/>
    </row>
    <row r="1516" ht="13.5">
      <c r="H1516" s="685"/>
    </row>
    <row r="1517" ht="13.5">
      <c r="H1517" s="685"/>
    </row>
    <row r="1518" ht="13.5">
      <c r="H1518" s="685"/>
    </row>
    <row r="1519" ht="13.5">
      <c r="H1519" s="685"/>
    </row>
    <row r="1520" ht="13.5">
      <c r="H1520" s="685"/>
    </row>
    <row r="1521" ht="13.5">
      <c r="H1521" s="685"/>
    </row>
    <row r="1522" ht="13.5">
      <c r="H1522" s="685"/>
    </row>
    <row r="1523" ht="13.5">
      <c r="H1523" s="685"/>
    </row>
    <row r="1524" ht="13.5">
      <c r="H1524" s="685"/>
    </row>
    <row r="1525" ht="13.5">
      <c r="H1525" s="685"/>
    </row>
    <row r="1526" ht="13.5">
      <c r="H1526" s="685"/>
    </row>
    <row r="1527" ht="13.5">
      <c r="H1527" s="685"/>
    </row>
    <row r="1528" ht="13.5">
      <c r="H1528" s="685"/>
    </row>
    <row r="1529" ht="13.5">
      <c r="H1529" s="685"/>
    </row>
    <row r="1530" ht="13.5">
      <c r="H1530" s="685"/>
    </row>
    <row r="1531" ht="13.5">
      <c r="H1531" s="685"/>
    </row>
    <row r="1532" ht="13.5">
      <c r="H1532" s="685"/>
    </row>
    <row r="1533" ht="13.5">
      <c r="H1533" s="685"/>
    </row>
    <row r="1534" ht="13.5">
      <c r="H1534" s="685"/>
    </row>
    <row r="1535" ht="13.5">
      <c r="H1535" s="685"/>
    </row>
    <row r="1536" ht="13.5">
      <c r="H1536" s="685"/>
    </row>
    <row r="1537" ht="13.5">
      <c r="H1537" s="685"/>
    </row>
    <row r="1538" ht="13.5">
      <c r="H1538" s="685"/>
    </row>
    <row r="1539" ht="13.5">
      <c r="H1539" s="685"/>
    </row>
    <row r="1540" ht="13.5">
      <c r="H1540" s="685"/>
    </row>
    <row r="1541" ht="13.5">
      <c r="H1541" s="685"/>
    </row>
    <row r="1542" ht="13.5">
      <c r="H1542" s="685"/>
    </row>
    <row r="1543" ht="13.5">
      <c r="H1543" s="685"/>
    </row>
    <row r="1544" ht="13.5">
      <c r="H1544" s="685"/>
    </row>
    <row r="1545" ht="13.5">
      <c r="H1545" s="685"/>
    </row>
    <row r="1546" ht="13.5">
      <c r="H1546" s="685"/>
    </row>
    <row r="1547" ht="13.5">
      <c r="H1547" s="685"/>
    </row>
    <row r="1548" ht="13.5">
      <c r="H1548" s="685"/>
    </row>
    <row r="1549" ht="13.5">
      <c r="H1549" s="685"/>
    </row>
    <row r="1550" ht="13.5">
      <c r="H1550" s="685"/>
    </row>
    <row r="1551" ht="13.5">
      <c r="H1551" s="685"/>
    </row>
    <row r="1552" ht="13.5">
      <c r="H1552" s="685"/>
    </row>
    <row r="1553" ht="13.5">
      <c r="H1553" s="685"/>
    </row>
    <row r="1554" ht="13.5">
      <c r="H1554" s="685"/>
    </row>
    <row r="1555" ht="13.5">
      <c r="H1555" s="685"/>
    </row>
    <row r="1556" ht="13.5">
      <c r="H1556" s="685"/>
    </row>
    <row r="1557" ht="13.5">
      <c r="H1557" s="685"/>
    </row>
    <row r="1558" ht="13.5">
      <c r="H1558" s="685"/>
    </row>
    <row r="1559" ht="13.5">
      <c r="H1559" s="685"/>
    </row>
    <row r="1560" ht="13.5">
      <c r="H1560" s="685"/>
    </row>
    <row r="1561" ht="13.5">
      <c r="H1561" s="685"/>
    </row>
    <row r="1562" ht="13.5">
      <c r="H1562" s="685"/>
    </row>
    <row r="1563" ht="13.5">
      <c r="H1563" s="685"/>
    </row>
    <row r="1564" ht="13.5">
      <c r="H1564" s="685"/>
    </row>
    <row r="1565" ht="13.5">
      <c r="H1565" s="685"/>
    </row>
    <row r="1566" ht="13.5">
      <c r="H1566" s="685"/>
    </row>
    <row r="1567" ht="13.5">
      <c r="H1567" s="685"/>
    </row>
    <row r="1568" ht="13.5">
      <c r="H1568" s="685"/>
    </row>
    <row r="1569" ht="13.5">
      <c r="H1569" s="685"/>
    </row>
    <row r="1570" ht="13.5">
      <c r="H1570" s="685"/>
    </row>
    <row r="1571" ht="13.5">
      <c r="H1571" s="685"/>
    </row>
    <row r="1572" ht="13.5">
      <c r="H1572" s="685"/>
    </row>
    <row r="1573" ht="13.5">
      <c r="H1573" s="685"/>
    </row>
    <row r="1574" ht="13.5">
      <c r="H1574" s="685"/>
    </row>
    <row r="1575" ht="13.5">
      <c r="H1575" s="685"/>
    </row>
    <row r="1576" ht="13.5">
      <c r="H1576" s="685"/>
    </row>
    <row r="1577" ht="13.5">
      <c r="H1577" s="685"/>
    </row>
    <row r="1578" ht="13.5">
      <c r="H1578" s="685"/>
    </row>
    <row r="1579" ht="13.5">
      <c r="H1579" s="685"/>
    </row>
    <row r="1580" ht="13.5">
      <c r="H1580" s="685"/>
    </row>
    <row r="1581" ht="13.5">
      <c r="H1581" s="685"/>
    </row>
    <row r="1582" ht="13.5">
      <c r="H1582" s="685"/>
    </row>
    <row r="1583" ht="13.5">
      <c r="H1583" s="685"/>
    </row>
    <row r="1584" ht="13.5">
      <c r="H1584" s="685"/>
    </row>
    <row r="1585" ht="13.5">
      <c r="H1585" s="685"/>
    </row>
    <row r="1586" ht="13.5">
      <c r="H1586" s="685"/>
    </row>
    <row r="1587" ht="13.5">
      <c r="H1587" s="685"/>
    </row>
    <row r="1588" ht="13.5">
      <c r="H1588" s="685"/>
    </row>
    <row r="1589" ht="13.5">
      <c r="H1589" s="685"/>
    </row>
    <row r="1590" ht="13.5">
      <c r="H1590" s="685"/>
    </row>
    <row r="1591" ht="13.5">
      <c r="H1591" s="685"/>
    </row>
    <row r="1592" ht="13.5">
      <c r="H1592" s="685"/>
    </row>
    <row r="1593" ht="13.5">
      <c r="H1593" s="685"/>
    </row>
    <row r="1594" ht="13.5">
      <c r="H1594" s="685"/>
    </row>
    <row r="1595" ht="13.5">
      <c r="H1595" s="685"/>
    </row>
    <row r="1596" ht="13.5">
      <c r="H1596" s="685"/>
    </row>
    <row r="1597" ht="13.5">
      <c r="H1597" s="685"/>
    </row>
    <row r="1598" ht="13.5">
      <c r="H1598" s="685"/>
    </row>
    <row r="1599" ht="13.5">
      <c r="H1599" s="685"/>
    </row>
    <row r="1600" ht="13.5">
      <c r="H1600" s="685"/>
    </row>
    <row r="1601" ht="13.5">
      <c r="H1601" s="685"/>
    </row>
    <row r="1602" ht="13.5">
      <c r="H1602" s="685"/>
    </row>
    <row r="1603" ht="13.5">
      <c r="H1603" s="685"/>
    </row>
    <row r="1604" ht="13.5">
      <c r="H1604" s="685"/>
    </row>
    <row r="1605" ht="13.5">
      <c r="H1605" s="685"/>
    </row>
    <row r="1606" ht="13.5">
      <c r="H1606" s="685"/>
    </row>
    <row r="1607" ht="13.5">
      <c r="H1607" s="685"/>
    </row>
    <row r="1608" ht="13.5">
      <c r="H1608" s="685"/>
    </row>
    <row r="1609" ht="13.5">
      <c r="H1609" s="685"/>
    </row>
    <row r="1610" ht="13.5">
      <c r="H1610" s="685"/>
    </row>
    <row r="1611" ht="13.5">
      <c r="H1611" s="685"/>
    </row>
    <row r="1612" ht="13.5">
      <c r="H1612" s="685"/>
    </row>
    <row r="1613" ht="13.5">
      <c r="H1613" s="685"/>
    </row>
    <row r="1614" ht="13.5">
      <c r="H1614" s="685"/>
    </row>
    <row r="1615" ht="13.5">
      <c r="H1615" s="685"/>
    </row>
    <row r="1616" ht="13.5">
      <c r="H1616" s="685"/>
    </row>
    <row r="1617" ht="13.5">
      <c r="H1617" s="685"/>
    </row>
    <row r="1618" ht="13.5">
      <c r="H1618" s="685"/>
    </row>
    <row r="1619" ht="13.5">
      <c r="H1619" s="685"/>
    </row>
    <row r="1620" ht="13.5">
      <c r="H1620" s="685"/>
    </row>
    <row r="1621" ht="13.5">
      <c r="H1621" s="685"/>
    </row>
    <row r="1622" ht="13.5">
      <c r="H1622" s="685"/>
    </row>
    <row r="1623" ht="13.5">
      <c r="H1623" s="685"/>
    </row>
    <row r="1624" ht="13.5">
      <c r="H1624" s="685"/>
    </row>
    <row r="1625" ht="13.5">
      <c r="H1625" s="685"/>
    </row>
    <row r="1626" ht="13.5">
      <c r="H1626" s="685"/>
    </row>
    <row r="1627" ht="13.5">
      <c r="H1627" s="685"/>
    </row>
    <row r="1628" ht="13.5">
      <c r="H1628" s="685"/>
    </row>
    <row r="1629" ht="13.5">
      <c r="H1629" s="685"/>
    </row>
    <row r="1630" ht="13.5">
      <c r="H1630" s="685"/>
    </row>
    <row r="1631" ht="13.5">
      <c r="H1631" s="685"/>
    </row>
    <row r="1632" ht="13.5">
      <c r="H1632" s="685"/>
    </row>
    <row r="1633" ht="13.5">
      <c r="H1633" s="685"/>
    </row>
    <row r="1634" ht="13.5">
      <c r="H1634" s="685"/>
    </row>
    <row r="1635" ht="13.5">
      <c r="H1635" s="685"/>
    </row>
    <row r="1636" ht="13.5">
      <c r="H1636" s="685"/>
    </row>
    <row r="1637" ht="13.5">
      <c r="H1637" s="685"/>
    </row>
    <row r="1638" ht="13.5">
      <c r="H1638" s="685"/>
    </row>
    <row r="1639" ht="13.5">
      <c r="H1639" s="685"/>
    </row>
    <row r="1640" ht="13.5">
      <c r="H1640" s="685"/>
    </row>
    <row r="1641" ht="13.5">
      <c r="H1641" s="685"/>
    </row>
    <row r="1642" ht="13.5">
      <c r="H1642" s="685"/>
    </row>
    <row r="1643" ht="13.5">
      <c r="H1643" s="685"/>
    </row>
    <row r="1644" ht="13.5">
      <c r="H1644" s="685"/>
    </row>
    <row r="1645" ht="13.5">
      <c r="H1645" s="685"/>
    </row>
    <row r="1646" ht="13.5">
      <c r="H1646" s="685"/>
    </row>
    <row r="1647" ht="13.5">
      <c r="H1647" s="685"/>
    </row>
    <row r="1648" ht="13.5">
      <c r="H1648" s="685"/>
    </row>
    <row r="1649" ht="13.5">
      <c r="H1649" s="685"/>
    </row>
    <row r="1650" ht="13.5">
      <c r="H1650" s="685"/>
    </row>
    <row r="1651" ht="13.5">
      <c r="H1651" s="685"/>
    </row>
    <row r="1652" ht="13.5">
      <c r="H1652" s="685"/>
    </row>
    <row r="1653" ht="13.5">
      <c r="H1653" s="685"/>
    </row>
    <row r="1654" ht="13.5">
      <c r="H1654" s="685"/>
    </row>
    <row r="1655" ht="13.5">
      <c r="H1655" s="685"/>
    </row>
    <row r="1656" ht="13.5">
      <c r="H1656" s="685"/>
    </row>
    <row r="1657" ht="13.5">
      <c r="H1657" s="685"/>
    </row>
    <row r="1658" ht="13.5">
      <c r="H1658" s="685"/>
    </row>
    <row r="1659" ht="13.5">
      <c r="H1659" s="685"/>
    </row>
    <row r="1660" ht="13.5">
      <c r="H1660" s="685"/>
    </row>
    <row r="1661" ht="13.5">
      <c r="H1661" s="685"/>
    </row>
    <row r="1662" ht="13.5">
      <c r="H1662" s="685"/>
    </row>
    <row r="1663" ht="13.5">
      <c r="H1663" s="685"/>
    </row>
    <row r="1664" ht="13.5">
      <c r="H1664" s="685"/>
    </row>
    <row r="1665" ht="13.5">
      <c r="H1665" s="685"/>
    </row>
    <row r="1666" ht="13.5">
      <c r="H1666" s="685"/>
    </row>
    <row r="1667" ht="13.5">
      <c r="H1667" s="685"/>
    </row>
    <row r="1668" ht="13.5">
      <c r="H1668" s="685"/>
    </row>
    <row r="1669" ht="13.5">
      <c r="H1669" s="685"/>
    </row>
    <row r="1670" ht="13.5">
      <c r="H1670" s="685"/>
    </row>
    <row r="1671" ht="13.5">
      <c r="H1671" s="685"/>
    </row>
    <row r="1672" ht="13.5">
      <c r="H1672" s="685"/>
    </row>
    <row r="1673" ht="13.5">
      <c r="H1673" s="685"/>
    </row>
    <row r="1674" ht="13.5">
      <c r="H1674" s="685"/>
    </row>
    <row r="1675" ht="13.5">
      <c r="H1675" s="685"/>
    </row>
    <row r="1676" ht="13.5">
      <c r="H1676" s="685"/>
    </row>
    <row r="1677" ht="13.5">
      <c r="H1677" s="685"/>
    </row>
    <row r="1678" ht="13.5">
      <c r="H1678" s="685"/>
    </row>
    <row r="1679" ht="13.5">
      <c r="H1679" s="685"/>
    </row>
    <row r="1680" ht="13.5">
      <c r="H1680" s="685"/>
    </row>
    <row r="1681" ht="13.5">
      <c r="H1681" s="685"/>
    </row>
    <row r="1682" ht="13.5">
      <c r="H1682" s="685"/>
    </row>
    <row r="1683" ht="13.5">
      <c r="H1683" s="685"/>
    </row>
    <row r="1684" ht="13.5">
      <c r="H1684" s="685"/>
    </row>
    <row r="1685" ht="13.5">
      <c r="H1685" s="685"/>
    </row>
    <row r="1686" ht="13.5">
      <c r="H1686" s="685"/>
    </row>
    <row r="1687" ht="13.5">
      <c r="H1687" s="685"/>
    </row>
    <row r="1688" ht="13.5">
      <c r="H1688" s="685"/>
    </row>
    <row r="1689" ht="13.5">
      <c r="H1689" s="685"/>
    </row>
    <row r="1690" ht="13.5">
      <c r="H1690" s="685"/>
    </row>
    <row r="1691" ht="13.5">
      <c r="H1691" s="685"/>
    </row>
    <row r="1692" ht="13.5">
      <c r="H1692" s="685"/>
    </row>
    <row r="1693" ht="13.5">
      <c r="H1693" s="685"/>
    </row>
    <row r="1694" ht="13.5">
      <c r="H1694" s="685"/>
    </row>
    <row r="1695" ht="13.5">
      <c r="H1695" s="685"/>
    </row>
    <row r="1696" ht="13.5">
      <c r="H1696" s="685"/>
    </row>
    <row r="1697" ht="13.5">
      <c r="H1697" s="685"/>
    </row>
    <row r="1698" ht="13.5">
      <c r="H1698" s="685"/>
    </row>
    <row r="1699" ht="13.5">
      <c r="H1699" s="685"/>
    </row>
    <row r="1700" ht="13.5">
      <c r="H1700" s="685"/>
    </row>
    <row r="1701" ht="13.5">
      <c r="H1701" s="685"/>
    </row>
    <row r="1702" ht="13.5">
      <c r="H1702" s="685"/>
    </row>
    <row r="1703" ht="13.5">
      <c r="H1703" s="685"/>
    </row>
    <row r="1704" ht="13.5">
      <c r="H1704" s="685"/>
    </row>
    <row r="1705" ht="13.5">
      <c r="H1705" s="685"/>
    </row>
    <row r="1706" ht="13.5">
      <c r="H1706" s="685"/>
    </row>
    <row r="1707" ht="13.5">
      <c r="H1707" s="685"/>
    </row>
    <row r="1708" ht="13.5">
      <c r="H1708" s="685"/>
    </row>
    <row r="1709" ht="13.5">
      <c r="H1709" s="685"/>
    </row>
    <row r="1710" ht="13.5">
      <c r="H1710" s="685"/>
    </row>
    <row r="1711" ht="13.5">
      <c r="H1711" s="685"/>
    </row>
    <row r="1712" ht="13.5">
      <c r="H1712" s="685"/>
    </row>
    <row r="1713" ht="13.5">
      <c r="H1713" s="685"/>
    </row>
    <row r="1714" ht="13.5">
      <c r="H1714" s="685"/>
    </row>
    <row r="1715" ht="13.5">
      <c r="H1715" s="685"/>
    </row>
    <row r="1716" ht="13.5">
      <c r="H1716" s="685"/>
    </row>
    <row r="1717" ht="13.5">
      <c r="H1717" s="685"/>
    </row>
    <row r="1718" ht="13.5">
      <c r="H1718" s="685"/>
    </row>
    <row r="1719" ht="13.5">
      <c r="H1719" s="685"/>
    </row>
    <row r="1720" ht="13.5">
      <c r="H1720" s="685"/>
    </row>
    <row r="1721" ht="13.5">
      <c r="H1721" s="685"/>
    </row>
    <row r="1722" ht="13.5">
      <c r="H1722" s="685"/>
    </row>
    <row r="1723" ht="13.5">
      <c r="H1723" s="685"/>
    </row>
    <row r="1724" ht="13.5">
      <c r="H1724" s="685"/>
    </row>
    <row r="1725" ht="13.5">
      <c r="H1725" s="685"/>
    </row>
    <row r="1726" ht="13.5">
      <c r="H1726" s="685"/>
    </row>
    <row r="1727" ht="13.5">
      <c r="H1727" s="685"/>
    </row>
    <row r="1728" ht="13.5">
      <c r="H1728" s="685"/>
    </row>
    <row r="1729" ht="13.5">
      <c r="H1729" s="685"/>
    </row>
    <row r="1730" ht="13.5">
      <c r="H1730" s="685"/>
    </row>
  </sheetData>
  <mergeCells count="15">
    <mergeCell ref="A4:A6"/>
    <mergeCell ref="B4:B5"/>
    <mergeCell ref="C4:C5"/>
    <mergeCell ref="D4:D6"/>
    <mergeCell ref="E4:E5"/>
    <mergeCell ref="F4:F6"/>
    <mergeCell ref="G4:G5"/>
    <mergeCell ref="H4:H5"/>
    <mergeCell ref="S4:S6"/>
    <mergeCell ref="I6:J6"/>
    <mergeCell ref="P6:Q6"/>
    <mergeCell ref="I4:K5"/>
    <mergeCell ref="L4:M5"/>
    <mergeCell ref="N4:O5"/>
    <mergeCell ref="P4:R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AM51"/>
  <sheetViews>
    <sheetView workbookViewId="0" topLeftCell="A1">
      <selection activeCell="A1" sqref="A1"/>
    </sheetView>
  </sheetViews>
  <sheetFormatPr defaultColWidth="9.00390625" defaultRowHeight="13.5"/>
  <cols>
    <col min="1" max="1" width="3.50390625" style="371" customWidth="1"/>
    <col min="2" max="2" width="3.75390625" style="371" customWidth="1"/>
    <col min="3" max="3" width="3.375" style="371" customWidth="1"/>
    <col min="4" max="4" width="7.25390625" style="371" customWidth="1"/>
    <col min="5" max="6" width="7.625" style="371" customWidth="1"/>
    <col min="7" max="9" width="8.25390625" style="371" bestFit="1" customWidth="1"/>
    <col min="10" max="10" width="7.50390625" style="371" customWidth="1"/>
    <col min="11" max="11" width="7.375" style="371" bestFit="1" customWidth="1"/>
    <col min="12" max="12" width="7.625" style="371" bestFit="1" customWidth="1"/>
    <col min="13" max="13" width="5.625" style="371" customWidth="1"/>
    <col min="14" max="14" width="8.25390625" style="371" customWidth="1"/>
    <col min="15" max="16" width="7.375" style="371" bestFit="1" customWidth="1"/>
    <col min="17" max="17" width="5.625" style="371" customWidth="1"/>
    <col min="18" max="18" width="7.50390625" style="371" customWidth="1"/>
    <col min="19" max="19" width="5.625" style="371" customWidth="1"/>
    <col min="20" max="20" width="5.875" style="371" customWidth="1"/>
    <col min="21" max="21" width="5.875" style="371" bestFit="1" customWidth="1"/>
    <col min="22" max="22" width="8.25390625" style="371" customWidth="1"/>
    <col min="23" max="23" width="6.75390625" style="371" customWidth="1"/>
    <col min="24" max="24" width="8.625" style="371" customWidth="1"/>
    <col min="25" max="25" width="5.875" style="371" customWidth="1"/>
    <col min="26" max="26" width="5.625" style="371" customWidth="1"/>
    <col min="27" max="27" width="5.00390625" style="371" bestFit="1" customWidth="1"/>
    <col min="28" max="28" width="9.125" style="371" bestFit="1" customWidth="1"/>
    <col min="29" max="29" width="6.875" style="371" customWidth="1"/>
    <col min="30" max="30" width="7.125" style="371" customWidth="1"/>
    <col min="31" max="31" width="7.375" style="371" bestFit="1" customWidth="1"/>
    <col min="32" max="32" width="5.625" style="371" customWidth="1"/>
    <col min="33" max="33" width="5.75390625" style="371" customWidth="1"/>
    <col min="34" max="34" width="5.625" style="371" customWidth="1"/>
    <col min="35" max="35" width="7.375" style="371" bestFit="1" customWidth="1"/>
    <col min="36" max="36" width="6.75390625" style="371" customWidth="1"/>
    <col min="37" max="37" width="5.375" style="371" customWidth="1"/>
    <col min="38" max="38" width="8.125" style="371" customWidth="1"/>
    <col min="39" max="39" width="10.50390625" style="371" bestFit="1" customWidth="1"/>
    <col min="40" max="16384" width="9.00390625" style="371" customWidth="1"/>
  </cols>
  <sheetData>
    <row r="2" spans="2:5" ht="14.25">
      <c r="B2" s="686" t="s">
        <v>1527</v>
      </c>
      <c r="C2" s="687"/>
      <c r="D2" s="688"/>
      <c r="E2" s="688"/>
    </row>
    <row r="3" spans="4:15" ht="12">
      <c r="D3" s="689"/>
      <c r="E3" s="689"/>
      <c r="F3" s="689"/>
      <c r="G3" s="689"/>
      <c r="H3" s="689"/>
      <c r="I3" s="689"/>
      <c r="J3" s="689"/>
      <c r="K3" s="689"/>
      <c r="L3" s="689"/>
      <c r="M3" s="689"/>
      <c r="N3" s="689"/>
      <c r="O3" s="689"/>
    </row>
    <row r="4" spans="2:39" s="379" customFormat="1" ht="12.75" thickBot="1">
      <c r="B4" s="690" t="s">
        <v>1492</v>
      </c>
      <c r="C4" s="691"/>
      <c r="D4" s="375"/>
      <c r="E4" s="375"/>
      <c r="F4" s="375"/>
      <c r="G4" s="375"/>
      <c r="H4" s="375"/>
      <c r="I4" s="375"/>
      <c r="J4" s="375"/>
      <c r="K4" s="375"/>
      <c r="L4" s="375"/>
      <c r="M4" s="375"/>
      <c r="N4" s="375"/>
      <c r="O4" s="375"/>
      <c r="P4" s="375"/>
      <c r="Q4" s="375"/>
      <c r="R4" s="692"/>
      <c r="S4" s="692"/>
      <c r="T4" s="692"/>
      <c r="V4" s="692"/>
      <c r="W4" s="692"/>
      <c r="AB4" s="375"/>
      <c r="AC4" s="375"/>
      <c r="AD4" s="375"/>
      <c r="AJ4" s="693"/>
      <c r="AK4" s="693"/>
      <c r="AM4" s="374"/>
    </row>
    <row r="5" spans="1:39" ht="13.5" customHeight="1" thickTop="1">
      <c r="A5" s="694"/>
      <c r="B5" s="1272" t="s">
        <v>1493</v>
      </c>
      <c r="C5" s="1467"/>
      <c r="D5" s="1458" t="s">
        <v>1482</v>
      </c>
      <c r="E5" s="1459"/>
      <c r="F5" s="1459"/>
      <c r="G5" s="1459"/>
      <c r="H5" s="1459"/>
      <c r="I5" s="1459"/>
      <c r="J5" s="1459"/>
      <c r="K5" s="1459"/>
      <c r="L5" s="1459"/>
      <c r="M5" s="1459"/>
      <c r="N5" s="1460"/>
      <c r="O5" s="1472" t="s">
        <v>1494</v>
      </c>
      <c r="P5" s="1473"/>
      <c r="Q5" s="1473"/>
      <c r="R5" s="1474"/>
      <c r="S5" s="1472" t="s">
        <v>1495</v>
      </c>
      <c r="T5" s="1477"/>
      <c r="U5" s="1477"/>
      <c r="V5" s="1477"/>
      <c r="W5" s="1477"/>
      <c r="X5" s="1477"/>
      <c r="Y5" s="1477"/>
      <c r="Z5" s="1477"/>
      <c r="AA5" s="1477"/>
      <c r="AB5" s="1478"/>
      <c r="AC5" s="1472" t="s">
        <v>1496</v>
      </c>
      <c r="AD5" s="1477"/>
      <c r="AE5" s="1477"/>
      <c r="AF5" s="1477"/>
      <c r="AG5" s="1477"/>
      <c r="AH5" s="1477"/>
      <c r="AI5" s="1478"/>
      <c r="AJ5" s="1483" t="s">
        <v>1497</v>
      </c>
      <c r="AK5" s="1483" t="s">
        <v>1483</v>
      </c>
      <c r="AL5" s="1483" t="s">
        <v>1498</v>
      </c>
      <c r="AM5" s="1483" t="s">
        <v>1401</v>
      </c>
    </row>
    <row r="6" spans="1:39" ht="13.5" customHeight="1">
      <c r="A6" s="694"/>
      <c r="B6" s="1468"/>
      <c r="C6" s="1469"/>
      <c r="D6" s="1453" t="s">
        <v>1484</v>
      </c>
      <c r="E6" s="1454"/>
      <c r="F6" s="1455"/>
      <c r="G6" s="1453" t="s">
        <v>1499</v>
      </c>
      <c r="H6" s="1454"/>
      <c r="I6" s="1455"/>
      <c r="J6" s="1453" t="s">
        <v>1500</v>
      </c>
      <c r="K6" s="1454"/>
      <c r="L6" s="1455"/>
      <c r="M6" s="1456" t="s">
        <v>1501</v>
      </c>
      <c r="N6" s="1117" t="s">
        <v>1220</v>
      </c>
      <c r="O6" s="1453" t="s">
        <v>1502</v>
      </c>
      <c r="P6" s="1475"/>
      <c r="Q6" s="1456" t="s">
        <v>1501</v>
      </c>
      <c r="R6" s="1117" t="s">
        <v>1220</v>
      </c>
      <c r="S6" s="1453" t="s">
        <v>1503</v>
      </c>
      <c r="T6" s="1454"/>
      <c r="U6" s="1455"/>
      <c r="V6" s="1453" t="s">
        <v>1504</v>
      </c>
      <c r="W6" s="1454"/>
      <c r="X6" s="1455"/>
      <c r="Y6" s="1453" t="s">
        <v>1505</v>
      </c>
      <c r="Z6" s="1454"/>
      <c r="AA6" s="1455"/>
      <c r="AB6" s="1117" t="s">
        <v>1220</v>
      </c>
      <c r="AC6" s="1470" t="s">
        <v>1502</v>
      </c>
      <c r="AD6" s="1486"/>
      <c r="AE6" s="1471"/>
      <c r="AF6" s="1470" t="s">
        <v>1506</v>
      </c>
      <c r="AG6" s="1486"/>
      <c r="AH6" s="1471"/>
      <c r="AI6" s="1463" t="s">
        <v>1220</v>
      </c>
      <c r="AJ6" s="1484"/>
      <c r="AK6" s="1484"/>
      <c r="AL6" s="1484"/>
      <c r="AM6" s="1484"/>
    </row>
    <row r="7" spans="1:39" ht="37.5" customHeight="1">
      <c r="A7" s="694"/>
      <c r="B7" s="1470"/>
      <c r="C7" s="1471"/>
      <c r="D7" s="699" t="s">
        <v>1507</v>
      </c>
      <c r="E7" s="699" t="s">
        <v>1508</v>
      </c>
      <c r="F7" s="699" t="s">
        <v>1509</v>
      </c>
      <c r="G7" s="699" t="s">
        <v>1507</v>
      </c>
      <c r="H7" s="699" t="s">
        <v>1508</v>
      </c>
      <c r="I7" s="699" t="s">
        <v>1509</v>
      </c>
      <c r="J7" s="699" t="s">
        <v>1507</v>
      </c>
      <c r="K7" s="699" t="s">
        <v>1508</v>
      </c>
      <c r="L7" s="699" t="s">
        <v>1509</v>
      </c>
      <c r="M7" s="1457"/>
      <c r="N7" s="1118"/>
      <c r="O7" s="699" t="s">
        <v>1507</v>
      </c>
      <c r="P7" s="699" t="s">
        <v>1508</v>
      </c>
      <c r="Q7" s="1457"/>
      <c r="R7" s="1476"/>
      <c r="S7" s="699" t="s">
        <v>1507</v>
      </c>
      <c r="T7" s="699" t="s">
        <v>1508</v>
      </c>
      <c r="U7" s="699" t="s">
        <v>1510</v>
      </c>
      <c r="V7" s="699" t="s">
        <v>1507</v>
      </c>
      <c r="W7" s="699" t="s">
        <v>1508</v>
      </c>
      <c r="X7" s="699" t="s">
        <v>1510</v>
      </c>
      <c r="Y7" s="699" t="s">
        <v>1507</v>
      </c>
      <c r="Z7" s="699" t="s">
        <v>1508</v>
      </c>
      <c r="AA7" s="699" t="s">
        <v>1510</v>
      </c>
      <c r="AB7" s="1118"/>
      <c r="AC7" s="699" t="s">
        <v>1507</v>
      </c>
      <c r="AD7" s="699" t="s">
        <v>1508</v>
      </c>
      <c r="AE7" s="699" t="s">
        <v>1510</v>
      </c>
      <c r="AF7" s="699" t="s">
        <v>1507</v>
      </c>
      <c r="AG7" s="699" t="s">
        <v>1508</v>
      </c>
      <c r="AH7" s="699" t="s">
        <v>1510</v>
      </c>
      <c r="AI7" s="1464"/>
      <c r="AJ7" s="1485"/>
      <c r="AK7" s="1485"/>
      <c r="AL7" s="1485"/>
      <c r="AM7" s="1485"/>
    </row>
    <row r="8" spans="1:39" ht="13.5">
      <c r="A8" s="694"/>
      <c r="B8" s="1465"/>
      <c r="C8" s="1466"/>
      <c r="D8" s="700"/>
      <c r="E8" s="700"/>
      <c r="F8" s="142"/>
      <c r="G8" s="142"/>
      <c r="H8" s="142"/>
      <c r="I8" s="142"/>
      <c r="J8" s="142"/>
      <c r="K8" s="142"/>
      <c r="L8" s="142"/>
      <c r="M8" s="701"/>
      <c r="N8" s="142"/>
      <c r="O8" s="142"/>
      <c r="P8" s="702"/>
      <c r="Q8" s="702"/>
      <c r="R8" s="142"/>
      <c r="S8" s="142"/>
      <c r="T8" s="142"/>
      <c r="U8" s="142"/>
      <c r="V8" s="142"/>
      <c r="W8" s="142"/>
      <c r="X8" s="142"/>
      <c r="Y8" s="142"/>
      <c r="Z8" s="142"/>
      <c r="AA8" s="142"/>
      <c r="AB8" s="142"/>
      <c r="AC8" s="142"/>
      <c r="AD8" s="142"/>
      <c r="AE8" s="142"/>
      <c r="AF8" s="142"/>
      <c r="AG8" s="142"/>
      <c r="AH8" s="142"/>
      <c r="AI8" s="703"/>
      <c r="AJ8" s="142"/>
      <c r="AK8" s="701"/>
      <c r="AL8" s="701"/>
      <c r="AM8" s="694"/>
    </row>
    <row r="9" spans="1:39" ht="13.5">
      <c r="A9" s="694"/>
      <c r="B9" s="1465" t="s">
        <v>1511</v>
      </c>
      <c r="C9" s="1466"/>
      <c r="D9" s="305">
        <v>549</v>
      </c>
      <c r="E9" s="305">
        <v>606</v>
      </c>
      <c r="F9" s="305">
        <f>SUM(D9:E9)</f>
        <v>1155</v>
      </c>
      <c r="G9" s="305">
        <v>198</v>
      </c>
      <c r="H9" s="305">
        <v>15</v>
      </c>
      <c r="I9" s="305">
        <f>SUM(G9:H9)</f>
        <v>213</v>
      </c>
      <c r="J9" s="305">
        <v>918</v>
      </c>
      <c r="K9" s="305">
        <v>65</v>
      </c>
      <c r="L9" s="305">
        <f>SUM(J9:K9)</f>
        <v>983</v>
      </c>
      <c r="M9" s="305">
        <v>57</v>
      </c>
      <c r="N9" s="305">
        <f>SUM(F9,I9,L9,M9)</f>
        <v>2408</v>
      </c>
      <c r="O9" s="305">
        <v>3</v>
      </c>
      <c r="P9" s="305">
        <v>222</v>
      </c>
      <c r="Q9" s="305">
        <v>10</v>
      </c>
      <c r="R9" s="305">
        <f>SUM(O9:Q9)</f>
        <v>235</v>
      </c>
      <c r="S9" s="305">
        <v>79</v>
      </c>
      <c r="T9" s="305">
        <v>85</v>
      </c>
      <c r="U9" s="305">
        <f aca="true" t="shared" si="0" ref="U9:U19">SUM(S9:T9)</f>
        <v>164</v>
      </c>
      <c r="V9" s="305">
        <v>77</v>
      </c>
      <c r="W9" s="305">
        <v>16</v>
      </c>
      <c r="X9" s="305">
        <f>SUM(V9:W9)</f>
        <v>93</v>
      </c>
      <c r="Y9" s="305">
        <v>0</v>
      </c>
      <c r="Z9" s="305">
        <v>0</v>
      </c>
      <c r="AA9" s="305">
        <f>SUM(Y9:Z9)</f>
        <v>0</v>
      </c>
      <c r="AB9" s="305">
        <f aca="true" t="shared" si="1" ref="AB9:AB37">SUM(U9+X9+AA9)</f>
        <v>257</v>
      </c>
      <c r="AC9" s="305">
        <v>165</v>
      </c>
      <c r="AD9" s="305"/>
      <c r="AE9" s="305">
        <f>SUM(AC9:AD9)</f>
        <v>165</v>
      </c>
      <c r="AF9" s="305">
        <v>26</v>
      </c>
      <c r="AG9" s="305"/>
      <c r="AH9" s="305">
        <f>SUM(AF9:AG9)</f>
        <v>26</v>
      </c>
      <c r="AI9" s="305">
        <f>SUM(AH9,AE9)</f>
        <v>191</v>
      </c>
      <c r="AJ9" s="305">
        <v>0</v>
      </c>
      <c r="AK9" s="305">
        <v>123</v>
      </c>
      <c r="AL9" s="305">
        <v>92</v>
      </c>
      <c r="AM9" s="384">
        <f>SUM(N9,R9,AB9,AI9,AJ9,AK9,AL9)</f>
        <v>3306</v>
      </c>
    </row>
    <row r="10" spans="1:39" ht="13.5">
      <c r="A10" s="694"/>
      <c r="B10" s="1461" t="s">
        <v>1512</v>
      </c>
      <c r="C10" s="1462"/>
      <c r="D10" s="305">
        <v>564</v>
      </c>
      <c r="E10" s="305">
        <v>548</v>
      </c>
      <c r="F10" s="305">
        <v>1122</v>
      </c>
      <c r="G10" s="305">
        <v>301</v>
      </c>
      <c r="H10" s="305">
        <v>19</v>
      </c>
      <c r="I10" s="305">
        <f>SUM(G10:H10)</f>
        <v>320</v>
      </c>
      <c r="J10" s="305">
        <v>1261</v>
      </c>
      <c r="K10" s="305">
        <v>88</v>
      </c>
      <c r="L10" s="305">
        <f>SUM(J10:K10)</f>
        <v>1349</v>
      </c>
      <c r="M10" s="305">
        <v>11</v>
      </c>
      <c r="N10" s="305">
        <f>SUM(F10,I10,L10,M10)</f>
        <v>2802</v>
      </c>
      <c r="O10" s="305">
        <v>0</v>
      </c>
      <c r="P10" s="305">
        <v>262</v>
      </c>
      <c r="Q10" s="305">
        <v>10</v>
      </c>
      <c r="R10" s="305">
        <f>SUM(O10:Q10)</f>
        <v>272</v>
      </c>
      <c r="S10" s="305">
        <v>88</v>
      </c>
      <c r="T10" s="305">
        <v>81</v>
      </c>
      <c r="U10" s="305">
        <f t="shared" si="0"/>
        <v>169</v>
      </c>
      <c r="V10" s="305">
        <v>77</v>
      </c>
      <c r="W10" s="305">
        <v>33</v>
      </c>
      <c r="X10" s="305">
        <f>SUM(V10:W10)</f>
        <v>110</v>
      </c>
      <c r="Y10" s="305">
        <v>3</v>
      </c>
      <c r="Z10" s="305">
        <v>9</v>
      </c>
      <c r="AA10" s="305">
        <f>SUM(Y10:Z10)</f>
        <v>12</v>
      </c>
      <c r="AB10" s="305">
        <f t="shared" si="1"/>
        <v>291</v>
      </c>
      <c r="AC10" s="305">
        <v>174</v>
      </c>
      <c r="AD10" s="305"/>
      <c r="AE10" s="305">
        <f>SUM(AC10:AD10)</f>
        <v>174</v>
      </c>
      <c r="AF10" s="305">
        <v>28</v>
      </c>
      <c r="AG10" s="305"/>
      <c r="AH10" s="305">
        <f>SUM(AF10:AG10)</f>
        <v>28</v>
      </c>
      <c r="AI10" s="305">
        <f>SUM(AH10,AE10)</f>
        <v>202</v>
      </c>
      <c r="AJ10" s="305">
        <v>0</v>
      </c>
      <c r="AK10" s="305">
        <v>128</v>
      </c>
      <c r="AL10" s="305">
        <v>331</v>
      </c>
      <c r="AM10" s="384">
        <f>SUM(N10,R10,AB10,AI10,AJ10,AK10,AL10)</f>
        <v>4026</v>
      </c>
    </row>
    <row r="11" spans="1:39" ht="13.5">
      <c r="A11" s="694"/>
      <c r="B11" s="704"/>
      <c r="C11" s="705"/>
      <c r="D11" s="305"/>
      <c r="E11" s="305"/>
      <c r="F11" s="305"/>
      <c r="G11" s="305"/>
      <c r="H11" s="305"/>
      <c r="I11" s="305"/>
      <c r="J11" s="305"/>
      <c r="K11" s="305"/>
      <c r="L11" s="305"/>
      <c r="M11" s="706">
        <v>1</v>
      </c>
      <c r="N11" s="706">
        <v>1</v>
      </c>
      <c r="O11" s="305"/>
      <c r="P11" s="305"/>
      <c r="R11" s="305"/>
      <c r="S11" s="706">
        <v>64</v>
      </c>
      <c r="T11" s="706"/>
      <c r="U11" s="706">
        <f t="shared" si="0"/>
        <v>64</v>
      </c>
      <c r="V11" s="706"/>
      <c r="W11" s="706"/>
      <c r="X11" s="706"/>
      <c r="Y11" s="706"/>
      <c r="Z11" s="706"/>
      <c r="AA11" s="706"/>
      <c r="AB11" s="706">
        <f t="shared" si="1"/>
        <v>64</v>
      </c>
      <c r="AC11" s="305"/>
      <c r="AD11" s="305"/>
      <c r="AE11" s="305"/>
      <c r="AF11" s="305"/>
      <c r="AG11" s="305"/>
      <c r="AH11" s="305"/>
      <c r="AI11" s="305"/>
      <c r="AJ11" s="305"/>
      <c r="AK11" s="305"/>
      <c r="AL11" s="305"/>
      <c r="AM11" s="384"/>
    </row>
    <row r="12" spans="1:39" ht="13.5" customHeight="1">
      <c r="A12" s="694"/>
      <c r="B12" s="1461" t="s">
        <v>1513</v>
      </c>
      <c r="C12" s="1462"/>
      <c r="D12" s="305">
        <v>627</v>
      </c>
      <c r="E12" s="305">
        <v>459</v>
      </c>
      <c r="F12" s="305">
        <f>SUM(D12:E12)</f>
        <v>1086</v>
      </c>
      <c r="G12" s="305">
        <v>360</v>
      </c>
      <c r="H12" s="305">
        <v>21</v>
      </c>
      <c r="I12" s="305">
        <f>SUM(G12:H12)</f>
        <v>381</v>
      </c>
      <c r="J12" s="305">
        <v>1491</v>
      </c>
      <c r="K12" s="305">
        <v>96</v>
      </c>
      <c r="L12" s="305">
        <f>SUM(J12:K12)</f>
        <v>1587</v>
      </c>
      <c r="M12" s="305">
        <v>9</v>
      </c>
      <c r="N12" s="305">
        <f>SUM(F12,I12,L12,M12)</f>
        <v>3063</v>
      </c>
      <c r="O12" s="305">
        <v>0</v>
      </c>
      <c r="P12" s="305">
        <v>329</v>
      </c>
      <c r="Q12" s="305">
        <v>10</v>
      </c>
      <c r="R12" s="305">
        <f>SUM(O12:Q12)</f>
        <v>339</v>
      </c>
      <c r="S12" s="305">
        <v>100</v>
      </c>
      <c r="T12" s="305">
        <v>74</v>
      </c>
      <c r="U12" s="305">
        <f t="shared" si="0"/>
        <v>174</v>
      </c>
      <c r="V12" s="305">
        <v>75</v>
      </c>
      <c r="W12" s="305">
        <v>61</v>
      </c>
      <c r="X12" s="305">
        <f>SUM(V12:W12)</f>
        <v>136</v>
      </c>
      <c r="Y12" s="305">
        <v>48</v>
      </c>
      <c r="Z12" s="305">
        <v>9</v>
      </c>
      <c r="AA12" s="305">
        <f>SUM(Y12:Z12)</f>
        <v>57</v>
      </c>
      <c r="AB12" s="305">
        <f t="shared" si="1"/>
        <v>367</v>
      </c>
      <c r="AC12" s="305">
        <v>182</v>
      </c>
      <c r="AD12" s="305">
        <v>0</v>
      </c>
      <c r="AE12" s="305">
        <f>SUM(AC12:AD12)</f>
        <v>182</v>
      </c>
      <c r="AF12" s="305">
        <v>25</v>
      </c>
      <c r="AG12" s="305"/>
      <c r="AH12" s="305">
        <f>SUM(AF12:AG12)</f>
        <v>25</v>
      </c>
      <c r="AI12" s="305">
        <f>SUM(AH12,AE12)</f>
        <v>207</v>
      </c>
      <c r="AJ12" s="305">
        <v>11</v>
      </c>
      <c r="AK12" s="305">
        <v>146</v>
      </c>
      <c r="AL12" s="305">
        <v>582</v>
      </c>
      <c r="AM12" s="384">
        <f aca="true" t="shared" si="2" ref="AM12:AM18">SUM(N12,R12,AB12,AI12,AJ12,AK12,AL12)</f>
        <v>4715</v>
      </c>
    </row>
    <row r="13" spans="1:39" ht="13.5" customHeight="1">
      <c r="A13" s="694"/>
      <c r="B13" s="704"/>
      <c r="C13" s="705"/>
      <c r="D13" s="305"/>
      <c r="E13" s="305"/>
      <c r="F13" s="305"/>
      <c r="G13" s="305"/>
      <c r="H13" s="305"/>
      <c r="I13" s="305"/>
      <c r="J13" s="305"/>
      <c r="K13" s="305"/>
      <c r="L13" s="305"/>
      <c r="M13" s="305"/>
      <c r="N13" s="305"/>
      <c r="O13" s="305"/>
      <c r="P13" s="305"/>
      <c r="Q13" s="305"/>
      <c r="R13" s="305"/>
      <c r="S13" s="706">
        <v>59</v>
      </c>
      <c r="T13" s="706"/>
      <c r="U13" s="706">
        <f t="shared" si="0"/>
        <v>59</v>
      </c>
      <c r="V13" s="706"/>
      <c r="W13" s="706"/>
      <c r="X13" s="706"/>
      <c r="Y13" s="706"/>
      <c r="Z13" s="706"/>
      <c r="AA13" s="706"/>
      <c r="AB13" s="706">
        <f t="shared" si="1"/>
        <v>59</v>
      </c>
      <c r="AC13" s="305"/>
      <c r="AD13" s="305"/>
      <c r="AE13" s="305"/>
      <c r="AF13" s="305"/>
      <c r="AG13" s="305"/>
      <c r="AH13" s="305"/>
      <c r="AI13" s="305"/>
      <c r="AJ13" s="305"/>
      <c r="AK13" s="706">
        <v>1</v>
      </c>
      <c r="AL13" s="706">
        <v>7</v>
      </c>
      <c r="AM13" s="707">
        <f t="shared" si="2"/>
        <v>67</v>
      </c>
    </row>
    <row r="14" spans="1:39" ht="13.5" customHeight="1">
      <c r="A14" s="694"/>
      <c r="B14" s="1461" t="s">
        <v>1514</v>
      </c>
      <c r="C14" s="1462"/>
      <c r="D14" s="305">
        <v>761</v>
      </c>
      <c r="E14" s="305">
        <v>481</v>
      </c>
      <c r="F14" s="305">
        <f>SUM(D14:E14)</f>
        <v>1242</v>
      </c>
      <c r="G14" s="305">
        <v>463</v>
      </c>
      <c r="H14" s="305">
        <v>18</v>
      </c>
      <c r="I14" s="305">
        <f>SUM(G14:H14)</f>
        <v>481</v>
      </c>
      <c r="J14" s="305">
        <v>1910</v>
      </c>
      <c r="K14" s="305">
        <v>105</v>
      </c>
      <c r="L14" s="305">
        <f>SUM(J14:K14)</f>
        <v>2015</v>
      </c>
      <c r="M14" s="305">
        <v>8</v>
      </c>
      <c r="N14" s="305">
        <f>SUM(F14,I14,L14,M14)</f>
        <v>3746</v>
      </c>
      <c r="O14" s="305">
        <v>9</v>
      </c>
      <c r="P14" s="305">
        <v>342</v>
      </c>
      <c r="Q14" s="305">
        <v>10</v>
      </c>
      <c r="R14" s="305">
        <f>SUM(O14:Q14)</f>
        <v>361</v>
      </c>
      <c r="S14" s="305">
        <v>106</v>
      </c>
      <c r="T14" s="305">
        <v>97</v>
      </c>
      <c r="U14" s="305">
        <f t="shared" si="0"/>
        <v>203</v>
      </c>
      <c r="V14" s="305">
        <v>101</v>
      </c>
      <c r="W14" s="305">
        <v>95</v>
      </c>
      <c r="X14" s="305">
        <f>SUM(V14:W14)</f>
        <v>196</v>
      </c>
      <c r="Y14" s="305">
        <v>60</v>
      </c>
      <c r="Z14" s="305">
        <v>8</v>
      </c>
      <c r="AA14" s="305">
        <f>SUM(Y14:Z14)</f>
        <v>68</v>
      </c>
      <c r="AB14" s="305">
        <f t="shared" si="1"/>
        <v>467</v>
      </c>
      <c r="AC14" s="305">
        <v>256</v>
      </c>
      <c r="AD14" s="305">
        <v>4</v>
      </c>
      <c r="AE14" s="305">
        <f>SUM(AC14:AD14)</f>
        <v>260</v>
      </c>
      <c r="AF14" s="305">
        <v>36</v>
      </c>
      <c r="AG14" s="305">
        <v>1</v>
      </c>
      <c r="AH14" s="305">
        <f>SUM(AF14:AG14)</f>
        <v>37</v>
      </c>
      <c r="AI14" s="305">
        <f>SUM(AH14,AE14)</f>
        <v>297</v>
      </c>
      <c r="AJ14" s="305">
        <v>11</v>
      </c>
      <c r="AK14" s="305">
        <v>208</v>
      </c>
      <c r="AL14" s="305">
        <v>849</v>
      </c>
      <c r="AM14" s="384">
        <f t="shared" si="2"/>
        <v>5939</v>
      </c>
    </row>
    <row r="15" spans="1:39" ht="13.5" customHeight="1">
      <c r="A15" s="694"/>
      <c r="B15" s="704"/>
      <c r="C15" s="705"/>
      <c r="D15" s="305"/>
      <c r="E15" s="305"/>
      <c r="F15" s="305"/>
      <c r="G15" s="305"/>
      <c r="H15" s="305"/>
      <c r="I15" s="305"/>
      <c r="J15" s="305"/>
      <c r="K15" s="305"/>
      <c r="L15" s="305"/>
      <c r="M15" s="305"/>
      <c r="N15" s="305"/>
      <c r="O15" s="305"/>
      <c r="P15" s="305"/>
      <c r="Q15" s="305"/>
      <c r="R15" s="305"/>
      <c r="S15" s="706">
        <v>94</v>
      </c>
      <c r="T15" s="706"/>
      <c r="U15" s="706">
        <f t="shared" si="0"/>
        <v>94</v>
      </c>
      <c r="V15" s="706">
        <v>1</v>
      </c>
      <c r="W15" s="706"/>
      <c r="X15" s="706">
        <f>SUM(V15:W15)</f>
        <v>1</v>
      </c>
      <c r="Y15" s="706"/>
      <c r="Z15" s="706"/>
      <c r="AA15" s="706"/>
      <c r="AB15" s="706">
        <f t="shared" si="1"/>
        <v>95</v>
      </c>
      <c r="AC15" s="305"/>
      <c r="AD15" s="305"/>
      <c r="AE15" s="305"/>
      <c r="AF15" s="305"/>
      <c r="AG15" s="305"/>
      <c r="AH15" s="305"/>
      <c r="AI15" s="305"/>
      <c r="AJ15" s="305"/>
      <c r="AK15" s="706">
        <v>1</v>
      </c>
      <c r="AL15" s="706">
        <v>8</v>
      </c>
      <c r="AM15" s="707">
        <f t="shared" si="2"/>
        <v>104</v>
      </c>
    </row>
    <row r="16" spans="1:39" ht="13.5" customHeight="1">
      <c r="A16" s="694"/>
      <c r="B16" s="1461" t="s">
        <v>1515</v>
      </c>
      <c r="C16" s="1462"/>
      <c r="D16" s="305">
        <v>895</v>
      </c>
      <c r="E16" s="305">
        <v>508</v>
      </c>
      <c r="F16" s="305">
        <f>SUM(D16:E16)</f>
        <v>1403</v>
      </c>
      <c r="G16" s="305">
        <v>616</v>
      </c>
      <c r="H16" s="305">
        <v>20</v>
      </c>
      <c r="I16" s="305">
        <f>SUM(G16:H16)</f>
        <v>636</v>
      </c>
      <c r="J16" s="305">
        <v>2781</v>
      </c>
      <c r="K16" s="305">
        <v>152</v>
      </c>
      <c r="L16" s="305">
        <f>SUM(J16:K16)</f>
        <v>2933</v>
      </c>
      <c r="M16" s="305">
        <v>13</v>
      </c>
      <c r="N16" s="305">
        <f>SUM(F16,I16,L16,M16)</f>
        <v>4985</v>
      </c>
      <c r="O16" s="305">
        <v>8</v>
      </c>
      <c r="P16" s="305">
        <v>395</v>
      </c>
      <c r="Q16" s="305">
        <v>10</v>
      </c>
      <c r="R16" s="305">
        <f>SUM(O16:Q16)</f>
        <v>413</v>
      </c>
      <c r="S16" s="305">
        <v>154</v>
      </c>
      <c r="T16" s="305">
        <v>110</v>
      </c>
      <c r="U16" s="305">
        <f t="shared" si="0"/>
        <v>264</v>
      </c>
      <c r="V16" s="305">
        <v>118</v>
      </c>
      <c r="W16" s="305">
        <v>138</v>
      </c>
      <c r="X16" s="305">
        <f>SUM(V16:W16)</f>
        <v>256</v>
      </c>
      <c r="Y16" s="305">
        <v>9</v>
      </c>
      <c r="Z16" s="305">
        <v>3</v>
      </c>
      <c r="AA16" s="305">
        <f>SUM(Y16:Z16)</f>
        <v>12</v>
      </c>
      <c r="AB16" s="305">
        <f t="shared" si="1"/>
        <v>532</v>
      </c>
      <c r="AC16" s="305">
        <v>283</v>
      </c>
      <c r="AD16" s="305">
        <v>4</v>
      </c>
      <c r="AE16" s="305">
        <f>SUM(AC16:AD16)</f>
        <v>287</v>
      </c>
      <c r="AF16" s="305">
        <v>48</v>
      </c>
      <c r="AG16" s="305">
        <v>1</v>
      </c>
      <c r="AH16" s="305">
        <f>SUM(AF16:AG16)</f>
        <v>49</v>
      </c>
      <c r="AI16" s="305">
        <f>SUM(AH16,AE16)</f>
        <v>336</v>
      </c>
      <c r="AJ16" s="305">
        <v>15</v>
      </c>
      <c r="AK16" s="305">
        <v>326</v>
      </c>
      <c r="AL16" s="305">
        <v>1729</v>
      </c>
      <c r="AM16" s="384">
        <f t="shared" si="2"/>
        <v>8336</v>
      </c>
    </row>
    <row r="17" spans="1:39" ht="13.5" customHeight="1">
      <c r="A17" s="694"/>
      <c r="B17" s="704"/>
      <c r="C17" s="705"/>
      <c r="D17" s="305"/>
      <c r="E17" s="305"/>
      <c r="F17" s="305"/>
      <c r="G17" s="305"/>
      <c r="H17" s="305"/>
      <c r="I17" s="305"/>
      <c r="J17" s="305"/>
      <c r="K17" s="305"/>
      <c r="L17" s="305"/>
      <c r="M17" s="305"/>
      <c r="N17" s="305"/>
      <c r="O17" s="305"/>
      <c r="P17" s="305"/>
      <c r="Q17" s="305"/>
      <c r="R17" s="305"/>
      <c r="S17" s="706">
        <v>29</v>
      </c>
      <c r="T17" s="706"/>
      <c r="U17" s="706">
        <f t="shared" si="0"/>
        <v>29</v>
      </c>
      <c r="V17" s="706">
        <v>1</v>
      </c>
      <c r="W17" s="706"/>
      <c r="X17" s="706">
        <f>SUM(V17:W17)</f>
        <v>1</v>
      </c>
      <c r="Y17" s="706"/>
      <c r="Z17" s="706"/>
      <c r="AA17" s="706"/>
      <c r="AB17" s="706">
        <f t="shared" si="1"/>
        <v>30</v>
      </c>
      <c r="AC17" s="305"/>
      <c r="AD17" s="305"/>
      <c r="AE17" s="305"/>
      <c r="AF17" s="305"/>
      <c r="AG17" s="305"/>
      <c r="AH17" s="305"/>
      <c r="AI17" s="305"/>
      <c r="AJ17" s="305"/>
      <c r="AK17" s="706">
        <v>5</v>
      </c>
      <c r="AL17" s="706">
        <v>11</v>
      </c>
      <c r="AM17" s="707">
        <f t="shared" si="2"/>
        <v>46</v>
      </c>
    </row>
    <row r="18" spans="1:39" ht="13.5" customHeight="1">
      <c r="A18" s="694"/>
      <c r="B18" s="1461" t="s">
        <v>1516</v>
      </c>
      <c r="C18" s="1462"/>
      <c r="D18" s="305">
        <v>1068</v>
      </c>
      <c r="E18" s="305">
        <v>558</v>
      </c>
      <c r="F18" s="305">
        <f>SUM(D18:E18)</f>
        <v>1626</v>
      </c>
      <c r="G18" s="305">
        <v>836</v>
      </c>
      <c r="H18" s="305">
        <v>23</v>
      </c>
      <c r="I18" s="305">
        <f>SUM(G18:H18)</f>
        <v>859</v>
      </c>
      <c r="J18" s="305">
        <v>3517</v>
      </c>
      <c r="K18" s="305">
        <v>171</v>
      </c>
      <c r="L18" s="305">
        <f>SUM(J18:K18)</f>
        <v>3688</v>
      </c>
      <c r="M18" s="305">
        <v>21</v>
      </c>
      <c r="N18" s="305">
        <f>SUM(F18,I18,L18,M18)</f>
        <v>6194</v>
      </c>
      <c r="O18" s="305">
        <v>9</v>
      </c>
      <c r="P18" s="305">
        <v>432</v>
      </c>
      <c r="Q18" s="305">
        <v>8</v>
      </c>
      <c r="R18" s="305">
        <f>SUM(O18:Q18)</f>
        <v>449</v>
      </c>
      <c r="S18" s="305">
        <v>195</v>
      </c>
      <c r="T18" s="305">
        <v>125</v>
      </c>
      <c r="U18" s="305">
        <f t="shared" si="0"/>
        <v>320</v>
      </c>
      <c r="V18" s="305">
        <v>138</v>
      </c>
      <c r="W18" s="305">
        <v>191</v>
      </c>
      <c r="X18" s="305">
        <f>SUM(V18:W18)</f>
        <v>329</v>
      </c>
      <c r="Y18" s="305">
        <v>8</v>
      </c>
      <c r="Z18" s="305">
        <v>0</v>
      </c>
      <c r="AA18" s="305">
        <f>SUM(Y18:Z18)</f>
        <v>8</v>
      </c>
      <c r="AB18" s="305">
        <f t="shared" si="1"/>
        <v>657</v>
      </c>
      <c r="AC18" s="305">
        <v>319</v>
      </c>
      <c r="AD18" s="305">
        <v>5</v>
      </c>
      <c r="AE18" s="305">
        <f>SUM(AC18:AD18)</f>
        <v>324</v>
      </c>
      <c r="AF18" s="305">
        <v>56</v>
      </c>
      <c r="AG18" s="305">
        <v>1</v>
      </c>
      <c r="AH18" s="305">
        <f>SUM(AF18:AG18)</f>
        <v>57</v>
      </c>
      <c r="AI18" s="305">
        <f>SUM(AH18,AE18)</f>
        <v>381</v>
      </c>
      <c r="AJ18" s="305">
        <v>16</v>
      </c>
      <c r="AK18" s="305">
        <v>448</v>
      </c>
      <c r="AL18" s="305">
        <v>2729</v>
      </c>
      <c r="AM18" s="384">
        <f t="shared" si="2"/>
        <v>10874</v>
      </c>
    </row>
    <row r="19" spans="1:39" ht="13.5" customHeight="1">
      <c r="A19" s="694"/>
      <c r="B19" s="704"/>
      <c r="C19" s="705"/>
      <c r="D19" s="305"/>
      <c r="E19" s="305"/>
      <c r="F19" s="305"/>
      <c r="G19" s="305"/>
      <c r="H19" s="305"/>
      <c r="I19" s="305"/>
      <c r="J19" s="305"/>
      <c r="K19" s="305"/>
      <c r="L19" s="305"/>
      <c r="M19" s="305"/>
      <c r="N19" s="305"/>
      <c r="O19" s="305"/>
      <c r="P19" s="305"/>
      <c r="Q19" s="305"/>
      <c r="R19" s="305"/>
      <c r="S19" s="706">
        <v>9</v>
      </c>
      <c r="T19" s="706"/>
      <c r="U19" s="706">
        <f t="shared" si="0"/>
        <v>9</v>
      </c>
      <c r="V19" s="706"/>
      <c r="W19" s="706"/>
      <c r="X19" s="706"/>
      <c r="Y19" s="706"/>
      <c r="Z19" s="706"/>
      <c r="AA19" s="706"/>
      <c r="AB19" s="706">
        <f t="shared" si="1"/>
        <v>9</v>
      </c>
      <c r="AC19" s="305"/>
      <c r="AD19" s="305"/>
      <c r="AE19" s="305"/>
      <c r="AF19" s="305"/>
      <c r="AG19" s="305"/>
      <c r="AH19" s="305"/>
      <c r="AI19" s="305"/>
      <c r="AJ19" s="305"/>
      <c r="AK19" s="305"/>
      <c r="AL19" s="305"/>
      <c r="AM19" s="384"/>
    </row>
    <row r="20" spans="1:39" ht="13.5" customHeight="1">
      <c r="A20" s="694"/>
      <c r="B20" s="1461" t="s">
        <v>1517</v>
      </c>
      <c r="C20" s="1462"/>
      <c r="D20" s="305">
        <v>1116</v>
      </c>
      <c r="E20" s="305">
        <v>540</v>
      </c>
      <c r="F20" s="305">
        <f>SUM(D20:E20)</f>
        <v>1656</v>
      </c>
      <c r="G20" s="305">
        <v>1027</v>
      </c>
      <c r="H20" s="305">
        <v>22</v>
      </c>
      <c r="I20" s="305">
        <f>SUM(G20:H20)</f>
        <v>1049</v>
      </c>
      <c r="J20" s="305">
        <v>4023</v>
      </c>
      <c r="K20" s="305">
        <v>194</v>
      </c>
      <c r="L20" s="305">
        <f>SUM(J20:K20)</f>
        <v>4217</v>
      </c>
      <c r="M20" s="305">
        <v>21</v>
      </c>
      <c r="N20" s="305">
        <f>SUM(F20,I20,L20,M20)</f>
        <v>6943</v>
      </c>
      <c r="O20" s="305">
        <v>7</v>
      </c>
      <c r="P20" s="305">
        <v>500</v>
      </c>
      <c r="Q20" s="305">
        <v>4</v>
      </c>
      <c r="R20" s="305">
        <f>SUM(O20:Q20)</f>
        <v>511</v>
      </c>
      <c r="S20" s="305">
        <v>196</v>
      </c>
      <c r="T20" s="305">
        <v>107</v>
      </c>
      <c r="U20" s="305">
        <v>303</v>
      </c>
      <c r="V20" s="305">
        <v>163</v>
      </c>
      <c r="W20" s="305">
        <v>281</v>
      </c>
      <c r="X20" s="305">
        <f>SUM(V20:W20)</f>
        <v>444</v>
      </c>
      <c r="Y20" s="305">
        <v>8</v>
      </c>
      <c r="Z20" s="305">
        <v>0</v>
      </c>
      <c r="AA20" s="305">
        <f>SUM(Y20:Z20)</f>
        <v>8</v>
      </c>
      <c r="AB20" s="305">
        <f t="shared" si="1"/>
        <v>755</v>
      </c>
      <c r="AC20" s="305">
        <v>352</v>
      </c>
      <c r="AD20" s="305">
        <v>3</v>
      </c>
      <c r="AE20" s="305">
        <f>SUM(AC20:AD20)</f>
        <v>355</v>
      </c>
      <c r="AF20" s="305">
        <v>66</v>
      </c>
      <c r="AG20" s="305">
        <v>1</v>
      </c>
      <c r="AH20" s="305">
        <f>SUM(AF20:AG20)</f>
        <v>67</v>
      </c>
      <c r="AI20" s="305">
        <f>SUM(AH20,AE20)</f>
        <v>422</v>
      </c>
      <c r="AJ20" s="305">
        <v>20</v>
      </c>
      <c r="AK20" s="305">
        <v>524</v>
      </c>
      <c r="AL20" s="305">
        <v>2746</v>
      </c>
      <c r="AM20" s="384">
        <f>SUM(N20,R20,AB20,AI20,AJ20,AK20,AL20)</f>
        <v>11921</v>
      </c>
    </row>
    <row r="21" spans="1:39" ht="13.5" customHeight="1">
      <c r="A21" s="694"/>
      <c r="B21" s="704"/>
      <c r="C21" s="705"/>
      <c r="D21" s="305"/>
      <c r="E21" s="305"/>
      <c r="F21" s="305"/>
      <c r="G21" s="305"/>
      <c r="H21" s="305"/>
      <c r="I21" s="305"/>
      <c r="J21" s="305"/>
      <c r="K21" s="305"/>
      <c r="L21" s="305"/>
      <c r="M21" s="305"/>
      <c r="N21" s="305"/>
      <c r="O21" s="305"/>
      <c r="P21" s="305"/>
      <c r="Q21" s="305"/>
      <c r="R21" s="305"/>
      <c r="S21" s="706">
        <v>11</v>
      </c>
      <c r="T21" s="706"/>
      <c r="U21" s="706">
        <f aca="true" t="shared" si="3" ref="U21:U37">SUM(S21:T21)</f>
        <v>11</v>
      </c>
      <c r="V21" s="706"/>
      <c r="W21" s="706"/>
      <c r="X21" s="706"/>
      <c r="Y21" s="706"/>
      <c r="Z21" s="706"/>
      <c r="AA21" s="706"/>
      <c r="AB21" s="706">
        <f t="shared" si="1"/>
        <v>11</v>
      </c>
      <c r="AC21" s="305"/>
      <c r="AD21" s="305"/>
      <c r="AE21" s="305"/>
      <c r="AF21" s="305"/>
      <c r="AG21" s="305"/>
      <c r="AH21" s="305"/>
      <c r="AI21" s="305"/>
      <c r="AJ21" s="305"/>
      <c r="AK21" s="305"/>
      <c r="AL21" s="305"/>
      <c r="AM21" s="384"/>
    </row>
    <row r="22" spans="1:39" ht="13.5" customHeight="1">
      <c r="A22" s="694"/>
      <c r="B22" s="1461" t="s">
        <v>1518</v>
      </c>
      <c r="C22" s="1462"/>
      <c r="D22" s="305">
        <v>1185</v>
      </c>
      <c r="E22" s="305">
        <v>525</v>
      </c>
      <c r="F22" s="305">
        <v>1716</v>
      </c>
      <c r="G22" s="305">
        <v>1476</v>
      </c>
      <c r="H22" s="305">
        <v>45</v>
      </c>
      <c r="I22" s="305">
        <f>SUM(G22:H22)</f>
        <v>1521</v>
      </c>
      <c r="J22" s="305">
        <v>4726</v>
      </c>
      <c r="K22" s="305">
        <v>212</v>
      </c>
      <c r="L22" s="305">
        <f>SUM(J22:K22)</f>
        <v>4938</v>
      </c>
      <c r="M22" s="305">
        <v>55</v>
      </c>
      <c r="N22" s="305">
        <v>8224</v>
      </c>
      <c r="O22" s="305">
        <v>5</v>
      </c>
      <c r="P22" s="305">
        <v>523</v>
      </c>
      <c r="Q22" s="305">
        <v>4</v>
      </c>
      <c r="R22" s="305">
        <f>SUM(O22:Q22)</f>
        <v>532</v>
      </c>
      <c r="S22" s="305">
        <v>197</v>
      </c>
      <c r="T22" s="305">
        <v>92</v>
      </c>
      <c r="U22" s="305">
        <f t="shared" si="3"/>
        <v>289</v>
      </c>
      <c r="V22" s="305">
        <v>250</v>
      </c>
      <c r="W22" s="305">
        <v>357</v>
      </c>
      <c r="X22" s="305">
        <f>SUM(V22:W22)</f>
        <v>607</v>
      </c>
      <c r="Y22" s="305">
        <v>4</v>
      </c>
      <c r="Z22" s="305">
        <v>0</v>
      </c>
      <c r="AA22" s="305">
        <f>SUM(Y22:Z22)</f>
        <v>4</v>
      </c>
      <c r="AB22" s="305">
        <f t="shared" si="1"/>
        <v>900</v>
      </c>
      <c r="AC22" s="305">
        <v>378</v>
      </c>
      <c r="AD22" s="305">
        <v>13</v>
      </c>
      <c r="AE22" s="305">
        <f>SUM(AC22:AD22)</f>
        <v>391</v>
      </c>
      <c r="AF22" s="305">
        <v>81</v>
      </c>
      <c r="AG22" s="305">
        <v>1</v>
      </c>
      <c r="AH22" s="305">
        <f>SUM(AF22:AG22)</f>
        <v>82</v>
      </c>
      <c r="AI22" s="305">
        <f>SUM(AH22,AE22)</f>
        <v>473</v>
      </c>
      <c r="AJ22" s="305">
        <v>43</v>
      </c>
      <c r="AK22" s="305">
        <v>586</v>
      </c>
      <c r="AL22" s="305">
        <v>3578</v>
      </c>
      <c r="AM22" s="384">
        <f>SUM(N22,R22,AB22,AI22,AJ22,AK22,AL22)</f>
        <v>14336</v>
      </c>
    </row>
    <row r="23" spans="1:39" ht="13.5" customHeight="1">
      <c r="A23" s="694"/>
      <c r="B23" s="704"/>
      <c r="C23" s="705"/>
      <c r="D23" s="305"/>
      <c r="E23" s="305"/>
      <c r="F23" s="305"/>
      <c r="G23" s="305"/>
      <c r="H23" s="305"/>
      <c r="I23" s="305"/>
      <c r="J23" s="305"/>
      <c r="K23" s="305"/>
      <c r="L23" s="305"/>
      <c r="M23" s="305"/>
      <c r="N23" s="305"/>
      <c r="O23" s="305"/>
      <c r="P23" s="305"/>
      <c r="Q23" s="305"/>
      <c r="R23" s="305"/>
      <c r="S23" s="706">
        <v>14</v>
      </c>
      <c r="T23" s="706"/>
      <c r="U23" s="706">
        <f t="shared" si="3"/>
        <v>14</v>
      </c>
      <c r="V23" s="706"/>
      <c r="W23" s="706"/>
      <c r="X23" s="706"/>
      <c r="Y23" s="706"/>
      <c r="Z23" s="706"/>
      <c r="AA23" s="706"/>
      <c r="AB23" s="706">
        <f t="shared" si="1"/>
        <v>14</v>
      </c>
      <c r="AC23" s="305"/>
      <c r="AD23" s="305"/>
      <c r="AE23" s="305"/>
      <c r="AF23" s="305"/>
      <c r="AG23" s="305"/>
      <c r="AH23" s="305"/>
      <c r="AI23" s="305"/>
      <c r="AJ23" s="305"/>
      <c r="AK23" s="305"/>
      <c r="AL23" s="305"/>
      <c r="AM23" s="384"/>
    </row>
    <row r="24" spans="1:39" ht="13.5" customHeight="1">
      <c r="A24" s="694"/>
      <c r="B24" s="1461" t="s">
        <v>1519</v>
      </c>
      <c r="C24" s="1462"/>
      <c r="D24" s="305">
        <v>1315</v>
      </c>
      <c r="E24" s="305">
        <v>582</v>
      </c>
      <c r="F24" s="305">
        <f>SUM(D24:E24)</f>
        <v>1897</v>
      </c>
      <c r="G24" s="305">
        <v>2149</v>
      </c>
      <c r="H24" s="305">
        <v>59</v>
      </c>
      <c r="I24" s="305">
        <f>SUM(G24:H24)</f>
        <v>2208</v>
      </c>
      <c r="J24" s="305">
        <v>5186</v>
      </c>
      <c r="K24" s="305">
        <v>233</v>
      </c>
      <c r="L24" s="305">
        <f>SUM(J24:K24)</f>
        <v>5419</v>
      </c>
      <c r="M24" s="305">
        <v>87</v>
      </c>
      <c r="N24" s="305">
        <f>SUM(F24,I24,L24,M24)</f>
        <v>9611</v>
      </c>
      <c r="O24" s="305">
        <v>9</v>
      </c>
      <c r="P24" s="305">
        <v>584</v>
      </c>
      <c r="Q24" s="305">
        <v>4</v>
      </c>
      <c r="R24" s="305">
        <f>SUM(O24:Q24)</f>
        <v>597</v>
      </c>
      <c r="S24" s="305">
        <v>195</v>
      </c>
      <c r="T24" s="305">
        <v>68</v>
      </c>
      <c r="U24" s="305">
        <f t="shared" si="3"/>
        <v>263</v>
      </c>
      <c r="V24" s="305">
        <v>343</v>
      </c>
      <c r="W24" s="305">
        <v>452</v>
      </c>
      <c r="X24" s="305">
        <f>SUM(V24:W24)</f>
        <v>795</v>
      </c>
      <c r="Y24" s="305">
        <v>3</v>
      </c>
      <c r="Z24" s="305">
        <v>0</v>
      </c>
      <c r="AA24" s="305">
        <f>SUM(Y24:Z24)</f>
        <v>3</v>
      </c>
      <c r="AB24" s="305">
        <f t="shared" si="1"/>
        <v>1061</v>
      </c>
      <c r="AC24" s="305">
        <v>424</v>
      </c>
      <c r="AD24" s="305">
        <v>16</v>
      </c>
      <c r="AE24" s="305">
        <f>SUM(AC24:AD24)</f>
        <v>440</v>
      </c>
      <c r="AF24" s="305">
        <v>132</v>
      </c>
      <c r="AG24" s="305">
        <v>1</v>
      </c>
      <c r="AH24" s="305">
        <f>SUM(AF24:AG24)</f>
        <v>133</v>
      </c>
      <c r="AI24" s="305">
        <f>SUM(AH24,AE24)</f>
        <v>573</v>
      </c>
      <c r="AJ24" s="305">
        <v>77</v>
      </c>
      <c r="AK24" s="305">
        <v>582</v>
      </c>
      <c r="AL24" s="305">
        <v>5932</v>
      </c>
      <c r="AM24" s="384">
        <f>SUM(N24,R24,AB24,AI24,AJ24,AK24,AL24)</f>
        <v>18433</v>
      </c>
    </row>
    <row r="25" spans="1:39" ht="13.5" customHeight="1">
      <c r="A25" s="694"/>
      <c r="B25" s="704"/>
      <c r="C25" s="705"/>
      <c r="D25" s="305"/>
      <c r="E25" s="305"/>
      <c r="F25" s="305"/>
      <c r="G25" s="305"/>
      <c r="H25" s="305"/>
      <c r="I25" s="305"/>
      <c r="J25" s="305"/>
      <c r="K25" s="305"/>
      <c r="L25" s="305"/>
      <c r="M25" s="305"/>
      <c r="N25" s="305"/>
      <c r="O25" s="305"/>
      <c r="P25" s="305"/>
      <c r="Q25" s="305"/>
      <c r="R25" s="305"/>
      <c r="S25" s="706">
        <v>17</v>
      </c>
      <c r="T25" s="706"/>
      <c r="U25" s="706">
        <f t="shared" si="3"/>
        <v>17</v>
      </c>
      <c r="V25" s="706"/>
      <c r="W25" s="706"/>
      <c r="X25" s="706"/>
      <c r="Y25" s="706"/>
      <c r="Z25" s="706"/>
      <c r="AA25" s="706"/>
      <c r="AB25" s="706">
        <f t="shared" si="1"/>
        <v>17</v>
      </c>
      <c r="AC25" s="305"/>
      <c r="AD25" s="305"/>
      <c r="AE25" s="305"/>
      <c r="AF25" s="305"/>
      <c r="AG25" s="305"/>
      <c r="AH25" s="305"/>
      <c r="AI25" s="305"/>
      <c r="AJ25" s="305"/>
      <c r="AK25" s="305"/>
      <c r="AL25" s="305"/>
      <c r="AM25" s="384"/>
    </row>
    <row r="26" spans="1:39" ht="13.5" customHeight="1">
      <c r="A26" s="694"/>
      <c r="B26" s="1461" t="s">
        <v>1520</v>
      </c>
      <c r="C26" s="1462"/>
      <c r="D26" s="305">
        <v>1447</v>
      </c>
      <c r="E26" s="305">
        <v>556</v>
      </c>
      <c r="F26" s="305">
        <f>SUM(D26:E26)</f>
        <v>2003</v>
      </c>
      <c r="G26" s="305">
        <v>2955</v>
      </c>
      <c r="H26" s="305">
        <v>96</v>
      </c>
      <c r="I26" s="305">
        <f>SUM(G26:H26)</f>
        <v>3051</v>
      </c>
      <c r="J26" s="305">
        <v>5400</v>
      </c>
      <c r="K26" s="305">
        <v>333</v>
      </c>
      <c r="L26" s="305">
        <f>SUM(J26:K26)</f>
        <v>5733</v>
      </c>
      <c r="M26" s="305">
        <v>95</v>
      </c>
      <c r="N26" s="305">
        <f>SUM(F26,I26,L26,M26)</f>
        <v>10882</v>
      </c>
      <c r="O26" s="305">
        <v>11</v>
      </c>
      <c r="P26" s="305">
        <v>648</v>
      </c>
      <c r="Q26" s="305">
        <v>4</v>
      </c>
      <c r="R26" s="305">
        <f>SUM(O26:Q26)</f>
        <v>663</v>
      </c>
      <c r="S26" s="305">
        <v>176</v>
      </c>
      <c r="T26" s="305">
        <v>52</v>
      </c>
      <c r="U26" s="305">
        <f t="shared" si="3"/>
        <v>228</v>
      </c>
      <c r="V26" s="305">
        <v>428</v>
      </c>
      <c r="W26" s="305">
        <v>551</v>
      </c>
      <c r="X26" s="305">
        <f aca="true" t="shared" si="4" ref="X26:X37">SUM(V26:W26)</f>
        <v>979</v>
      </c>
      <c r="Y26" s="305">
        <v>3</v>
      </c>
      <c r="Z26" s="305">
        <v>0</v>
      </c>
      <c r="AA26" s="305">
        <f>SUM(Y26:Z26)</f>
        <v>3</v>
      </c>
      <c r="AB26" s="305">
        <f t="shared" si="1"/>
        <v>1210</v>
      </c>
      <c r="AC26" s="305">
        <v>432</v>
      </c>
      <c r="AD26" s="305">
        <v>17</v>
      </c>
      <c r="AE26" s="305">
        <f>SUM(AC26:AD26)</f>
        <v>449</v>
      </c>
      <c r="AF26" s="305">
        <v>140</v>
      </c>
      <c r="AG26" s="305">
        <v>1</v>
      </c>
      <c r="AH26" s="305">
        <f>SUM(AF26:AG26)</f>
        <v>141</v>
      </c>
      <c r="AI26" s="305">
        <f>SUM(AH26,AE26)</f>
        <v>590</v>
      </c>
      <c r="AJ26" s="305">
        <v>97</v>
      </c>
      <c r="AK26" s="305">
        <v>555</v>
      </c>
      <c r="AL26" s="305">
        <v>7367</v>
      </c>
      <c r="AM26" s="384">
        <f>SUM(N26,R26,AB26,AI26,AJ26,AK26,AL26)</f>
        <v>21364</v>
      </c>
    </row>
    <row r="27" spans="1:39" ht="13.5" customHeight="1">
      <c r="A27" s="694"/>
      <c r="B27" s="704"/>
      <c r="C27" s="705"/>
      <c r="D27" s="305"/>
      <c r="E27" s="305"/>
      <c r="F27" s="305"/>
      <c r="G27" s="305"/>
      <c r="H27" s="305"/>
      <c r="I27" s="305"/>
      <c r="J27" s="305"/>
      <c r="K27" s="305"/>
      <c r="L27" s="305"/>
      <c r="M27" s="305"/>
      <c r="N27" s="305"/>
      <c r="O27" s="305"/>
      <c r="P27" s="305"/>
      <c r="Q27" s="305"/>
      <c r="R27" s="305"/>
      <c r="S27" s="706">
        <v>14</v>
      </c>
      <c r="T27" s="706"/>
      <c r="U27" s="706">
        <f t="shared" si="3"/>
        <v>14</v>
      </c>
      <c r="V27" s="706">
        <v>2</v>
      </c>
      <c r="W27" s="706"/>
      <c r="X27" s="706">
        <f t="shared" si="4"/>
        <v>2</v>
      </c>
      <c r="Y27" s="706"/>
      <c r="Z27" s="706"/>
      <c r="AA27" s="706"/>
      <c r="AB27" s="706">
        <f t="shared" si="1"/>
        <v>16</v>
      </c>
      <c r="AC27" s="305"/>
      <c r="AD27" s="305"/>
      <c r="AE27" s="305"/>
      <c r="AF27" s="305"/>
      <c r="AG27" s="305"/>
      <c r="AH27" s="305"/>
      <c r="AI27" s="305"/>
      <c r="AJ27" s="305"/>
      <c r="AK27" s="706">
        <v>4</v>
      </c>
      <c r="AL27" s="706">
        <v>10</v>
      </c>
      <c r="AM27" s="707">
        <f>SUM(N27,R27,AB27,AI27,AJ27,AK27,AL27)</f>
        <v>30</v>
      </c>
    </row>
    <row r="28" spans="1:39" ht="13.5" customHeight="1">
      <c r="A28" s="694"/>
      <c r="B28" s="1461" t="s">
        <v>1521</v>
      </c>
      <c r="C28" s="1462"/>
      <c r="D28" s="305">
        <v>1504</v>
      </c>
      <c r="E28" s="305">
        <v>572</v>
      </c>
      <c r="F28" s="305">
        <f>SUM(D28:E28)</f>
        <v>2076</v>
      </c>
      <c r="G28" s="305">
        <v>3934</v>
      </c>
      <c r="H28" s="305">
        <v>137</v>
      </c>
      <c r="I28" s="305">
        <f>SUM(G28:H28)</f>
        <v>4071</v>
      </c>
      <c r="J28" s="305">
        <v>5430</v>
      </c>
      <c r="K28" s="305">
        <v>321</v>
      </c>
      <c r="L28" s="305">
        <f>SUM(J28:K28)</f>
        <v>5751</v>
      </c>
      <c r="M28" s="305">
        <v>89</v>
      </c>
      <c r="N28" s="305">
        <f>SUM(F28,I28,L28,M28)</f>
        <v>11987</v>
      </c>
      <c r="O28" s="305">
        <v>11</v>
      </c>
      <c r="P28" s="305">
        <v>711</v>
      </c>
      <c r="Q28" s="305">
        <v>0</v>
      </c>
      <c r="R28" s="305">
        <f>SUM(O28:Q28)</f>
        <v>722</v>
      </c>
      <c r="S28" s="305">
        <v>162</v>
      </c>
      <c r="T28" s="305">
        <v>35</v>
      </c>
      <c r="U28" s="305">
        <f t="shared" si="3"/>
        <v>197</v>
      </c>
      <c r="V28" s="305">
        <v>688</v>
      </c>
      <c r="W28" s="305">
        <v>554</v>
      </c>
      <c r="X28" s="305">
        <f t="shared" si="4"/>
        <v>1242</v>
      </c>
      <c r="Y28" s="305">
        <v>3</v>
      </c>
      <c r="Z28" s="305">
        <v>0</v>
      </c>
      <c r="AA28" s="305">
        <f>SUM(Y28:Z28)</f>
        <v>3</v>
      </c>
      <c r="AB28" s="305">
        <f t="shared" si="1"/>
        <v>1442</v>
      </c>
      <c r="AC28" s="305">
        <v>450</v>
      </c>
      <c r="AD28" s="305">
        <v>17</v>
      </c>
      <c r="AE28" s="305">
        <f>SUM(AC28:AD28)</f>
        <v>467</v>
      </c>
      <c r="AF28" s="305">
        <v>209</v>
      </c>
      <c r="AG28" s="305">
        <v>2</v>
      </c>
      <c r="AH28" s="305">
        <f>SUM(AF28:AG28)</f>
        <v>211</v>
      </c>
      <c r="AI28" s="305">
        <f>SUM(AH28,AE28)</f>
        <v>678</v>
      </c>
      <c r="AJ28" s="305">
        <v>126</v>
      </c>
      <c r="AK28" s="305">
        <v>506</v>
      </c>
      <c r="AL28" s="305">
        <v>9615</v>
      </c>
      <c r="AM28" s="384">
        <v>25076</v>
      </c>
    </row>
    <row r="29" spans="1:39" ht="13.5" customHeight="1">
      <c r="A29" s="694"/>
      <c r="B29" s="704"/>
      <c r="C29" s="705"/>
      <c r="D29" s="305"/>
      <c r="E29" s="305"/>
      <c r="F29" s="305"/>
      <c r="G29" s="305"/>
      <c r="H29" s="305"/>
      <c r="I29" s="305"/>
      <c r="J29" s="305"/>
      <c r="K29" s="305"/>
      <c r="L29" s="305"/>
      <c r="M29" s="305"/>
      <c r="N29" s="305"/>
      <c r="O29" s="305"/>
      <c r="P29" s="305"/>
      <c r="Q29" s="305"/>
      <c r="R29" s="305"/>
      <c r="S29" s="706">
        <v>10</v>
      </c>
      <c r="T29" s="706"/>
      <c r="U29" s="706">
        <f t="shared" si="3"/>
        <v>10</v>
      </c>
      <c r="V29" s="706">
        <v>1</v>
      </c>
      <c r="W29" s="706"/>
      <c r="X29" s="706">
        <f t="shared" si="4"/>
        <v>1</v>
      </c>
      <c r="Y29" s="706"/>
      <c r="Z29" s="706"/>
      <c r="AA29" s="706"/>
      <c r="AB29" s="706">
        <f t="shared" si="1"/>
        <v>11</v>
      </c>
      <c r="AC29" s="305"/>
      <c r="AD29" s="305"/>
      <c r="AE29" s="305"/>
      <c r="AF29" s="305"/>
      <c r="AG29" s="305"/>
      <c r="AH29" s="305"/>
      <c r="AI29" s="305"/>
      <c r="AJ29" s="305"/>
      <c r="AK29" s="706">
        <v>5</v>
      </c>
      <c r="AL29" s="706">
        <v>19</v>
      </c>
      <c r="AM29" s="707">
        <v>35</v>
      </c>
    </row>
    <row r="30" spans="1:39" ht="13.5" customHeight="1">
      <c r="A30" s="694"/>
      <c r="B30" s="1461" t="s">
        <v>1522</v>
      </c>
      <c r="C30" s="1462"/>
      <c r="D30" s="305">
        <v>1670</v>
      </c>
      <c r="E30" s="305">
        <v>631</v>
      </c>
      <c r="F30" s="305">
        <f>SUM(D30:E30)</f>
        <v>2301</v>
      </c>
      <c r="G30" s="305">
        <v>5185</v>
      </c>
      <c r="H30" s="305">
        <v>185</v>
      </c>
      <c r="I30" s="305">
        <f aca="true" t="shared" si="5" ref="I30:I37">SUM(G30:H30)</f>
        <v>5370</v>
      </c>
      <c r="J30" s="305">
        <v>5259</v>
      </c>
      <c r="K30" s="305">
        <v>369</v>
      </c>
      <c r="L30" s="305">
        <f aca="true" t="shared" si="6" ref="L30:L37">SUM(J30:K30)</f>
        <v>5628</v>
      </c>
      <c r="M30" s="305">
        <v>58</v>
      </c>
      <c r="N30" s="305">
        <f aca="true" t="shared" si="7" ref="N30:N37">SUM(F30,I30,L30,M30)</f>
        <v>13357</v>
      </c>
      <c r="O30" s="305">
        <v>18</v>
      </c>
      <c r="P30" s="305">
        <v>740</v>
      </c>
      <c r="Q30" s="305">
        <v>0</v>
      </c>
      <c r="R30" s="305">
        <f>SUM(O30:Q30)</f>
        <v>758</v>
      </c>
      <c r="S30" s="305">
        <v>146</v>
      </c>
      <c r="T30" s="305">
        <v>25</v>
      </c>
      <c r="U30" s="305">
        <f t="shared" si="3"/>
        <v>171</v>
      </c>
      <c r="V30" s="305">
        <v>992</v>
      </c>
      <c r="W30" s="305">
        <v>612</v>
      </c>
      <c r="X30" s="305">
        <f t="shared" si="4"/>
        <v>1604</v>
      </c>
      <c r="Y30" s="305">
        <v>1</v>
      </c>
      <c r="Z30" s="305">
        <v>0</v>
      </c>
      <c r="AA30" s="305">
        <f aca="true" t="shared" si="8" ref="AA30:AA37">SUM(Y30:Z30)</f>
        <v>1</v>
      </c>
      <c r="AB30" s="305">
        <f t="shared" si="1"/>
        <v>1776</v>
      </c>
      <c r="AC30" s="305">
        <v>501</v>
      </c>
      <c r="AD30" s="305">
        <v>18</v>
      </c>
      <c r="AE30" s="305">
        <f aca="true" t="shared" si="9" ref="AE30:AE37">SUM(AC30:AD30)</f>
        <v>519</v>
      </c>
      <c r="AF30" s="305">
        <v>233</v>
      </c>
      <c r="AG30" s="305">
        <v>11</v>
      </c>
      <c r="AH30" s="305">
        <f aca="true" t="shared" si="10" ref="AH30:AH37">SUM(AF30:AG30)</f>
        <v>244</v>
      </c>
      <c r="AI30" s="305">
        <f aca="true" t="shared" si="11" ref="AI30:AI37">SUM(AH30,AE30)</f>
        <v>763</v>
      </c>
      <c r="AJ30" s="305">
        <v>147</v>
      </c>
      <c r="AK30" s="305">
        <v>419</v>
      </c>
      <c r="AL30" s="305">
        <v>14712</v>
      </c>
      <c r="AM30" s="384">
        <f>SUM(N30,R30,AB30,AI30,AJ30,AK30,AL30)</f>
        <v>31932</v>
      </c>
    </row>
    <row r="31" spans="1:39" ht="13.5" customHeight="1">
      <c r="A31" s="694"/>
      <c r="B31" s="1461" t="s">
        <v>1485</v>
      </c>
      <c r="C31" s="1462"/>
      <c r="D31" s="305">
        <v>2047</v>
      </c>
      <c r="E31" s="305">
        <v>704</v>
      </c>
      <c r="F31" s="305">
        <f>SUM(D31:E31)</f>
        <v>2751</v>
      </c>
      <c r="G31" s="305">
        <v>7647</v>
      </c>
      <c r="H31" s="305">
        <v>262</v>
      </c>
      <c r="I31" s="305">
        <f t="shared" si="5"/>
        <v>7909</v>
      </c>
      <c r="J31" s="305">
        <v>4963</v>
      </c>
      <c r="K31" s="305">
        <v>354</v>
      </c>
      <c r="L31" s="305">
        <f t="shared" si="6"/>
        <v>5317</v>
      </c>
      <c r="M31" s="305">
        <v>74</v>
      </c>
      <c r="N31" s="305">
        <f t="shared" si="7"/>
        <v>16051</v>
      </c>
      <c r="O31" s="305">
        <v>25</v>
      </c>
      <c r="P31" s="305">
        <v>774</v>
      </c>
      <c r="Q31" s="305">
        <v>0</v>
      </c>
      <c r="R31" s="305">
        <f>SUM(O31:Q31)</f>
        <v>799</v>
      </c>
      <c r="S31" s="305">
        <v>139</v>
      </c>
      <c r="T31" s="305">
        <v>18</v>
      </c>
      <c r="U31" s="305">
        <f t="shared" si="3"/>
        <v>157</v>
      </c>
      <c r="V31" s="305">
        <v>1558</v>
      </c>
      <c r="W31" s="305">
        <v>660</v>
      </c>
      <c r="X31" s="305">
        <f t="shared" si="4"/>
        <v>2218</v>
      </c>
      <c r="Y31" s="305">
        <v>1</v>
      </c>
      <c r="Z31" s="305">
        <v>0</v>
      </c>
      <c r="AA31" s="305">
        <f t="shared" si="8"/>
        <v>1</v>
      </c>
      <c r="AB31" s="305">
        <f t="shared" si="1"/>
        <v>2376</v>
      </c>
      <c r="AC31" s="305">
        <v>540</v>
      </c>
      <c r="AD31" s="305">
        <v>19</v>
      </c>
      <c r="AE31" s="305">
        <f t="shared" si="9"/>
        <v>559</v>
      </c>
      <c r="AF31" s="305">
        <v>257</v>
      </c>
      <c r="AG31" s="305">
        <v>10</v>
      </c>
      <c r="AH31" s="305">
        <f t="shared" si="10"/>
        <v>267</v>
      </c>
      <c r="AI31" s="305">
        <f t="shared" si="11"/>
        <v>826</v>
      </c>
      <c r="AJ31" s="305">
        <v>207</v>
      </c>
      <c r="AK31" s="305">
        <v>348</v>
      </c>
      <c r="AL31" s="305">
        <v>22314</v>
      </c>
      <c r="AM31" s="384">
        <f>SUM(N31,R31,AB31,AI31,AJ31,AK31,AL31)</f>
        <v>42921</v>
      </c>
    </row>
    <row r="32" spans="1:39" ht="13.5" customHeight="1">
      <c r="A32" s="694"/>
      <c r="B32" s="1461" t="s">
        <v>1486</v>
      </c>
      <c r="C32" s="1462"/>
      <c r="D32" s="305">
        <v>2681</v>
      </c>
      <c r="E32" s="305">
        <v>776</v>
      </c>
      <c r="F32" s="305">
        <v>3357</v>
      </c>
      <c r="G32" s="305">
        <v>10992</v>
      </c>
      <c r="H32" s="305">
        <v>359</v>
      </c>
      <c r="I32" s="305">
        <f t="shared" si="5"/>
        <v>11351</v>
      </c>
      <c r="J32" s="305">
        <v>4233</v>
      </c>
      <c r="K32" s="305">
        <v>290</v>
      </c>
      <c r="L32" s="305">
        <f t="shared" si="6"/>
        <v>4523</v>
      </c>
      <c r="M32" s="305">
        <v>107</v>
      </c>
      <c r="N32" s="305">
        <f t="shared" si="7"/>
        <v>19338</v>
      </c>
      <c r="O32" s="305">
        <v>54</v>
      </c>
      <c r="P32" s="305">
        <v>836</v>
      </c>
      <c r="Q32" s="305">
        <v>0</v>
      </c>
      <c r="R32" s="305">
        <f>SUM(O32:Q32)</f>
        <v>890</v>
      </c>
      <c r="S32" s="305">
        <v>109</v>
      </c>
      <c r="T32" s="305">
        <v>16</v>
      </c>
      <c r="U32" s="305">
        <f t="shared" si="3"/>
        <v>125</v>
      </c>
      <c r="V32" s="305">
        <v>2640</v>
      </c>
      <c r="W32" s="305">
        <v>727</v>
      </c>
      <c r="X32" s="305">
        <f t="shared" si="4"/>
        <v>3367</v>
      </c>
      <c r="Y32" s="305">
        <v>1</v>
      </c>
      <c r="Z32" s="305">
        <v>0</v>
      </c>
      <c r="AA32" s="305">
        <f t="shared" si="8"/>
        <v>1</v>
      </c>
      <c r="AB32" s="305">
        <f t="shared" si="1"/>
        <v>3493</v>
      </c>
      <c r="AC32" s="305">
        <v>607</v>
      </c>
      <c r="AD32" s="305">
        <v>34</v>
      </c>
      <c r="AE32" s="305">
        <f t="shared" si="9"/>
        <v>641</v>
      </c>
      <c r="AF32" s="305">
        <v>281</v>
      </c>
      <c r="AG32" s="305">
        <v>14</v>
      </c>
      <c r="AH32" s="305">
        <f t="shared" si="10"/>
        <v>295</v>
      </c>
      <c r="AI32" s="305">
        <f t="shared" si="11"/>
        <v>936</v>
      </c>
      <c r="AJ32" s="305">
        <v>274</v>
      </c>
      <c r="AK32" s="305">
        <v>297</v>
      </c>
      <c r="AL32" s="305">
        <v>31002</v>
      </c>
      <c r="AM32" s="384">
        <f>SUM(N32,R32,AB32,AI32,AJ32,AK32,AL32)</f>
        <v>56230</v>
      </c>
    </row>
    <row r="33" spans="1:39" ht="13.5" customHeight="1">
      <c r="A33" s="694"/>
      <c r="B33" s="1461" t="s">
        <v>1487</v>
      </c>
      <c r="C33" s="1462"/>
      <c r="D33" s="305">
        <v>3090</v>
      </c>
      <c r="E33" s="305">
        <v>889</v>
      </c>
      <c r="F33" s="305">
        <f>SUM(D33:E33)</f>
        <v>3979</v>
      </c>
      <c r="G33" s="305">
        <v>16221</v>
      </c>
      <c r="H33" s="305">
        <v>459</v>
      </c>
      <c r="I33" s="305">
        <f t="shared" si="5"/>
        <v>16680</v>
      </c>
      <c r="J33" s="305">
        <v>3542</v>
      </c>
      <c r="K33" s="305">
        <v>219</v>
      </c>
      <c r="L33" s="305">
        <f t="shared" si="6"/>
        <v>3761</v>
      </c>
      <c r="M33" s="305">
        <v>122</v>
      </c>
      <c r="N33" s="305">
        <f t="shared" si="7"/>
        <v>24542</v>
      </c>
      <c r="O33" s="305">
        <v>104</v>
      </c>
      <c r="P33" s="305">
        <v>946</v>
      </c>
      <c r="Q33" s="305">
        <v>0</v>
      </c>
      <c r="R33" s="305">
        <f>SUM(O33:Q33)</f>
        <v>1050</v>
      </c>
      <c r="S33" s="305">
        <v>117</v>
      </c>
      <c r="T33" s="305">
        <v>14</v>
      </c>
      <c r="U33" s="305">
        <f t="shared" si="3"/>
        <v>131</v>
      </c>
      <c r="V33" s="305">
        <v>4637</v>
      </c>
      <c r="W33" s="305">
        <v>837</v>
      </c>
      <c r="X33" s="305">
        <f t="shared" si="4"/>
        <v>5474</v>
      </c>
      <c r="Y33" s="305">
        <v>1</v>
      </c>
      <c r="Z33" s="305">
        <v>0</v>
      </c>
      <c r="AA33" s="305">
        <f t="shared" si="8"/>
        <v>1</v>
      </c>
      <c r="AB33" s="305">
        <f t="shared" si="1"/>
        <v>5606</v>
      </c>
      <c r="AC33" s="305">
        <v>659</v>
      </c>
      <c r="AD33" s="305">
        <v>42</v>
      </c>
      <c r="AE33" s="305">
        <f t="shared" si="9"/>
        <v>701</v>
      </c>
      <c r="AF33" s="305">
        <v>314</v>
      </c>
      <c r="AG33" s="305">
        <v>17</v>
      </c>
      <c r="AH33" s="305">
        <f t="shared" si="10"/>
        <v>331</v>
      </c>
      <c r="AI33" s="305">
        <f t="shared" si="11"/>
        <v>1032</v>
      </c>
      <c r="AJ33" s="305">
        <v>399</v>
      </c>
      <c r="AK33" s="305">
        <v>320</v>
      </c>
      <c r="AL33" s="305">
        <v>16028</v>
      </c>
      <c r="AM33" s="384">
        <f>SUM(N33,R33,AB33,AI33,AJ33,AK33,AL33)</f>
        <v>48977</v>
      </c>
    </row>
    <row r="34" spans="1:39" ht="13.5" customHeight="1">
      <c r="A34" s="694"/>
      <c r="B34" s="1461" t="s">
        <v>1488</v>
      </c>
      <c r="C34" s="1462"/>
      <c r="D34" s="305">
        <v>3403</v>
      </c>
      <c r="E34" s="305">
        <v>951</v>
      </c>
      <c r="F34" s="305">
        <f>SUM(D34:E34)</f>
        <v>4354</v>
      </c>
      <c r="G34" s="305">
        <v>22293</v>
      </c>
      <c r="H34" s="305">
        <v>522</v>
      </c>
      <c r="I34" s="305">
        <f t="shared" si="5"/>
        <v>22815</v>
      </c>
      <c r="J34" s="305">
        <v>2591</v>
      </c>
      <c r="K34" s="305">
        <v>145</v>
      </c>
      <c r="L34" s="305">
        <f t="shared" si="6"/>
        <v>2736</v>
      </c>
      <c r="M34" s="305">
        <v>104</v>
      </c>
      <c r="N34" s="305">
        <f t="shared" si="7"/>
        <v>30009</v>
      </c>
      <c r="O34" s="305">
        <v>180</v>
      </c>
      <c r="P34" s="305">
        <v>969</v>
      </c>
      <c r="Q34" s="305">
        <v>0</v>
      </c>
      <c r="R34" s="305">
        <f>SUM(O34:Q34)</f>
        <v>1149</v>
      </c>
      <c r="S34" s="305">
        <v>143</v>
      </c>
      <c r="T34" s="305">
        <v>16</v>
      </c>
      <c r="U34" s="305">
        <f t="shared" si="3"/>
        <v>159</v>
      </c>
      <c r="V34" s="305">
        <v>7389</v>
      </c>
      <c r="W34" s="305">
        <v>916</v>
      </c>
      <c r="X34" s="305">
        <f t="shared" si="4"/>
        <v>8305</v>
      </c>
      <c r="Y34" s="305">
        <v>1</v>
      </c>
      <c r="Z34" s="305">
        <v>0</v>
      </c>
      <c r="AA34" s="305">
        <f t="shared" si="8"/>
        <v>1</v>
      </c>
      <c r="AB34" s="305">
        <f t="shared" si="1"/>
        <v>8465</v>
      </c>
      <c r="AC34" s="305">
        <v>715</v>
      </c>
      <c r="AD34" s="305">
        <v>64</v>
      </c>
      <c r="AE34" s="305">
        <f t="shared" si="9"/>
        <v>779</v>
      </c>
      <c r="AF34" s="305">
        <v>371</v>
      </c>
      <c r="AG34" s="305">
        <v>18</v>
      </c>
      <c r="AH34" s="305">
        <f t="shared" si="10"/>
        <v>389</v>
      </c>
      <c r="AI34" s="305">
        <f t="shared" si="11"/>
        <v>1168</v>
      </c>
      <c r="AJ34" s="305">
        <v>559</v>
      </c>
      <c r="AK34" s="305">
        <v>313</v>
      </c>
      <c r="AL34" s="305">
        <v>18672</v>
      </c>
      <c r="AM34" s="384">
        <v>60335</v>
      </c>
    </row>
    <row r="35" spans="1:39" ht="13.5" customHeight="1">
      <c r="A35" s="694"/>
      <c r="B35" s="1461" t="s">
        <v>1489</v>
      </c>
      <c r="C35" s="1462"/>
      <c r="D35" s="305">
        <v>3699</v>
      </c>
      <c r="E35" s="305">
        <v>981</v>
      </c>
      <c r="F35" s="305">
        <f>SUM(D35:E35)</f>
        <v>4680</v>
      </c>
      <c r="G35" s="305">
        <v>29373</v>
      </c>
      <c r="H35" s="305">
        <v>585</v>
      </c>
      <c r="I35" s="305">
        <f t="shared" si="5"/>
        <v>29958</v>
      </c>
      <c r="J35" s="305">
        <v>1862</v>
      </c>
      <c r="K35" s="305">
        <v>92</v>
      </c>
      <c r="L35" s="305">
        <f t="shared" si="6"/>
        <v>1954</v>
      </c>
      <c r="M35" s="305">
        <v>105</v>
      </c>
      <c r="N35" s="305">
        <f t="shared" si="7"/>
        <v>36697</v>
      </c>
      <c r="O35" s="305">
        <v>286</v>
      </c>
      <c r="P35" s="305">
        <v>1019</v>
      </c>
      <c r="Q35" s="305">
        <v>0</v>
      </c>
      <c r="R35" s="305">
        <v>1205</v>
      </c>
      <c r="S35" s="305">
        <v>173</v>
      </c>
      <c r="T35" s="305">
        <v>16</v>
      </c>
      <c r="U35" s="305">
        <f t="shared" si="3"/>
        <v>189</v>
      </c>
      <c r="V35" s="305">
        <v>10128</v>
      </c>
      <c r="W35" s="305">
        <v>968</v>
      </c>
      <c r="X35" s="305">
        <f t="shared" si="4"/>
        <v>11096</v>
      </c>
      <c r="Y35" s="305">
        <v>0</v>
      </c>
      <c r="Z35" s="305">
        <v>0</v>
      </c>
      <c r="AA35" s="305">
        <f t="shared" si="8"/>
        <v>0</v>
      </c>
      <c r="AB35" s="305">
        <f t="shared" si="1"/>
        <v>11285</v>
      </c>
      <c r="AC35" s="305">
        <v>711</v>
      </c>
      <c r="AD35" s="305">
        <v>67</v>
      </c>
      <c r="AE35" s="305">
        <f t="shared" si="9"/>
        <v>778</v>
      </c>
      <c r="AF35" s="305">
        <v>423</v>
      </c>
      <c r="AG35" s="305">
        <v>23</v>
      </c>
      <c r="AH35" s="305">
        <f t="shared" si="10"/>
        <v>446</v>
      </c>
      <c r="AI35" s="305">
        <f t="shared" si="11"/>
        <v>1224</v>
      </c>
      <c r="AJ35" s="305">
        <v>686</v>
      </c>
      <c r="AK35" s="305">
        <v>318</v>
      </c>
      <c r="AL35" s="305">
        <v>22241</v>
      </c>
      <c r="AM35" s="384">
        <v>73756</v>
      </c>
    </row>
    <row r="36" spans="1:39" ht="13.5" customHeight="1">
      <c r="A36" s="694"/>
      <c r="B36" s="1461" t="s">
        <v>1490</v>
      </c>
      <c r="C36" s="1462"/>
      <c r="D36" s="305">
        <v>4427</v>
      </c>
      <c r="E36" s="305">
        <v>1140</v>
      </c>
      <c r="F36" s="305">
        <f>SUM(D36:E36)</f>
        <v>5567</v>
      </c>
      <c r="G36" s="305">
        <v>38530</v>
      </c>
      <c r="H36" s="305">
        <v>602</v>
      </c>
      <c r="I36" s="305">
        <f t="shared" si="5"/>
        <v>39132</v>
      </c>
      <c r="J36" s="305">
        <v>1314</v>
      </c>
      <c r="K36" s="305">
        <v>76</v>
      </c>
      <c r="L36" s="305">
        <f t="shared" si="6"/>
        <v>1390</v>
      </c>
      <c r="M36" s="305">
        <v>120</v>
      </c>
      <c r="N36" s="305">
        <f t="shared" si="7"/>
        <v>46209</v>
      </c>
      <c r="O36" s="305">
        <v>431</v>
      </c>
      <c r="P36" s="305">
        <v>1029</v>
      </c>
      <c r="Q36" s="305">
        <v>0</v>
      </c>
      <c r="R36" s="305">
        <f>SUM(O36:Q36)</f>
        <v>1460</v>
      </c>
      <c r="S36" s="305">
        <v>208</v>
      </c>
      <c r="T36" s="305">
        <v>16</v>
      </c>
      <c r="U36" s="305">
        <f t="shared" si="3"/>
        <v>224</v>
      </c>
      <c r="V36" s="305">
        <v>15233</v>
      </c>
      <c r="W36" s="305">
        <v>1105</v>
      </c>
      <c r="X36" s="305">
        <f t="shared" si="4"/>
        <v>16338</v>
      </c>
      <c r="Y36" s="305">
        <v>0</v>
      </c>
      <c r="Z36" s="305">
        <v>0</v>
      </c>
      <c r="AA36" s="305">
        <f t="shared" si="8"/>
        <v>0</v>
      </c>
      <c r="AB36" s="305">
        <f t="shared" si="1"/>
        <v>16562</v>
      </c>
      <c r="AC36" s="305">
        <v>731</v>
      </c>
      <c r="AD36" s="305">
        <v>86</v>
      </c>
      <c r="AE36" s="305">
        <f t="shared" si="9"/>
        <v>817</v>
      </c>
      <c r="AF36" s="305">
        <v>452</v>
      </c>
      <c r="AG36" s="305">
        <v>25</v>
      </c>
      <c r="AH36" s="305">
        <f t="shared" si="10"/>
        <v>477</v>
      </c>
      <c r="AI36" s="305">
        <f t="shared" si="11"/>
        <v>1294</v>
      </c>
      <c r="AJ36" s="305">
        <v>875</v>
      </c>
      <c r="AK36" s="305">
        <v>378</v>
      </c>
      <c r="AL36" s="305">
        <v>26333</v>
      </c>
      <c r="AM36" s="384">
        <f>SUM(N36,R36,AB36,AI36,AJ36,AK36,AL36)</f>
        <v>93111</v>
      </c>
    </row>
    <row r="37" spans="1:39" s="710" customFormat="1" ht="13.5" customHeight="1">
      <c r="A37" s="708"/>
      <c r="B37" s="1481" t="s">
        <v>1491</v>
      </c>
      <c r="C37" s="1482"/>
      <c r="D37" s="659">
        <v>5261</v>
      </c>
      <c r="E37" s="659">
        <v>1227</v>
      </c>
      <c r="F37" s="659">
        <f>SUM(D37:E37)</f>
        <v>6488</v>
      </c>
      <c r="G37" s="659">
        <v>49863</v>
      </c>
      <c r="H37" s="659">
        <v>597</v>
      </c>
      <c r="I37" s="659">
        <f t="shared" si="5"/>
        <v>50460</v>
      </c>
      <c r="J37" s="659">
        <v>909</v>
      </c>
      <c r="K37" s="659">
        <v>64</v>
      </c>
      <c r="L37" s="659">
        <f t="shared" si="6"/>
        <v>973</v>
      </c>
      <c r="M37" s="659">
        <v>156</v>
      </c>
      <c r="N37" s="659">
        <f t="shared" si="7"/>
        <v>58077</v>
      </c>
      <c r="O37" s="659">
        <v>613</v>
      </c>
      <c r="P37" s="659">
        <v>1032</v>
      </c>
      <c r="Q37" s="659">
        <v>0</v>
      </c>
      <c r="R37" s="659">
        <f>SUM(O37:Q37)</f>
        <v>1645</v>
      </c>
      <c r="S37" s="659">
        <v>252</v>
      </c>
      <c r="T37" s="659">
        <v>13</v>
      </c>
      <c r="U37" s="659">
        <f t="shared" si="3"/>
        <v>265</v>
      </c>
      <c r="V37" s="659">
        <v>22850</v>
      </c>
      <c r="W37" s="659">
        <v>1255</v>
      </c>
      <c r="X37" s="659">
        <f t="shared" si="4"/>
        <v>24105</v>
      </c>
      <c r="Y37" s="659">
        <v>0</v>
      </c>
      <c r="Z37" s="659">
        <v>0</v>
      </c>
      <c r="AA37" s="659">
        <f t="shared" si="8"/>
        <v>0</v>
      </c>
      <c r="AB37" s="659">
        <f t="shared" si="1"/>
        <v>24370</v>
      </c>
      <c r="AC37" s="659">
        <v>840</v>
      </c>
      <c r="AD37" s="659">
        <v>128</v>
      </c>
      <c r="AE37" s="659">
        <f t="shared" si="9"/>
        <v>968</v>
      </c>
      <c r="AF37" s="659">
        <v>499</v>
      </c>
      <c r="AG37" s="659">
        <v>27</v>
      </c>
      <c r="AH37" s="659">
        <f t="shared" si="10"/>
        <v>526</v>
      </c>
      <c r="AI37" s="659">
        <f t="shared" si="11"/>
        <v>1494</v>
      </c>
      <c r="AJ37" s="659">
        <v>1117</v>
      </c>
      <c r="AK37" s="659">
        <v>451</v>
      </c>
      <c r="AL37" s="659">
        <v>32049</v>
      </c>
      <c r="AM37" s="709">
        <v>119203</v>
      </c>
    </row>
    <row r="38" spans="1:39" s="710" customFormat="1" ht="6.75" customHeight="1">
      <c r="A38" s="708"/>
      <c r="B38" s="1479"/>
      <c r="C38" s="1480"/>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2"/>
    </row>
    <row r="39" spans="1:23" ht="13.5" customHeight="1">
      <c r="A39" s="713"/>
      <c r="B39" s="714" t="s">
        <v>1523</v>
      </c>
      <c r="C39" s="713"/>
      <c r="D39" s="713"/>
      <c r="E39" s="713"/>
      <c r="F39" s="713"/>
      <c r="G39" s="713"/>
      <c r="H39" s="713"/>
      <c r="I39" s="713"/>
      <c r="J39" s="713"/>
      <c r="K39" s="713"/>
      <c r="L39" s="713"/>
      <c r="M39" s="713"/>
      <c r="N39" s="713"/>
      <c r="O39" s="713"/>
      <c r="P39" s="713"/>
      <c r="Q39" s="713"/>
      <c r="R39" s="713"/>
      <c r="S39" s="713"/>
      <c r="T39" s="713"/>
      <c r="V39" s="713"/>
      <c r="W39" s="713"/>
    </row>
    <row r="40" spans="1:22" ht="12" customHeight="1">
      <c r="A40" s="713"/>
      <c r="B40" s="371" t="s">
        <v>1524</v>
      </c>
      <c r="C40" s="713"/>
      <c r="D40" s="713"/>
      <c r="E40" s="713"/>
      <c r="F40" s="713"/>
      <c r="G40" s="713"/>
      <c r="H40" s="713"/>
      <c r="I40" s="713"/>
      <c r="J40" s="713"/>
      <c r="K40" s="713"/>
      <c r="L40" s="713"/>
      <c r="M40" s="713"/>
      <c r="P40" s="713"/>
      <c r="Q40" s="713"/>
      <c r="R40" s="713"/>
      <c r="S40" s="713"/>
      <c r="V40" s="713"/>
    </row>
    <row r="41" spans="1:22" ht="12">
      <c r="A41" s="713"/>
      <c r="B41" s="713" t="s">
        <v>1525</v>
      </c>
      <c r="C41" s="713"/>
      <c r="D41" s="713"/>
      <c r="E41" s="713"/>
      <c r="F41" s="713"/>
      <c r="G41" s="713"/>
      <c r="H41" s="713"/>
      <c r="I41" s="713"/>
      <c r="J41" s="713"/>
      <c r="K41" s="713"/>
      <c r="L41" s="713"/>
      <c r="M41" s="713"/>
      <c r="P41" s="713"/>
      <c r="Q41" s="713"/>
      <c r="R41" s="713"/>
      <c r="S41" s="713"/>
      <c r="V41" s="713"/>
    </row>
    <row r="42" spans="1:22" ht="12">
      <c r="A42" s="713"/>
      <c r="B42" s="715" t="s">
        <v>1526</v>
      </c>
      <c r="C42" s="713"/>
      <c r="D42" s="713"/>
      <c r="E42" s="713"/>
      <c r="F42" s="713"/>
      <c r="G42" s="713"/>
      <c r="J42" s="713"/>
      <c r="K42" s="713"/>
      <c r="L42" s="713"/>
      <c r="M42" s="713"/>
      <c r="P42" s="713"/>
      <c r="Q42" s="713"/>
      <c r="R42" s="713"/>
      <c r="S42" s="713"/>
      <c r="V42" s="713"/>
    </row>
    <row r="43" spans="1:22" ht="12">
      <c r="A43" s="713"/>
      <c r="C43" s="713"/>
      <c r="D43" s="713"/>
      <c r="E43" s="713"/>
      <c r="F43" s="713"/>
      <c r="G43" s="713"/>
      <c r="J43" s="713"/>
      <c r="K43" s="713"/>
      <c r="L43" s="713"/>
      <c r="M43" s="713"/>
      <c r="P43" s="713"/>
      <c r="Q43" s="713"/>
      <c r="R43" s="713"/>
      <c r="S43" s="713"/>
      <c r="V43" s="713"/>
    </row>
    <row r="44" spans="1:38" ht="12">
      <c r="A44" s="713"/>
      <c r="B44" s="713"/>
      <c r="C44" s="713"/>
      <c r="D44" s="713"/>
      <c r="E44" s="713"/>
      <c r="F44" s="713"/>
      <c r="G44" s="713"/>
      <c r="J44" s="713"/>
      <c r="K44" s="713"/>
      <c r="L44" s="713"/>
      <c r="M44" s="713"/>
      <c r="P44" s="713"/>
      <c r="Q44" s="713"/>
      <c r="R44" s="713"/>
      <c r="S44" s="713"/>
      <c r="V44" s="713"/>
      <c r="AL44" s="716"/>
    </row>
    <row r="45" spans="1:22" s="710" customFormat="1" ht="11.25">
      <c r="A45" s="717"/>
      <c r="B45" s="717"/>
      <c r="C45" s="717"/>
      <c r="D45" s="717"/>
      <c r="E45" s="717"/>
      <c r="F45" s="717"/>
      <c r="G45" s="717"/>
      <c r="J45" s="717"/>
      <c r="K45" s="717"/>
      <c r="L45" s="717"/>
      <c r="M45" s="717"/>
      <c r="P45" s="717"/>
      <c r="Q45" s="717"/>
      <c r="R45" s="717"/>
      <c r="S45" s="717"/>
      <c r="V45" s="717"/>
    </row>
    <row r="46" spans="1:22" ht="12">
      <c r="A46" s="713"/>
      <c r="B46" s="713"/>
      <c r="C46" s="713"/>
      <c r="D46" s="713"/>
      <c r="E46" s="713"/>
      <c r="F46" s="713"/>
      <c r="G46" s="713"/>
      <c r="J46" s="713"/>
      <c r="K46" s="713"/>
      <c r="L46" s="713"/>
      <c r="M46" s="713"/>
      <c r="P46" s="713"/>
      <c r="Q46" s="713"/>
      <c r="R46" s="713"/>
      <c r="S46" s="713"/>
      <c r="V46" s="713"/>
    </row>
    <row r="47" spans="1:22" ht="12">
      <c r="A47" s="713"/>
      <c r="B47" s="713"/>
      <c r="C47" s="713"/>
      <c r="D47" s="713"/>
      <c r="E47" s="713"/>
      <c r="F47" s="713"/>
      <c r="G47" s="713"/>
      <c r="J47" s="713"/>
      <c r="K47" s="713"/>
      <c r="L47" s="713"/>
      <c r="M47" s="713"/>
      <c r="P47" s="713"/>
      <c r="Q47" s="713"/>
      <c r="R47" s="713"/>
      <c r="S47" s="713"/>
      <c r="V47" s="713"/>
    </row>
    <row r="48" spans="1:22" ht="15" customHeight="1">
      <c r="A48" s="713"/>
      <c r="B48" s="713"/>
      <c r="C48" s="713"/>
      <c r="D48" s="713"/>
      <c r="E48" s="713"/>
      <c r="F48" s="713"/>
      <c r="G48" s="713"/>
      <c r="J48" s="713"/>
      <c r="K48" s="713"/>
      <c r="L48" s="713"/>
      <c r="M48" s="713"/>
      <c r="P48" s="713"/>
      <c r="Q48" s="713"/>
      <c r="R48" s="713"/>
      <c r="S48" s="713"/>
      <c r="V48" s="713"/>
    </row>
    <row r="51" ht="13.5" customHeight="1">
      <c r="B51" s="379"/>
    </row>
  </sheetData>
  <mergeCells count="45">
    <mergeCell ref="AK5:AK7"/>
    <mergeCell ref="AL5:AL7"/>
    <mergeCell ref="AM5:AM7"/>
    <mergeCell ref="B12:C12"/>
    <mergeCell ref="V6:X6"/>
    <mergeCell ref="AB6:AB7"/>
    <mergeCell ref="S5:AB5"/>
    <mergeCell ref="AJ5:AJ7"/>
    <mergeCell ref="AC6:AE6"/>
    <mergeCell ref="AF6:AH6"/>
    <mergeCell ref="B38:C38"/>
    <mergeCell ref="B9:C9"/>
    <mergeCell ref="B34:C34"/>
    <mergeCell ref="B35:C35"/>
    <mergeCell ref="B33:C33"/>
    <mergeCell ref="B37:C37"/>
    <mergeCell ref="B32:C32"/>
    <mergeCell ref="B30:C30"/>
    <mergeCell ref="B36:C36"/>
    <mergeCell ref="B14:C14"/>
    <mergeCell ref="AC5:AI5"/>
    <mergeCell ref="Y6:AA6"/>
    <mergeCell ref="B28:C28"/>
    <mergeCell ref="B31:C31"/>
    <mergeCell ref="B10:C10"/>
    <mergeCell ref="B18:C18"/>
    <mergeCell ref="B20:C20"/>
    <mergeCell ref="B22:C22"/>
    <mergeCell ref="B24:C24"/>
    <mergeCell ref="B16:C16"/>
    <mergeCell ref="B26:C26"/>
    <mergeCell ref="AI6:AI7"/>
    <mergeCell ref="G6:I6"/>
    <mergeCell ref="B8:C8"/>
    <mergeCell ref="B5:C7"/>
    <mergeCell ref="Q6:Q7"/>
    <mergeCell ref="J6:L6"/>
    <mergeCell ref="O5:R5"/>
    <mergeCell ref="O6:P6"/>
    <mergeCell ref="R6:R7"/>
    <mergeCell ref="S6:U6"/>
    <mergeCell ref="D6:F6"/>
    <mergeCell ref="M6:M7"/>
    <mergeCell ref="D5:N5"/>
    <mergeCell ref="N6:N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O67"/>
  <sheetViews>
    <sheetView workbookViewId="0" topLeftCell="A1">
      <selection activeCell="A1" sqref="A1"/>
    </sheetView>
  </sheetViews>
  <sheetFormatPr defaultColWidth="9.00390625" defaultRowHeight="13.5"/>
  <cols>
    <col min="1" max="2" width="3.625" style="16" customWidth="1"/>
    <col min="3" max="3" width="10.00390625" style="16" customWidth="1"/>
    <col min="4" max="6" width="10.625" style="16" customWidth="1"/>
    <col min="7" max="9" width="9.125" style="16" customWidth="1"/>
    <col min="10" max="10" width="10.625" style="16" customWidth="1"/>
    <col min="11" max="11" width="10.625" style="18" customWidth="1"/>
    <col min="12" max="12" width="10.625" style="16" customWidth="1"/>
    <col min="13" max="13" width="9.625" style="16" customWidth="1"/>
    <col min="14" max="16384" width="9.00390625" style="16" customWidth="1"/>
  </cols>
  <sheetData>
    <row r="2" ht="14.25">
      <c r="B2" s="17" t="s">
        <v>308</v>
      </c>
    </row>
    <row r="3" spans="3:12" ht="14.25" customHeight="1" thickBot="1">
      <c r="C3" s="19"/>
      <c r="D3" s="19"/>
      <c r="E3" s="19"/>
      <c r="F3" s="19"/>
      <c r="G3" s="19"/>
      <c r="H3" s="19"/>
      <c r="I3" s="19"/>
      <c r="J3" s="19"/>
      <c r="L3" s="20"/>
    </row>
    <row r="4" spans="2:13" ht="21" customHeight="1" thickTop="1">
      <c r="B4" s="1166" t="s">
        <v>273</v>
      </c>
      <c r="C4" s="1167"/>
      <c r="D4" s="1161" t="s">
        <v>274</v>
      </c>
      <c r="E4" s="1162"/>
      <c r="F4" s="1163"/>
      <c r="G4" s="1170" t="s">
        <v>275</v>
      </c>
      <c r="H4" s="1171"/>
      <c r="I4" s="1172"/>
      <c r="J4" s="1158" t="s">
        <v>276</v>
      </c>
      <c r="K4" s="1159"/>
      <c r="L4" s="1160"/>
      <c r="M4" s="21"/>
    </row>
    <row r="5" spans="2:13" ht="21" customHeight="1">
      <c r="B5" s="1168"/>
      <c r="C5" s="1169"/>
      <c r="D5" s="22" t="s">
        <v>277</v>
      </c>
      <c r="E5" s="23" t="s">
        <v>278</v>
      </c>
      <c r="F5" s="23" t="s">
        <v>279</v>
      </c>
      <c r="G5" s="24" t="s">
        <v>280</v>
      </c>
      <c r="H5" s="24" t="s">
        <v>281</v>
      </c>
      <c r="I5" s="24" t="s">
        <v>282</v>
      </c>
      <c r="J5" s="24" t="s">
        <v>283</v>
      </c>
      <c r="K5" s="25" t="s">
        <v>284</v>
      </c>
      <c r="L5" s="24" t="s">
        <v>285</v>
      </c>
      <c r="M5" s="21"/>
    </row>
    <row r="6" spans="2:12" s="26" customFormat="1" ht="24" customHeight="1">
      <c r="B6" s="1173" t="s">
        <v>286</v>
      </c>
      <c r="C6" s="1174"/>
      <c r="D6" s="27">
        <f>SUM(D8,D23)</f>
        <v>1353649</v>
      </c>
      <c r="E6" s="28">
        <f>SUM(E8,E23)</f>
        <v>1320664</v>
      </c>
      <c r="F6" s="28">
        <f>SUM(F8,F23)</f>
        <v>1263103</v>
      </c>
      <c r="G6" s="28">
        <f>SUM(G8,G23)</f>
        <v>4672</v>
      </c>
      <c r="H6" s="28">
        <f>SUM(H8,H23)</f>
        <v>-10557</v>
      </c>
      <c r="I6" s="28">
        <f>SUM(G6:H6)</f>
        <v>-5885</v>
      </c>
      <c r="J6" s="28">
        <f>SUM(J8,J23)</f>
        <v>1257218</v>
      </c>
      <c r="K6" s="28">
        <f>SUM(K8,K23)</f>
        <v>603337</v>
      </c>
      <c r="L6" s="29">
        <f>SUM(L8,L23)</f>
        <v>653881</v>
      </c>
    </row>
    <row r="7" spans="2:12" s="26" customFormat="1" ht="7.5" customHeight="1">
      <c r="B7" s="30"/>
      <c r="C7" s="31"/>
      <c r="D7" s="32"/>
      <c r="E7" s="33"/>
      <c r="F7" s="33"/>
      <c r="G7" s="33"/>
      <c r="H7" s="33"/>
      <c r="I7" s="33"/>
      <c r="J7" s="33"/>
      <c r="K7" s="33"/>
      <c r="L7" s="34"/>
    </row>
    <row r="8" spans="2:12" s="26" customFormat="1" ht="15" customHeight="1">
      <c r="B8" s="1177" t="s">
        <v>287</v>
      </c>
      <c r="C8" s="1178"/>
      <c r="D8" s="35">
        <f>SUM(D11:D22)</f>
        <v>796222</v>
      </c>
      <c r="E8" s="36">
        <f>SUM(E11:E22)</f>
        <v>795628</v>
      </c>
      <c r="F8" s="37">
        <f>SUM(F11:F22)</f>
        <v>783556</v>
      </c>
      <c r="G8" s="37">
        <f>SUM(G11:G22)</f>
        <v>4049</v>
      </c>
      <c r="H8" s="37">
        <f>SUM(H11:H22)</f>
        <v>-2501</v>
      </c>
      <c r="I8" s="37">
        <f>SUM(G8:H8)</f>
        <v>1548</v>
      </c>
      <c r="J8" s="37">
        <f>SUM(J11:J22)</f>
        <v>785104</v>
      </c>
      <c r="K8" s="37">
        <f>SUM(K11:K22)</f>
        <v>376319</v>
      </c>
      <c r="L8" s="38">
        <f>SUM(L11:L22)</f>
        <v>408785</v>
      </c>
    </row>
    <row r="9" spans="2:12" ht="7.5" customHeight="1">
      <c r="B9" s="39"/>
      <c r="C9" s="40"/>
      <c r="D9" s="35"/>
      <c r="E9" s="36"/>
      <c r="F9" s="37"/>
      <c r="G9" s="37"/>
      <c r="H9" s="37"/>
      <c r="I9" s="37"/>
      <c r="J9" s="37"/>
      <c r="K9" s="37"/>
      <c r="L9" s="38"/>
    </row>
    <row r="10" spans="2:12" ht="7.5" customHeight="1">
      <c r="B10" s="41"/>
      <c r="C10" s="21"/>
      <c r="D10" s="42"/>
      <c r="E10" s="43"/>
      <c r="F10" s="44"/>
      <c r="G10" s="44"/>
      <c r="H10" s="45"/>
      <c r="I10" s="45"/>
      <c r="J10" s="45"/>
      <c r="K10" s="45"/>
      <c r="L10" s="46"/>
    </row>
    <row r="11" spans="2:15" ht="13.5" customHeight="1">
      <c r="B11" s="41"/>
      <c r="C11" s="47" t="s">
        <v>236</v>
      </c>
      <c r="D11" s="48">
        <v>183798</v>
      </c>
      <c r="E11" s="49">
        <v>188560</v>
      </c>
      <c r="F11" s="50">
        <v>193737</v>
      </c>
      <c r="G11" s="50">
        <v>1339</v>
      </c>
      <c r="H11" s="45">
        <v>357</v>
      </c>
      <c r="I11" s="45">
        <f aca="true" t="shared" si="0" ref="I11:I22">SUM(G11:H11)</f>
        <v>1696</v>
      </c>
      <c r="J11" s="45">
        <f aca="true" t="shared" si="1" ref="J11:J22">SUM(K11:L11)</f>
        <v>195433</v>
      </c>
      <c r="K11" s="45">
        <v>94003</v>
      </c>
      <c r="L11" s="51">
        <v>101430</v>
      </c>
      <c r="N11" s="18"/>
      <c r="O11" s="18"/>
    </row>
    <row r="12" spans="2:15" ht="13.5" customHeight="1">
      <c r="B12" s="41"/>
      <c r="C12" s="47" t="s">
        <v>237</v>
      </c>
      <c r="D12" s="48">
        <v>95714</v>
      </c>
      <c r="E12" s="49">
        <v>96991</v>
      </c>
      <c r="F12" s="50">
        <v>94435</v>
      </c>
      <c r="G12" s="50">
        <v>604</v>
      </c>
      <c r="H12" s="45">
        <v>-854</v>
      </c>
      <c r="I12" s="45">
        <f t="shared" si="0"/>
        <v>-250</v>
      </c>
      <c r="J12" s="45">
        <f t="shared" si="1"/>
        <v>94185</v>
      </c>
      <c r="K12" s="45">
        <v>45102</v>
      </c>
      <c r="L12" s="51">
        <v>49083</v>
      </c>
      <c r="N12" s="18"/>
      <c r="O12" s="18"/>
    </row>
    <row r="13" spans="2:15" ht="13.5" customHeight="1">
      <c r="B13" s="41"/>
      <c r="C13" s="47" t="s">
        <v>238</v>
      </c>
      <c r="D13" s="48">
        <v>98589</v>
      </c>
      <c r="E13" s="49">
        <v>96312</v>
      </c>
      <c r="F13" s="50">
        <v>95615</v>
      </c>
      <c r="G13" s="50">
        <v>462</v>
      </c>
      <c r="H13" s="45">
        <v>-71</v>
      </c>
      <c r="I13" s="45">
        <f t="shared" si="0"/>
        <v>391</v>
      </c>
      <c r="J13" s="45">
        <f t="shared" si="1"/>
        <v>96006</v>
      </c>
      <c r="K13" s="45">
        <v>45274</v>
      </c>
      <c r="L13" s="51">
        <v>50732</v>
      </c>
      <c r="N13" s="18"/>
      <c r="O13" s="18"/>
    </row>
    <row r="14" spans="2:15" ht="13.5" customHeight="1">
      <c r="B14" s="41"/>
      <c r="C14" s="47" t="s">
        <v>239</v>
      </c>
      <c r="D14" s="48">
        <v>96735</v>
      </c>
      <c r="E14" s="49">
        <v>97671</v>
      </c>
      <c r="F14" s="50">
        <v>95982</v>
      </c>
      <c r="G14" s="50">
        <v>469</v>
      </c>
      <c r="H14" s="45">
        <v>83</v>
      </c>
      <c r="I14" s="45">
        <f t="shared" si="0"/>
        <v>552</v>
      </c>
      <c r="J14" s="45">
        <f t="shared" si="1"/>
        <v>96534</v>
      </c>
      <c r="K14" s="45">
        <v>45784</v>
      </c>
      <c r="L14" s="51">
        <v>50750</v>
      </c>
      <c r="N14" s="18"/>
      <c r="O14" s="18"/>
    </row>
    <row r="15" spans="2:15" ht="13.5" customHeight="1">
      <c r="B15" s="41"/>
      <c r="C15" s="47" t="s">
        <v>240</v>
      </c>
      <c r="D15" s="48">
        <v>42712</v>
      </c>
      <c r="E15" s="49">
        <v>43550</v>
      </c>
      <c r="F15" s="50">
        <v>43037</v>
      </c>
      <c r="G15" s="50">
        <v>219</v>
      </c>
      <c r="H15" s="45">
        <v>-422</v>
      </c>
      <c r="I15" s="45">
        <f t="shared" si="0"/>
        <v>-203</v>
      </c>
      <c r="J15" s="45">
        <f t="shared" si="1"/>
        <v>42834</v>
      </c>
      <c r="K15" s="45">
        <v>20715</v>
      </c>
      <c r="L15" s="51">
        <v>22119</v>
      </c>
      <c r="N15" s="18"/>
      <c r="O15" s="18"/>
    </row>
    <row r="16" spans="2:15" ht="13.5" customHeight="1">
      <c r="B16" s="41"/>
      <c r="C16" s="47" t="s">
        <v>241</v>
      </c>
      <c r="D16" s="48">
        <v>40657</v>
      </c>
      <c r="E16" s="49">
        <v>40015</v>
      </c>
      <c r="F16" s="50">
        <v>39175</v>
      </c>
      <c r="G16" s="50">
        <v>192</v>
      </c>
      <c r="H16" s="45">
        <v>-197</v>
      </c>
      <c r="I16" s="45">
        <f t="shared" si="0"/>
        <v>-5</v>
      </c>
      <c r="J16" s="45">
        <f t="shared" si="1"/>
        <v>39170</v>
      </c>
      <c r="K16" s="45">
        <v>18720</v>
      </c>
      <c r="L16" s="51">
        <v>20450</v>
      </c>
      <c r="N16" s="18"/>
      <c r="O16" s="18"/>
    </row>
    <row r="17" spans="2:15" ht="13.5" customHeight="1">
      <c r="B17" s="41"/>
      <c r="C17" s="47" t="s">
        <v>242</v>
      </c>
      <c r="D17" s="48">
        <v>41862</v>
      </c>
      <c r="E17" s="49">
        <v>40383</v>
      </c>
      <c r="F17" s="50">
        <v>38679</v>
      </c>
      <c r="G17" s="50">
        <v>200</v>
      </c>
      <c r="H17" s="45">
        <v>-137</v>
      </c>
      <c r="I17" s="45">
        <f t="shared" si="0"/>
        <v>63</v>
      </c>
      <c r="J17" s="45">
        <f t="shared" si="1"/>
        <v>38742</v>
      </c>
      <c r="K17" s="45">
        <v>18299</v>
      </c>
      <c r="L17" s="51">
        <v>20443</v>
      </c>
      <c r="N17" s="18"/>
      <c r="O17" s="18"/>
    </row>
    <row r="18" spans="2:15" ht="13.5" customHeight="1">
      <c r="B18" s="41"/>
      <c r="C18" s="47" t="s">
        <v>243</v>
      </c>
      <c r="D18" s="48">
        <v>41069</v>
      </c>
      <c r="E18" s="49">
        <v>38959</v>
      </c>
      <c r="F18" s="50">
        <v>36423</v>
      </c>
      <c r="G18" s="50">
        <v>19</v>
      </c>
      <c r="H18" s="45">
        <v>-503</v>
      </c>
      <c r="I18" s="45">
        <f t="shared" si="0"/>
        <v>-484</v>
      </c>
      <c r="J18" s="45">
        <f t="shared" si="1"/>
        <v>35939</v>
      </c>
      <c r="K18" s="45">
        <v>17356</v>
      </c>
      <c r="L18" s="51">
        <v>18583</v>
      </c>
      <c r="N18" s="18"/>
      <c r="O18" s="18"/>
    </row>
    <row r="19" spans="2:15" ht="13.5" customHeight="1">
      <c r="B19" s="41"/>
      <c r="C19" s="47" t="s">
        <v>244</v>
      </c>
      <c r="D19" s="48">
        <v>36569</v>
      </c>
      <c r="E19" s="49">
        <v>36211</v>
      </c>
      <c r="F19" s="50">
        <v>34024</v>
      </c>
      <c r="G19" s="50">
        <v>116</v>
      </c>
      <c r="H19" s="45">
        <v>-202</v>
      </c>
      <c r="I19" s="45">
        <f t="shared" si="0"/>
        <v>-86</v>
      </c>
      <c r="J19" s="45">
        <f t="shared" si="1"/>
        <v>33938</v>
      </c>
      <c r="K19" s="45">
        <v>16172</v>
      </c>
      <c r="L19" s="51">
        <v>17766</v>
      </c>
      <c r="N19" s="18"/>
      <c r="O19" s="18"/>
    </row>
    <row r="20" spans="2:15" ht="13.5" customHeight="1">
      <c r="B20" s="41"/>
      <c r="C20" s="47" t="s">
        <v>245</v>
      </c>
      <c r="D20" s="48">
        <v>46213</v>
      </c>
      <c r="E20" s="49">
        <v>44521</v>
      </c>
      <c r="F20" s="50">
        <v>43903</v>
      </c>
      <c r="G20" s="50">
        <v>132</v>
      </c>
      <c r="H20" s="45">
        <v>-15</v>
      </c>
      <c r="I20" s="45">
        <f t="shared" si="0"/>
        <v>117</v>
      </c>
      <c r="J20" s="45">
        <f t="shared" si="1"/>
        <v>44020</v>
      </c>
      <c r="K20" s="45">
        <v>21143</v>
      </c>
      <c r="L20" s="51">
        <v>22877</v>
      </c>
      <c r="N20" s="18"/>
      <c r="O20" s="18"/>
    </row>
    <row r="21" spans="2:15" ht="13.5" customHeight="1">
      <c r="B21" s="41"/>
      <c r="C21" s="47" t="s">
        <v>246</v>
      </c>
      <c r="D21" s="48">
        <v>39027</v>
      </c>
      <c r="E21" s="49">
        <v>40917</v>
      </c>
      <c r="F21" s="50">
        <v>39178</v>
      </c>
      <c r="G21" s="50">
        <v>234</v>
      </c>
      <c r="H21" s="45">
        <v>-123</v>
      </c>
      <c r="I21" s="45">
        <f t="shared" si="0"/>
        <v>111</v>
      </c>
      <c r="J21" s="45">
        <f t="shared" si="1"/>
        <v>39289</v>
      </c>
      <c r="K21" s="45">
        <v>19630</v>
      </c>
      <c r="L21" s="51">
        <v>19659</v>
      </c>
      <c r="N21" s="18"/>
      <c r="O21" s="18"/>
    </row>
    <row r="22" spans="2:15" ht="13.5" customHeight="1">
      <c r="B22" s="41"/>
      <c r="C22" s="47" t="s">
        <v>247</v>
      </c>
      <c r="D22" s="48">
        <v>33277</v>
      </c>
      <c r="E22" s="49">
        <v>31538</v>
      </c>
      <c r="F22" s="50">
        <v>29368</v>
      </c>
      <c r="G22" s="50">
        <v>63</v>
      </c>
      <c r="H22" s="45">
        <v>-417</v>
      </c>
      <c r="I22" s="45">
        <f t="shared" si="0"/>
        <v>-354</v>
      </c>
      <c r="J22" s="45">
        <f t="shared" si="1"/>
        <v>29014</v>
      </c>
      <c r="K22" s="45">
        <v>14121</v>
      </c>
      <c r="L22" s="51">
        <v>14893</v>
      </c>
      <c r="N22" s="18"/>
      <c r="O22" s="18"/>
    </row>
    <row r="23" spans="2:15" s="52" customFormat="1" ht="14.25" customHeight="1">
      <c r="B23" s="1175" t="s">
        <v>288</v>
      </c>
      <c r="C23" s="1176"/>
      <c r="D23" s="37">
        <f aca="true" t="shared" si="2" ref="D23:L23">SUM(D24,D32,D34,D39,D47,D50,D55,D57,D63)</f>
        <v>557427</v>
      </c>
      <c r="E23" s="36">
        <f t="shared" si="2"/>
        <v>525036</v>
      </c>
      <c r="F23" s="37">
        <f t="shared" si="2"/>
        <v>479547</v>
      </c>
      <c r="G23" s="37">
        <f t="shared" si="2"/>
        <v>623</v>
      </c>
      <c r="H23" s="37">
        <f t="shared" si="2"/>
        <v>-8056</v>
      </c>
      <c r="I23" s="37">
        <f t="shared" si="2"/>
        <v>-7433</v>
      </c>
      <c r="J23" s="37">
        <f t="shared" si="2"/>
        <v>472114</v>
      </c>
      <c r="K23" s="37">
        <f t="shared" si="2"/>
        <v>227018</v>
      </c>
      <c r="L23" s="38">
        <f t="shared" si="2"/>
        <v>245096</v>
      </c>
      <c r="N23" s="53"/>
      <c r="O23" s="53"/>
    </row>
    <row r="24" spans="2:15" ht="13.5" customHeight="1">
      <c r="B24" s="1164" t="s">
        <v>289</v>
      </c>
      <c r="C24" s="1157"/>
      <c r="D24" s="50">
        <f>SUM(D25:D31)</f>
        <v>101155</v>
      </c>
      <c r="E24" s="49">
        <f>SUM(E25:E31)</f>
        <v>94599</v>
      </c>
      <c r="F24" s="50">
        <f>SUM(F25:F31)</f>
        <v>86724</v>
      </c>
      <c r="G24" s="50">
        <f>SUM(G25:G31)</f>
        <v>67</v>
      </c>
      <c r="H24" s="50">
        <f>SUM(H25:H31)</f>
        <v>-1303</v>
      </c>
      <c r="I24" s="45">
        <f aca="true" t="shared" si="3" ref="I24:I66">SUM(G24:H24)</f>
        <v>-1236</v>
      </c>
      <c r="J24" s="45">
        <f aca="true" t="shared" si="4" ref="J24:J66">SUM(K24:L24)</f>
        <v>85488</v>
      </c>
      <c r="K24" s="50">
        <f>SUM(K25:K31)</f>
        <v>40908</v>
      </c>
      <c r="L24" s="51">
        <f>SUM(L25:L31)</f>
        <v>44580</v>
      </c>
      <c r="N24" s="18"/>
      <c r="O24" s="18"/>
    </row>
    <row r="25" spans="2:15" ht="13.5" customHeight="1">
      <c r="B25" s="41"/>
      <c r="C25" s="54" t="s">
        <v>248</v>
      </c>
      <c r="D25" s="50">
        <v>14470</v>
      </c>
      <c r="E25" s="55">
        <v>11115</v>
      </c>
      <c r="F25" s="50">
        <v>9722</v>
      </c>
      <c r="G25" s="50">
        <v>-32</v>
      </c>
      <c r="H25" s="45">
        <v>-305</v>
      </c>
      <c r="I25" s="45">
        <f t="shared" si="3"/>
        <v>-337</v>
      </c>
      <c r="J25" s="45">
        <f t="shared" si="4"/>
        <v>9385</v>
      </c>
      <c r="K25" s="45">
        <v>4518</v>
      </c>
      <c r="L25" s="51">
        <v>4867</v>
      </c>
      <c r="N25" s="18"/>
      <c r="O25" s="18"/>
    </row>
    <row r="26" spans="2:15" ht="13.5" customHeight="1">
      <c r="B26" s="41"/>
      <c r="C26" s="54" t="s">
        <v>290</v>
      </c>
      <c r="D26" s="50">
        <v>10851</v>
      </c>
      <c r="E26" s="55">
        <v>10505</v>
      </c>
      <c r="F26" s="50">
        <v>9805</v>
      </c>
      <c r="G26" s="50">
        <v>-12</v>
      </c>
      <c r="H26" s="45">
        <v>-177</v>
      </c>
      <c r="I26" s="45">
        <f t="shared" si="3"/>
        <v>-189</v>
      </c>
      <c r="J26" s="45">
        <f t="shared" si="4"/>
        <v>9616</v>
      </c>
      <c r="K26" s="45">
        <v>4548</v>
      </c>
      <c r="L26" s="51">
        <v>5068</v>
      </c>
      <c r="N26" s="18"/>
      <c r="O26" s="18"/>
    </row>
    <row r="27" spans="2:15" ht="13.5" customHeight="1">
      <c r="B27" s="41"/>
      <c r="C27" s="54" t="s">
        <v>249</v>
      </c>
      <c r="D27" s="50">
        <v>13760</v>
      </c>
      <c r="E27" s="55">
        <v>13156</v>
      </c>
      <c r="F27" s="50">
        <v>12096</v>
      </c>
      <c r="G27" s="50">
        <v>10</v>
      </c>
      <c r="H27" s="45">
        <v>-164</v>
      </c>
      <c r="I27" s="45">
        <f t="shared" si="3"/>
        <v>-154</v>
      </c>
      <c r="J27" s="45">
        <f t="shared" si="4"/>
        <v>11942</v>
      </c>
      <c r="K27" s="45">
        <v>5681</v>
      </c>
      <c r="L27" s="51">
        <v>6261</v>
      </c>
      <c r="N27" s="18"/>
      <c r="O27" s="18"/>
    </row>
    <row r="28" spans="2:15" ht="13.5" customHeight="1">
      <c r="B28" s="41"/>
      <c r="C28" s="54" t="s">
        <v>291</v>
      </c>
      <c r="D28" s="50">
        <v>10751</v>
      </c>
      <c r="E28" s="55">
        <v>10323</v>
      </c>
      <c r="F28" s="50">
        <v>9371</v>
      </c>
      <c r="G28" s="50">
        <v>5</v>
      </c>
      <c r="H28" s="45">
        <v>-92</v>
      </c>
      <c r="I28" s="45">
        <f t="shared" si="3"/>
        <v>-87</v>
      </c>
      <c r="J28" s="45">
        <f t="shared" si="4"/>
        <v>9284</v>
      </c>
      <c r="K28" s="45">
        <v>4424</v>
      </c>
      <c r="L28" s="51">
        <v>4860</v>
      </c>
      <c r="N28" s="18"/>
      <c r="O28" s="18"/>
    </row>
    <row r="29" spans="2:15" ht="13.5" customHeight="1">
      <c r="B29" s="41"/>
      <c r="C29" s="54" t="s">
        <v>250</v>
      </c>
      <c r="D29" s="50">
        <v>17182</v>
      </c>
      <c r="E29" s="55">
        <v>16340</v>
      </c>
      <c r="F29" s="50">
        <v>14868</v>
      </c>
      <c r="G29" s="50">
        <v>28</v>
      </c>
      <c r="H29" s="45">
        <v>-144</v>
      </c>
      <c r="I29" s="45">
        <f t="shared" si="3"/>
        <v>-116</v>
      </c>
      <c r="J29" s="45">
        <f t="shared" si="4"/>
        <v>14752</v>
      </c>
      <c r="K29" s="45">
        <v>7024</v>
      </c>
      <c r="L29" s="51">
        <v>7728</v>
      </c>
      <c r="N29" s="18"/>
      <c r="O29" s="18"/>
    </row>
    <row r="30" spans="2:15" ht="13.5" customHeight="1">
      <c r="B30" s="41"/>
      <c r="C30" s="54" t="s">
        <v>251</v>
      </c>
      <c r="D30" s="50">
        <v>11630</v>
      </c>
      <c r="E30" s="55">
        <v>11260</v>
      </c>
      <c r="F30" s="50">
        <v>10310</v>
      </c>
      <c r="G30" s="50">
        <v>23</v>
      </c>
      <c r="H30" s="45">
        <v>-267</v>
      </c>
      <c r="I30" s="45">
        <f t="shared" si="3"/>
        <v>-244</v>
      </c>
      <c r="J30" s="45">
        <f t="shared" si="4"/>
        <v>10066</v>
      </c>
      <c r="K30" s="45">
        <v>4874</v>
      </c>
      <c r="L30" s="51">
        <v>5192</v>
      </c>
      <c r="N30" s="18"/>
      <c r="O30" s="18"/>
    </row>
    <row r="31" spans="2:15" ht="13.5" customHeight="1">
      <c r="B31" s="41"/>
      <c r="C31" s="54" t="s">
        <v>252</v>
      </c>
      <c r="D31" s="50">
        <v>22511</v>
      </c>
      <c r="E31" s="55">
        <v>21900</v>
      </c>
      <c r="F31" s="50">
        <v>20552</v>
      </c>
      <c r="G31" s="50">
        <v>45</v>
      </c>
      <c r="H31" s="45">
        <v>-154</v>
      </c>
      <c r="I31" s="45">
        <f t="shared" si="3"/>
        <v>-109</v>
      </c>
      <c r="J31" s="45">
        <f t="shared" si="4"/>
        <v>20443</v>
      </c>
      <c r="K31" s="45">
        <v>9839</v>
      </c>
      <c r="L31" s="51">
        <v>10604</v>
      </c>
      <c r="N31" s="18"/>
      <c r="O31" s="18"/>
    </row>
    <row r="32" spans="2:15" ht="13.5" customHeight="1">
      <c r="B32" s="1164" t="s">
        <v>292</v>
      </c>
      <c r="C32" s="1165"/>
      <c r="D32" s="50">
        <f>SUM(D33)</f>
        <v>23007</v>
      </c>
      <c r="E32" s="49">
        <f>SUM(E33)</f>
        <v>20382</v>
      </c>
      <c r="F32" s="50">
        <f>SUM(F33)</f>
        <v>17456</v>
      </c>
      <c r="G32" s="50">
        <f>SUM(G33)</f>
        <v>52</v>
      </c>
      <c r="H32" s="50">
        <f>SUM(H33)</f>
        <v>-250</v>
      </c>
      <c r="I32" s="45">
        <f t="shared" si="3"/>
        <v>-198</v>
      </c>
      <c r="J32" s="45">
        <f t="shared" si="4"/>
        <v>17258</v>
      </c>
      <c r="K32" s="50">
        <f>SUM(K33)</f>
        <v>7682</v>
      </c>
      <c r="L32" s="51">
        <f>SUM(L33)</f>
        <v>9576</v>
      </c>
      <c r="N32" s="18"/>
      <c r="O32" s="18"/>
    </row>
    <row r="33" spans="2:15" ht="13.5" customHeight="1">
      <c r="B33" s="41"/>
      <c r="C33" s="47" t="s">
        <v>253</v>
      </c>
      <c r="D33" s="48">
        <v>23007</v>
      </c>
      <c r="E33" s="49">
        <v>20382</v>
      </c>
      <c r="F33" s="50">
        <v>17456</v>
      </c>
      <c r="G33" s="50">
        <v>52</v>
      </c>
      <c r="H33" s="45">
        <v>-250</v>
      </c>
      <c r="I33" s="45">
        <f t="shared" si="3"/>
        <v>-198</v>
      </c>
      <c r="J33" s="45">
        <f t="shared" si="4"/>
        <v>17258</v>
      </c>
      <c r="K33" s="45">
        <v>7682</v>
      </c>
      <c r="L33" s="51">
        <v>9576</v>
      </c>
      <c r="N33" s="18"/>
      <c r="O33" s="18"/>
    </row>
    <row r="34" spans="2:15" ht="13.5" customHeight="1">
      <c r="B34" s="1164" t="s">
        <v>293</v>
      </c>
      <c r="C34" s="1154"/>
      <c r="D34" s="48">
        <f>SUM(D35:D38)</f>
        <v>56775</v>
      </c>
      <c r="E34" s="49">
        <f>SUM(E35:E38)</f>
        <v>53486</v>
      </c>
      <c r="F34" s="50">
        <f>SUM(F35:F38)</f>
        <v>49498</v>
      </c>
      <c r="G34" s="50">
        <f>SUM(G35:G38)</f>
        <v>29</v>
      </c>
      <c r="H34" s="50">
        <f>SUM(H35:H38)</f>
        <v>-973</v>
      </c>
      <c r="I34" s="45">
        <f t="shared" si="3"/>
        <v>-944</v>
      </c>
      <c r="J34" s="45">
        <f t="shared" si="4"/>
        <v>48554</v>
      </c>
      <c r="K34" s="45">
        <f>SUM(K35:K38)</f>
        <v>23179</v>
      </c>
      <c r="L34" s="51">
        <f>SUM(L35:L38)</f>
        <v>25375</v>
      </c>
      <c r="N34" s="18"/>
      <c r="O34" s="18"/>
    </row>
    <row r="35" spans="2:15" ht="13.5" customHeight="1">
      <c r="B35" s="41"/>
      <c r="C35" s="54" t="s">
        <v>254</v>
      </c>
      <c r="D35" s="48">
        <v>8794</v>
      </c>
      <c r="E35" s="55">
        <v>8205</v>
      </c>
      <c r="F35" s="50">
        <v>7723</v>
      </c>
      <c r="G35" s="50">
        <v>-1</v>
      </c>
      <c r="H35" s="45">
        <v>-180</v>
      </c>
      <c r="I35" s="45">
        <f t="shared" si="3"/>
        <v>-181</v>
      </c>
      <c r="J35" s="45">
        <f t="shared" si="4"/>
        <v>7542</v>
      </c>
      <c r="K35" s="45">
        <v>3606</v>
      </c>
      <c r="L35" s="51">
        <v>3936</v>
      </c>
      <c r="N35" s="18"/>
      <c r="O35" s="18"/>
    </row>
    <row r="36" spans="2:15" ht="13.5" customHeight="1">
      <c r="B36" s="41"/>
      <c r="C36" s="54" t="s">
        <v>255</v>
      </c>
      <c r="D36" s="48">
        <v>11135</v>
      </c>
      <c r="E36" s="55">
        <v>10403</v>
      </c>
      <c r="F36" s="50">
        <v>9334</v>
      </c>
      <c r="G36" s="50">
        <v>18</v>
      </c>
      <c r="H36" s="45">
        <v>-113</v>
      </c>
      <c r="I36" s="45">
        <f t="shared" si="3"/>
        <v>-95</v>
      </c>
      <c r="J36" s="45">
        <f t="shared" si="4"/>
        <v>9239</v>
      </c>
      <c r="K36" s="45">
        <v>4402</v>
      </c>
      <c r="L36" s="51">
        <v>4837</v>
      </c>
      <c r="N36" s="18"/>
      <c r="O36" s="18"/>
    </row>
    <row r="37" spans="2:15" ht="13.5" customHeight="1">
      <c r="B37" s="41"/>
      <c r="C37" s="54" t="s">
        <v>256</v>
      </c>
      <c r="D37" s="48">
        <v>11609</v>
      </c>
      <c r="E37" s="55">
        <v>10950</v>
      </c>
      <c r="F37" s="50">
        <v>9780</v>
      </c>
      <c r="G37" s="50">
        <v>6</v>
      </c>
      <c r="H37" s="45">
        <v>-341</v>
      </c>
      <c r="I37" s="45">
        <f t="shared" si="3"/>
        <v>-335</v>
      </c>
      <c r="J37" s="45">
        <f t="shared" si="4"/>
        <v>9445</v>
      </c>
      <c r="K37" s="45">
        <v>4520</v>
      </c>
      <c r="L37" s="51">
        <v>4925</v>
      </c>
      <c r="N37" s="18"/>
      <c r="O37" s="18"/>
    </row>
    <row r="38" spans="2:15" ht="13.5" customHeight="1">
      <c r="B38" s="41"/>
      <c r="C38" s="54" t="s">
        <v>257</v>
      </c>
      <c r="D38" s="48">
        <v>25237</v>
      </c>
      <c r="E38" s="55">
        <v>23928</v>
      </c>
      <c r="F38" s="50">
        <v>22661</v>
      </c>
      <c r="G38" s="50">
        <v>6</v>
      </c>
      <c r="H38" s="45">
        <v>-339</v>
      </c>
      <c r="I38" s="45">
        <f t="shared" si="3"/>
        <v>-333</v>
      </c>
      <c r="J38" s="45">
        <f t="shared" si="4"/>
        <v>22328</v>
      </c>
      <c r="K38" s="45">
        <v>10651</v>
      </c>
      <c r="L38" s="51">
        <v>11677</v>
      </c>
      <c r="M38" s="21"/>
      <c r="N38" s="45"/>
      <c r="O38" s="45"/>
    </row>
    <row r="39" spans="2:15" ht="13.5" customHeight="1">
      <c r="B39" s="1164" t="s">
        <v>294</v>
      </c>
      <c r="C39" s="1165"/>
      <c r="D39" s="50">
        <f>SUM(D40:D46)</f>
        <v>85885</v>
      </c>
      <c r="E39" s="49">
        <f>SUM(E40:E46)</f>
        <v>81945</v>
      </c>
      <c r="F39" s="50">
        <f>SUM(F40:F46)</f>
        <v>73843</v>
      </c>
      <c r="G39" s="50">
        <f>SUM(G40:G46)</f>
        <v>125</v>
      </c>
      <c r="H39" s="50">
        <f>SUM(H40:H46)</f>
        <v>-1578</v>
      </c>
      <c r="I39" s="45">
        <f t="shared" si="3"/>
        <v>-1453</v>
      </c>
      <c r="J39" s="45">
        <f t="shared" si="4"/>
        <v>72390</v>
      </c>
      <c r="K39" s="50">
        <f>SUM(K40:K46)</f>
        <v>35557</v>
      </c>
      <c r="L39" s="51">
        <f>SUM(L40:L46)</f>
        <v>36833</v>
      </c>
      <c r="N39" s="18"/>
      <c r="O39" s="18"/>
    </row>
    <row r="40" spans="2:15" ht="13.5" customHeight="1">
      <c r="B40" s="41"/>
      <c r="C40" s="54" t="s">
        <v>258</v>
      </c>
      <c r="D40" s="50">
        <v>11891</v>
      </c>
      <c r="E40" s="55">
        <v>10957</v>
      </c>
      <c r="F40" s="50">
        <v>9548</v>
      </c>
      <c r="G40" s="50">
        <v>1</v>
      </c>
      <c r="H40" s="45">
        <v>-224</v>
      </c>
      <c r="I40" s="45">
        <f t="shared" si="3"/>
        <v>-223</v>
      </c>
      <c r="J40" s="45">
        <f t="shared" si="4"/>
        <v>9325</v>
      </c>
      <c r="K40" s="45">
        <v>4562</v>
      </c>
      <c r="L40" s="51">
        <v>4763</v>
      </c>
      <c r="N40" s="18"/>
      <c r="O40" s="18"/>
    </row>
    <row r="41" spans="2:15" ht="13.5" customHeight="1">
      <c r="B41" s="41"/>
      <c r="C41" s="54" t="s">
        <v>259</v>
      </c>
      <c r="D41" s="50">
        <v>9044</v>
      </c>
      <c r="E41" s="55">
        <v>8434</v>
      </c>
      <c r="F41" s="50">
        <v>6897</v>
      </c>
      <c r="G41" s="50">
        <v>20</v>
      </c>
      <c r="H41" s="45">
        <v>-223</v>
      </c>
      <c r="I41" s="45">
        <f t="shared" si="3"/>
        <v>-203</v>
      </c>
      <c r="J41" s="45">
        <f t="shared" si="4"/>
        <v>6694</v>
      </c>
      <c r="K41" s="45">
        <v>3286</v>
      </c>
      <c r="L41" s="51">
        <v>3408</v>
      </c>
      <c r="N41" s="18"/>
      <c r="O41" s="18"/>
    </row>
    <row r="42" spans="2:15" ht="13.5" customHeight="1">
      <c r="B42" s="41"/>
      <c r="C42" s="54" t="s">
        <v>260</v>
      </c>
      <c r="D42" s="50">
        <v>11187</v>
      </c>
      <c r="E42" s="55">
        <v>10479</v>
      </c>
      <c r="F42" s="50">
        <v>9641</v>
      </c>
      <c r="G42" s="50">
        <v>33</v>
      </c>
      <c r="H42" s="45">
        <v>-212</v>
      </c>
      <c r="I42" s="45">
        <f t="shared" si="3"/>
        <v>-179</v>
      </c>
      <c r="J42" s="45">
        <f t="shared" si="4"/>
        <v>9462</v>
      </c>
      <c r="K42" s="45">
        <v>4680</v>
      </c>
      <c r="L42" s="51">
        <v>4782</v>
      </c>
      <c r="N42" s="18"/>
      <c r="O42" s="18"/>
    </row>
    <row r="43" spans="2:15" ht="13.5" customHeight="1">
      <c r="B43" s="41"/>
      <c r="C43" s="54" t="s">
        <v>261</v>
      </c>
      <c r="D43" s="50">
        <v>8778</v>
      </c>
      <c r="E43" s="55">
        <v>8374</v>
      </c>
      <c r="F43" s="50">
        <v>7620</v>
      </c>
      <c r="G43" s="50">
        <v>7</v>
      </c>
      <c r="H43" s="45">
        <v>-122</v>
      </c>
      <c r="I43" s="45">
        <f t="shared" si="3"/>
        <v>-115</v>
      </c>
      <c r="J43" s="45">
        <f t="shared" si="4"/>
        <v>7505</v>
      </c>
      <c r="K43" s="45">
        <v>3623</v>
      </c>
      <c r="L43" s="51">
        <v>3882</v>
      </c>
      <c r="N43" s="18"/>
      <c r="O43" s="18"/>
    </row>
    <row r="44" spans="2:15" ht="13.5" customHeight="1">
      <c r="B44" s="41"/>
      <c r="C44" s="54" t="s">
        <v>262</v>
      </c>
      <c r="D44" s="50">
        <v>17118</v>
      </c>
      <c r="E44" s="55">
        <v>16856</v>
      </c>
      <c r="F44" s="50">
        <v>15313</v>
      </c>
      <c r="G44" s="50">
        <v>40</v>
      </c>
      <c r="H44" s="45">
        <v>-252</v>
      </c>
      <c r="I44" s="45">
        <f t="shared" si="3"/>
        <v>-212</v>
      </c>
      <c r="J44" s="45">
        <f t="shared" si="4"/>
        <v>15101</v>
      </c>
      <c r="K44" s="45">
        <v>7492</v>
      </c>
      <c r="L44" s="51">
        <v>7609</v>
      </c>
      <c r="N44" s="18"/>
      <c r="O44" s="18"/>
    </row>
    <row r="45" spans="2:15" ht="13.5" customHeight="1">
      <c r="B45" s="41"/>
      <c r="C45" s="54" t="s">
        <v>263</v>
      </c>
      <c r="D45" s="50">
        <v>10284</v>
      </c>
      <c r="E45" s="55">
        <v>10012</v>
      </c>
      <c r="F45" s="50">
        <v>9254</v>
      </c>
      <c r="G45" s="50">
        <v>14</v>
      </c>
      <c r="H45" s="45">
        <v>-169</v>
      </c>
      <c r="I45" s="45">
        <f t="shared" si="3"/>
        <v>-155</v>
      </c>
      <c r="J45" s="45">
        <f t="shared" si="4"/>
        <v>9099</v>
      </c>
      <c r="K45" s="45">
        <v>4474</v>
      </c>
      <c r="L45" s="51">
        <v>4625</v>
      </c>
      <c r="N45" s="18"/>
      <c r="O45" s="18"/>
    </row>
    <row r="46" spans="2:15" ht="13.5" customHeight="1">
      <c r="B46" s="41"/>
      <c r="C46" s="54" t="s">
        <v>264</v>
      </c>
      <c r="D46" s="50">
        <v>17583</v>
      </c>
      <c r="E46" s="55">
        <v>16833</v>
      </c>
      <c r="F46" s="50">
        <v>15570</v>
      </c>
      <c r="G46" s="50">
        <v>10</v>
      </c>
      <c r="H46" s="45">
        <v>-376</v>
      </c>
      <c r="I46" s="45">
        <f t="shared" si="3"/>
        <v>-366</v>
      </c>
      <c r="J46" s="45">
        <f t="shared" si="4"/>
        <v>15204</v>
      </c>
      <c r="K46" s="45">
        <v>7440</v>
      </c>
      <c r="L46" s="51">
        <v>7764</v>
      </c>
      <c r="N46" s="18"/>
      <c r="O46" s="18"/>
    </row>
    <row r="47" spans="2:15" ht="14.25" customHeight="1">
      <c r="B47" s="1164" t="s">
        <v>295</v>
      </c>
      <c r="C47" s="1179"/>
      <c r="D47" s="50">
        <f>SUM(D48:D49)</f>
        <v>30023</v>
      </c>
      <c r="E47" s="49">
        <f>SUM(E48:E49)</f>
        <v>28696</v>
      </c>
      <c r="F47" s="50">
        <f>SUM(F48:F49)</f>
        <v>27485</v>
      </c>
      <c r="G47" s="45">
        <f>SUM(G48:G49)</f>
        <v>27</v>
      </c>
      <c r="H47" s="45">
        <f>SUM(H48:H49)</f>
        <v>-252</v>
      </c>
      <c r="I47" s="45">
        <f t="shared" si="3"/>
        <v>-225</v>
      </c>
      <c r="J47" s="45">
        <f t="shared" si="4"/>
        <v>27260</v>
      </c>
      <c r="K47" s="45">
        <f>SUM(K48:K49)</f>
        <v>12991</v>
      </c>
      <c r="L47" s="46">
        <f>SUM(L48:L49)</f>
        <v>14269</v>
      </c>
      <c r="N47" s="18"/>
      <c r="O47" s="18"/>
    </row>
    <row r="48" spans="2:15" ht="13.5" customHeight="1">
      <c r="B48" s="41"/>
      <c r="C48" s="54" t="s">
        <v>296</v>
      </c>
      <c r="D48" s="50">
        <v>13335</v>
      </c>
      <c r="E48" s="49">
        <v>12815</v>
      </c>
      <c r="F48" s="50">
        <v>12056</v>
      </c>
      <c r="G48" s="50">
        <v>-6</v>
      </c>
      <c r="H48" s="45">
        <v>-88</v>
      </c>
      <c r="I48" s="45">
        <f t="shared" si="3"/>
        <v>-94</v>
      </c>
      <c r="J48" s="45">
        <f t="shared" si="4"/>
        <v>11962</v>
      </c>
      <c r="K48" s="45">
        <v>5745</v>
      </c>
      <c r="L48" s="51">
        <v>6217</v>
      </c>
      <c r="N48" s="18"/>
      <c r="O48" s="18"/>
    </row>
    <row r="49" spans="2:15" ht="13.5" customHeight="1">
      <c r="B49" s="41"/>
      <c r="C49" s="54" t="s">
        <v>297</v>
      </c>
      <c r="D49" s="50">
        <v>16688</v>
      </c>
      <c r="E49" s="49">
        <v>15881</v>
      </c>
      <c r="F49" s="50">
        <v>15429</v>
      </c>
      <c r="G49" s="50">
        <v>33</v>
      </c>
      <c r="H49" s="45">
        <v>-164</v>
      </c>
      <c r="I49" s="45">
        <f t="shared" si="3"/>
        <v>-131</v>
      </c>
      <c r="J49" s="45">
        <f t="shared" si="4"/>
        <v>15298</v>
      </c>
      <c r="K49" s="45">
        <v>7246</v>
      </c>
      <c r="L49" s="51">
        <v>8052</v>
      </c>
      <c r="N49" s="18"/>
      <c r="O49" s="18"/>
    </row>
    <row r="50" spans="2:15" ht="13.5" customHeight="1">
      <c r="B50" s="1164" t="s">
        <v>298</v>
      </c>
      <c r="C50" s="1165"/>
      <c r="D50" s="45">
        <f>SUM(D51:D54)</f>
        <v>75844</v>
      </c>
      <c r="E50" s="55">
        <f>SUM(E51:E54)</f>
        <v>71675</v>
      </c>
      <c r="F50" s="45">
        <f>SUM(F51:F54)</f>
        <v>65430</v>
      </c>
      <c r="G50" s="45">
        <f>SUM(G51:G54)</f>
        <v>68</v>
      </c>
      <c r="H50" s="45">
        <f>SUM(H51:H54)</f>
        <v>-1062</v>
      </c>
      <c r="I50" s="45">
        <f t="shared" si="3"/>
        <v>-994</v>
      </c>
      <c r="J50" s="45">
        <f t="shared" si="4"/>
        <v>64436</v>
      </c>
      <c r="K50" s="45">
        <f>SUM(K51:K54)</f>
        <v>31068</v>
      </c>
      <c r="L50" s="46">
        <f>SUM(L51:L54)</f>
        <v>33368</v>
      </c>
      <c r="N50" s="18"/>
      <c r="O50" s="18"/>
    </row>
    <row r="51" spans="2:15" ht="13.5" customHeight="1">
      <c r="B51" s="41"/>
      <c r="C51" s="54" t="s">
        <v>265</v>
      </c>
      <c r="D51" s="50">
        <v>16731</v>
      </c>
      <c r="E51" s="55">
        <v>15819</v>
      </c>
      <c r="F51" s="50">
        <v>14489</v>
      </c>
      <c r="G51" s="50">
        <v>51</v>
      </c>
      <c r="H51" s="45">
        <v>-231</v>
      </c>
      <c r="I51" s="45">
        <f t="shared" si="3"/>
        <v>-180</v>
      </c>
      <c r="J51" s="45">
        <f t="shared" si="4"/>
        <v>14309</v>
      </c>
      <c r="K51" s="45">
        <v>6954</v>
      </c>
      <c r="L51" s="51">
        <v>7355</v>
      </c>
      <c r="N51" s="18"/>
      <c r="O51" s="18"/>
    </row>
    <row r="52" spans="2:15" ht="13.5" customHeight="1">
      <c r="B52" s="41"/>
      <c r="C52" s="54" t="s">
        <v>266</v>
      </c>
      <c r="D52" s="50">
        <v>16329</v>
      </c>
      <c r="E52" s="55">
        <v>15594</v>
      </c>
      <c r="F52" s="50">
        <v>14211</v>
      </c>
      <c r="G52" s="50">
        <v>-15</v>
      </c>
      <c r="H52" s="45">
        <v>-306</v>
      </c>
      <c r="I52" s="45">
        <f t="shared" si="3"/>
        <v>-321</v>
      </c>
      <c r="J52" s="45">
        <f t="shared" si="4"/>
        <v>13890</v>
      </c>
      <c r="K52" s="45">
        <v>6755</v>
      </c>
      <c r="L52" s="51">
        <v>7135</v>
      </c>
      <c r="N52" s="18"/>
      <c r="O52" s="18"/>
    </row>
    <row r="53" spans="2:15" ht="13.5" customHeight="1">
      <c r="B53" s="41"/>
      <c r="C53" s="54" t="s">
        <v>267</v>
      </c>
      <c r="D53" s="50">
        <v>15260</v>
      </c>
      <c r="E53" s="55">
        <v>14389</v>
      </c>
      <c r="F53" s="50">
        <v>12640</v>
      </c>
      <c r="G53" s="50">
        <v>1</v>
      </c>
      <c r="H53" s="45">
        <v>-304</v>
      </c>
      <c r="I53" s="45">
        <f t="shared" si="3"/>
        <v>-303</v>
      </c>
      <c r="J53" s="45">
        <f t="shared" si="4"/>
        <v>12337</v>
      </c>
      <c r="K53" s="45">
        <v>5981</v>
      </c>
      <c r="L53" s="51">
        <v>6356</v>
      </c>
      <c r="N53" s="18"/>
      <c r="O53" s="18"/>
    </row>
    <row r="54" spans="2:15" ht="13.5" customHeight="1">
      <c r="B54" s="41"/>
      <c r="C54" s="54" t="s">
        <v>268</v>
      </c>
      <c r="D54" s="50">
        <v>27524</v>
      </c>
      <c r="E54" s="55">
        <v>25873</v>
      </c>
      <c r="F54" s="50">
        <v>24090</v>
      </c>
      <c r="G54" s="50">
        <v>31</v>
      </c>
      <c r="H54" s="45">
        <v>-221</v>
      </c>
      <c r="I54" s="45">
        <f t="shared" si="3"/>
        <v>-190</v>
      </c>
      <c r="J54" s="45">
        <f t="shared" si="4"/>
        <v>23900</v>
      </c>
      <c r="K54" s="45">
        <v>11378</v>
      </c>
      <c r="L54" s="51">
        <v>12522</v>
      </c>
      <c r="N54" s="18"/>
      <c r="O54" s="18"/>
    </row>
    <row r="55" spans="2:15" ht="13.5" customHeight="1">
      <c r="B55" s="1164" t="s">
        <v>299</v>
      </c>
      <c r="C55" s="1165"/>
      <c r="D55" s="50">
        <f>SUM(D56)</f>
        <v>15120</v>
      </c>
      <c r="E55" s="49">
        <f>SUM(E56)</f>
        <v>14250</v>
      </c>
      <c r="F55" s="50">
        <f>SUM(F56)</f>
        <v>13071</v>
      </c>
      <c r="G55" s="50">
        <f>SUM(G56)</f>
        <v>11</v>
      </c>
      <c r="H55" s="50">
        <f>SUM(H56)</f>
        <v>-293</v>
      </c>
      <c r="I55" s="45">
        <f t="shared" si="3"/>
        <v>-282</v>
      </c>
      <c r="J55" s="45">
        <f t="shared" si="4"/>
        <v>12789</v>
      </c>
      <c r="K55" s="50">
        <f>SUM(K56)</f>
        <v>6145</v>
      </c>
      <c r="L55" s="51">
        <f>SUM(L56)</f>
        <v>6644</v>
      </c>
      <c r="N55" s="18"/>
      <c r="O55" s="18"/>
    </row>
    <row r="56" spans="2:15" ht="13.5" customHeight="1">
      <c r="B56" s="41"/>
      <c r="C56" s="54" t="s">
        <v>269</v>
      </c>
      <c r="D56" s="50">
        <v>15120</v>
      </c>
      <c r="E56" s="49">
        <v>14250</v>
      </c>
      <c r="F56" s="50">
        <v>13071</v>
      </c>
      <c r="G56" s="50">
        <v>11</v>
      </c>
      <c r="H56" s="45">
        <v>-293</v>
      </c>
      <c r="I56" s="45">
        <f t="shared" si="3"/>
        <v>-282</v>
      </c>
      <c r="J56" s="45">
        <f t="shared" si="4"/>
        <v>12789</v>
      </c>
      <c r="K56" s="45">
        <v>6145</v>
      </c>
      <c r="L56" s="51">
        <v>6644</v>
      </c>
      <c r="N56" s="18"/>
      <c r="O56" s="18"/>
    </row>
    <row r="57" spans="2:15" ht="13.5" customHeight="1">
      <c r="B57" s="1164" t="s">
        <v>300</v>
      </c>
      <c r="C57" s="1165"/>
      <c r="D57" s="50">
        <f>SUM(D58:D62)</f>
        <v>108046</v>
      </c>
      <c r="E57" s="49">
        <f>SUM(E58:E62)</f>
        <v>101966</v>
      </c>
      <c r="F57" s="50">
        <f>SUM(F58:F62)</f>
        <v>93995</v>
      </c>
      <c r="G57" s="50">
        <f>SUM(G58:G62)</f>
        <v>194</v>
      </c>
      <c r="H57" s="50">
        <f>SUM(H58:H62)</f>
        <v>-865</v>
      </c>
      <c r="I57" s="45">
        <f t="shared" si="3"/>
        <v>-671</v>
      </c>
      <c r="J57" s="45">
        <f t="shared" si="4"/>
        <v>93324</v>
      </c>
      <c r="K57" s="50">
        <f>SUM(K58:K62)</f>
        <v>44627</v>
      </c>
      <c r="L57" s="51">
        <f>SUM(L58:L62)</f>
        <v>48697</v>
      </c>
      <c r="N57" s="18"/>
      <c r="O57" s="18"/>
    </row>
    <row r="58" spans="2:15" ht="13.5" customHeight="1">
      <c r="B58" s="41"/>
      <c r="C58" s="54" t="s">
        <v>270</v>
      </c>
      <c r="D58" s="50">
        <v>34878</v>
      </c>
      <c r="E58" s="49">
        <v>32136</v>
      </c>
      <c r="F58" s="50">
        <v>29406</v>
      </c>
      <c r="G58" s="50">
        <v>34</v>
      </c>
      <c r="H58" s="45">
        <v>-319</v>
      </c>
      <c r="I58" s="45">
        <f t="shared" si="3"/>
        <v>-285</v>
      </c>
      <c r="J58" s="45">
        <f t="shared" si="4"/>
        <v>29121</v>
      </c>
      <c r="K58" s="45">
        <v>13864</v>
      </c>
      <c r="L58" s="51">
        <v>15257</v>
      </c>
      <c r="N58" s="18"/>
      <c r="O58" s="18"/>
    </row>
    <row r="59" spans="2:15" ht="13.5" customHeight="1">
      <c r="B59" s="41"/>
      <c r="C59" s="54" t="s">
        <v>301</v>
      </c>
      <c r="D59" s="50">
        <v>12806</v>
      </c>
      <c r="E59" s="49">
        <v>12792</v>
      </c>
      <c r="F59" s="50">
        <v>12860</v>
      </c>
      <c r="G59" s="50">
        <v>82</v>
      </c>
      <c r="H59" s="45">
        <v>135</v>
      </c>
      <c r="I59" s="45">
        <f t="shared" si="3"/>
        <v>217</v>
      </c>
      <c r="J59" s="45">
        <f t="shared" si="4"/>
        <v>13077</v>
      </c>
      <c r="K59" s="45">
        <v>6226</v>
      </c>
      <c r="L59" s="51">
        <v>6851</v>
      </c>
      <c r="N59" s="18"/>
      <c r="O59" s="18"/>
    </row>
    <row r="60" spans="2:15" ht="13.5" customHeight="1">
      <c r="B60" s="41"/>
      <c r="C60" s="54" t="s">
        <v>302</v>
      </c>
      <c r="D60" s="50">
        <v>20642</v>
      </c>
      <c r="E60" s="49">
        <v>19528</v>
      </c>
      <c r="F60" s="50">
        <v>17939</v>
      </c>
      <c r="G60" s="50">
        <v>69</v>
      </c>
      <c r="H60" s="45">
        <v>-328</v>
      </c>
      <c r="I60" s="45">
        <f t="shared" si="3"/>
        <v>-259</v>
      </c>
      <c r="J60" s="45">
        <f t="shared" si="4"/>
        <v>17680</v>
      </c>
      <c r="K60" s="45">
        <v>8290</v>
      </c>
      <c r="L60" s="51">
        <v>9390</v>
      </c>
      <c r="N60" s="18"/>
      <c r="O60" s="18"/>
    </row>
    <row r="61" spans="2:15" ht="13.5" customHeight="1">
      <c r="B61" s="41"/>
      <c r="C61" s="54" t="s">
        <v>303</v>
      </c>
      <c r="D61" s="50">
        <v>9426</v>
      </c>
      <c r="E61" s="49">
        <v>9004</v>
      </c>
      <c r="F61" s="50">
        <v>8290</v>
      </c>
      <c r="G61" s="50">
        <v>2</v>
      </c>
      <c r="H61" s="45">
        <v>-111</v>
      </c>
      <c r="I61" s="45">
        <f t="shared" si="3"/>
        <v>-109</v>
      </c>
      <c r="J61" s="45">
        <f t="shared" si="4"/>
        <v>8181</v>
      </c>
      <c r="K61" s="45">
        <v>3983</v>
      </c>
      <c r="L61" s="51">
        <v>4198</v>
      </c>
      <c r="N61" s="18"/>
      <c r="O61" s="18"/>
    </row>
    <row r="62" spans="2:15" ht="13.5" customHeight="1">
      <c r="B62" s="41"/>
      <c r="C62" s="54" t="s">
        <v>271</v>
      </c>
      <c r="D62" s="50">
        <v>30294</v>
      </c>
      <c r="E62" s="49">
        <v>28506</v>
      </c>
      <c r="F62" s="50">
        <v>25500</v>
      </c>
      <c r="G62" s="50">
        <v>7</v>
      </c>
      <c r="H62" s="45">
        <v>-242</v>
      </c>
      <c r="I62" s="45">
        <f t="shared" si="3"/>
        <v>-235</v>
      </c>
      <c r="J62" s="45">
        <f t="shared" si="4"/>
        <v>25265</v>
      </c>
      <c r="K62" s="45">
        <v>12264</v>
      </c>
      <c r="L62" s="51">
        <v>13001</v>
      </c>
      <c r="N62" s="18"/>
      <c r="O62" s="18"/>
    </row>
    <row r="63" spans="2:15" ht="13.5" customHeight="1">
      <c r="B63" s="1164" t="s">
        <v>304</v>
      </c>
      <c r="C63" s="1165"/>
      <c r="D63" s="50">
        <f>SUM(D64:D66)</f>
        <v>61572</v>
      </c>
      <c r="E63" s="49">
        <f>SUM(E64:E66)</f>
        <v>58037</v>
      </c>
      <c r="F63" s="50">
        <f>SUM(F64:F66)</f>
        <v>52045</v>
      </c>
      <c r="G63" s="50">
        <f>SUM(G64:G66)</f>
        <v>50</v>
      </c>
      <c r="H63" s="50">
        <f>SUM(H64:H66)</f>
        <v>-1480</v>
      </c>
      <c r="I63" s="45">
        <f t="shared" si="3"/>
        <v>-1430</v>
      </c>
      <c r="J63" s="45">
        <f t="shared" si="4"/>
        <v>50615</v>
      </c>
      <c r="K63" s="50">
        <f>SUM(K64:K66)</f>
        <v>24861</v>
      </c>
      <c r="L63" s="51">
        <f>SUM(L64:L66)</f>
        <v>25754</v>
      </c>
      <c r="N63" s="18"/>
      <c r="O63" s="18"/>
    </row>
    <row r="64" spans="2:15" ht="13.5" customHeight="1">
      <c r="B64" s="41"/>
      <c r="C64" s="54" t="s">
        <v>305</v>
      </c>
      <c r="D64" s="50">
        <v>26684</v>
      </c>
      <c r="E64" s="49">
        <v>24772</v>
      </c>
      <c r="F64" s="50">
        <v>22245</v>
      </c>
      <c r="G64" s="50">
        <v>35</v>
      </c>
      <c r="H64" s="45">
        <v>-533</v>
      </c>
      <c r="I64" s="45">
        <f t="shared" si="3"/>
        <v>-498</v>
      </c>
      <c r="J64" s="45">
        <f t="shared" si="4"/>
        <v>21747</v>
      </c>
      <c r="K64" s="45">
        <v>10629</v>
      </c>
      <c r="L64" s="51">
        <v>11118</v>
      </c>
      <c r="N64" s="18"/>
      <c r="O64" s="18"/>
    </row>
    <row r="65" spans="2:15" ht="13.5" customHeight="1">
      <c r="B65" s="41"/>
      <c r="C65" s="54" t="s">
        <v>272</v>
      </c>
      <c r="D65" s="50">
        <v>16522</v>
      </c>
      <c r="E65" s="49">
        <v>15478</v>
      </c>
      <c r="F65" s="50">
        <v>13817</v>
      </c>
      <c r="G65" s="50">
        <v>-6</v>
      </c>
      <c r="H65" s="45">
        <v>-293</v>
      </c>
      <c r="I65" s="45">
        <f t="shared" si="3"/>
        <v>-299</v>
      </c>
      <c r="J65" s="45">
        <f t="shared" si="4"/>
        <v>13518</v>
      </c>
      <c r="K65" s="45">
        <v>6662</v>
      </c>
      <c r="L65" s="51">
        <v>6856</v>
      </c>
      <c r="N65" s="18"/>
      <c r="O65" s="18"/>
    </row>
    <row r="66" spans="2:15" ht="13.5" customHeight="1">
      <c r="B66" s="56"/>
      <c r="C66" s="57" t="s">
        <v>306</v>
      </c>
      <c r="D66" s="58">
        <v>18366</v>
      </c>
      <c r="E66" s="59">
        <v>17787</v>
      </c>
      <c r="F66" s="58">
        <v>15983</v>
      </c>
      <c r="G66" s="58">
        <v>21</v>
      </c>
      <c r="H66" s="60">
        <v>-654</v>
      </c>
      <c r="I66" s="60">
        <f t="shared" si="3"/>
        <v>-633</v>
      </c>
      <c r="J66" s="60">
        <f t="shared" si="4"/>
        <v>15350</v>
      </c>
      <c r="K66" s="60">
        <v>7570</v>
      </c>
      <c r="L66" s="61">
        <v>7780</v>
      </c>
      <c r="N66" s="18"/>
      <c r="O66" s="18"/>
    </row>
    <row r="67" spans="2:15" ht="13.5" customHeight="1">
      <c r="B67" s="16" t="s">
        <v>307</v>
      </c>
      <c r="C67" s="47"/>
      <c r="D67" s="49"/>
      <c r="E67" s="49"/>
      <c r="F67" s="49"/>
      <c r="G67" s="49"/>
      <c r="H67" s="45"/>
      <c r="I67" s="45"/>
      <c r="J67" s="45"/>
      <c r="K67" s="45"/>
      <c r="L67" s="49"/>
      <c r="M67" s="21"/>
      <c r="N67" s="45"/>
      <c r="O67" s="45"/>
    </row>
    <row r="68" ht="15" customHeight="1"/>
  </sheetData>
  <mergeCells count="16">
    <mergeCell ref="B8:C8"/>
    <mergeCell ref="B50:C50"/>
    <mergeCell ref="B47:C47"/>
    <mergeCell ref="B24:C24"/>
    <mergeCell ref="B32:C32"/>
    <mergeCell ref="B34:C34"/>
    <mergeCell ref="J4:L4"/>
    <mergeCell ref="D4:F4"/>
    <mergeCell ref="B63:C63"/>
    <mergeCell ref="B57:C57"/>
    <mergeCell ref="B4:C5"/>
    <mergeCell ref="G4:I4"/>
    <mergeCell ref="B39:C39"/>
    <mergeCell ref="B55:C55"/>
    <mergeCell ref="B6:C6"/>
    <mergeCell ref="B23:C23"/>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2:M174"/>
  <sheetViews>
    <sheetView workbookViewId="0" topLeftCell="A1">
      <selection activeCell="A1" sqref="A1"/>
    </sheetView>
  </sheetViews>
  <sheetFormatPr defaultColWidth="9.00390625" defaultRowHeight="13.5"/>
  <cols>
    <col min="1" max="1" width="2.625" style="718" customWidth="1"/>
    <col min="2" max="2" width="5.375" style="718" customWidth="1"/>
    <col min="3" max="3" width="22.25390625" style="718" bestFit="1" customWidth="1"/>
    <col min="4" max="4" width="12.625" style="718" customWidth="1"/>
    <col min="5" max="5" width="9.125" style="718" customWidth="1"/>
    <col min="6" max="6" width="12.625" style="718" customWidth="1"/>
    <col min="7" max="7" width="9.125" style="718" customWidth="1"/>
    <col min="8" max="8" width="13.625" style="718" customWidth="1"/>
    <col min="9" max="9" width="10.75390625" style="718" customWidth="1"/>
    <col min="10" max="16384" width="9.00390625" style="718" customWidth="1"/>
  </cols>
  <sheetData>
    <row r="2" ht="14.25">
      <c r="B2" s="719" t="s">
        <v>532</v>
      </c>
    </row>
    <row r="3" ht="12.75" thickBot="1">
      <c r="I3" s="720" t="s">
        <v>428</v>
      </c>
    </row>
    <row r="4" spans="2:13" ht="12.75" thickTop="1">
      <c r="B4" s="1494" t="s">
        <v>429</v>
      </c>
      <c r="C4" s="1495"/>
      <c r="D4" s="1492" t="s">
        <v>430</v>
      </c>
      <c r="E4" s="1493"/>
      <c r="F4" s="1492" t="s">
        <v>431</v>
      </c>
      <c r="G4" s="1493"/>
      <c r="H4" s="1492" t="s">
        <v>432</v>
      </c>
      <c r="I4" s="1493"/>
      <c r="J4" s="721"/>
      <c r="K4" s="721"/>
      <c r="L4" s="721"/>
      <c r="M4" s="721"/>
    </row>
    <row r="5" spans="2:13" ht="12">
      <c r="B5" s="1496"/>
      <c r="C5" s="1497"/>
      <c r="D5" s="1506" t="s">
        <v>433</v>
      </c>
      <c r="E5" s="1491" t="s">
        <v>376</v>
      </c>
      <c r="F5" s="1506" t="s">
        <v>433</v>
      </c>
      <c r="G5" s="1491" t="s">
        <v>376</v>
      </c>
      <c r="H5" s="1506" t="s">
        <v>434</v>
      </c>
      <c r="I5" s="1508" t="s">
        <v>435</v>
      </c>
      <c r="J5" s="721"/>
      <c r="K5" s="721"/>
      <c r="L5" s="721"/>
      <c r="M5" s="721"/>
    </row>
    <row r="6" spans="2:13" ht="12">
      <c r="B6" s="1498"/>
      <c r="C6" s="1499"/>
      <c r="D6" s="1507"/>
      <c r="E6" s="1491"/>
      <c r="F6" s="1507"/>
      <c r="G6" s="1491"/>
      <c r="H6" s="1507"/>
      <c r="I6" s="1509"/>
      <c r="J6" s="721"/>
      <c r="K6" s="721"/>
      <c r="L6" s="721"/>
      <c r="M6" s="721"/>
    </row>
    <row r="7" spans="2:9" s="721" customFormat="1" ht="13.5">
      <c r="B7" s="722"/>
      <c r="C7" s="723"/>
      <c r="D7" s="724"/>
      <c r="E7" s="725"/>
      <c r="F7" s="724"/>
      <c r="G7" s="725"/>
      <c r="H7" s="726"/>
      <c r="I7" s="727" t="s">
        <v>436</v>
      </c>
    </row>
    <row r="8" spans="2:9" s="728" customFormat="1" ht="18" customHeight="1">
      <c r="B8" s="1500" t="s">
        <v>437</v>
      </c>
      <c r="C8" s="1501"/>
      <c r="D8" s="729">
        <f>SUM(D14,D27,D39,D60,D69,D80,D89,D110)</f>
        <v>10825684</v>
      </c>
      <c r="E8" s="730">
        <f>D8/$D$8*100</f>
        <v>100</v>
      </c>
      <c r="F8" s="729">
        <f>SUM(F14,F27,F39,F60,F69,F80,F89,F110)</f>
        <v>9464485</v>
      </c>
      <c r="G8" s="731">
        <f>F8/$F$8*100</f>
        <v>100</v>
      </c>
      <c r="H8" s="732">
        <f>D8-F8</f>
        <v>1361199</v>
      </c>
      <c r="I8" s="733">
        <v>14.4</v>
      </c>
    </row>
    <row r="9" spans="2:9" ht="12">
      <c r="B9" s="734"/>
      <c r="C9" s="735"/>
      <c r="D9" s="736"/>
      <c r="E9" s="737"/>
      <c r="F9" s="736"/>
      <c r="G9" s="737"/>
      <c r="H9" s="738"/>
      <c r="I9" s="739"/>
    </row>
    <row r="10" spans="2:9" ht="15" customHeight="1">
      <c r="B10" s="1504" t="s">
        <v>438</v>
      </c>
      <c r="C10" s="740" t="s">
        <v>439</v>
      </c>
      <c r="D10" s="741">
        <v>906377</v>
      </c>
      <c r="E10" s="737">
        <v>8.4</v>
      </c>
      <c r="F10" s="741">
        <v>1045809</v>
      </c>
      <c r="G10" s="737">
        <v>11.1</v>
      </c>
      <c r="H10" s="738">
        <f>D10-F10</f>
        <v>-139432</v>
      </c>
      <c r="I10" s="742">
        <v>0</v>
      </c>
    </row>
    <row r="11" spans="2:9" ht="15" customHeight="1">
      <c r="B11" s="1505"/>
      <c r="C11" s="740" t="s">
        <v>440</v>
      </c>
      <c r="D11" s="741">
        <v>2522286</v>
      </c>
      <c r="E11" s="737">
        <v>23.3</v>
      </c>
      <c r="F11" s="741">
        <v>2197595</v>
      </c>
      <c r="G11" s="737">
        <v>23.3</v>
      </c>
      <c r="H11" s="738">
        <f>D11-F11</f>
        <v>324691</v>
      </c>
      <c r="I11" s="742">
        <v>0</v>
      </c>
    </row>
    <row r="12" spans="2:9" ht="15" customHeight="1">
      <c r="B12" s="1505"/>
      <c r="C12" s="740" t="s">
        <v>441</v>
      </c>
      <c r="D12" s="741">
        <v>28067</v>
      </c>
      <c r="E12" s="737">
        <v>0.3</v>
      </c>
      <c r="F12" s="741">
        <v>23221</v>
      </c>
      <c r="G12" s="737">
        <f>F12/$F$8*100</f>
        <v>0.24534879605176613</v>
      </c>
      <c r="H12" s="738">
        <f>D12-F12</f>
        <v>4846</v>
      </c>
      <c r="I12" s="742">
        <v>0</v>
      </c>
    </row>
    <row r="13" spans="2:9" ht="15" customHeight="1">
      <c r="B13" s="1505"/>
      <c r="C13" s="740" t="s">
        <v>442</v>
      </c>
      <c r="D13" s="741">
        <v>512890</v>
      </c>
      <c r="E13" s="737">
        <v>4.7</v>
      </c>
      <c r="F13" s="741">
        <v>400280</v>
      </c>
      <c r="G13" s="737">
        <f>F13/$F$8*100</f>
        <v>4.229284530537055</v>
      </c>
      <c r="H13" s="738">
        <f>D13-F13</f>
        <v>112610</v>
      </c>
      <c r="I13" s="742">
        <v>0</v>
      </c>
    </row>
    <row r="14" spans="2:9" s="728" customFormat="1" ht="15" customHeight="1">
      <c r="B14" s="1505"/>
      <c r="C14" s="743" t="s">
        <v>1303</v>
      </c>
      <c r="D14" s="730">
        <f>SUM(D10:D13)</f>
        <v>3969620</v>
      </c>
      <c r="E14" s="731">
        <v>36.7</v>
      </c>
      <c r="F14" s="730">
        <f>SUM(F10:F13)</f>
        <v>3666905</v>
      </c>
      <c r="G14" s="731">
        <v>38.8</v>
      </c>
      <c r="H14" s="732">
        <f>D14-F14</f>
        <v>302715</v>
      </c>
      <c r="I14" s="733">
        <v>8.3</v>
      </c>
    </row>
    <row r="15" spans="2:9" ht="12">
      <c r="B15" s="734"/>
      <c r="C15" s="740"/>
      <c r="D15" s="741"/>
      <c r="E15" s="744"/>
      <c r="F15" s="741"/>
      <c r="G15" s="744"/>
      <c r="H15" s="738"/>
      <c r="I15" s="739"/>
    </row>
    <row r="16" spans="2:9" ht="12">
      <c r="B16" s="1489" t="s">
        <v>443</v>
      </c>
      <c r="C16" s="740" t="s">
        <v>444</v>
      </c>
      <c r="D16" s="741">
        <v>2087887</v>
      </c>
      <c r="E16" s="737">
        <v>19.3</v>
      </c>
      <c r="F16" s="741">
        <v>2051230</v>
      </c>
      <c r="G16" s="744">
        <f aca="true" t="shared" si="0" ref="G16:G23">+F16/F$8*100</f>
        <v>21.672917226874997</v>
      </c>
      <c r="H16" s="738">
        <f aca="true" t="shared" si="1" ref="H16:H21">D16-F16</f>
        <v>36657</v>
      </c>
      <c r="I16" s="742">
        <v>0</v>
      </c>
    </row>
    <row r="17" spans="2:9" ht="12">
      <c r="B17" s="1489"/>
      <c r="C17" s="740" t="s">
        <v>445</v>
      </c>
      <c r="D17" s="741">
        <v>399756</v>
      </c>
      <c r="E17" s="737">
        <v>3.7</v>
      </c>
      <c r="F17" s="741">
        <v>272002</v>
      </c>
      <c r="G17" s="744">
        <f t="shared" si="0"/>
        <v>2.8739228811710307</v>
      </c>
      <c r="H17" s="738">
        <f t="shared" si="1"/>
        <v>127754</v>
      </c>
      <c r="I17" s="742">
        <v>0</v>
      </c>
    </row>
    <row r="18" spans="2:9" ht="12">
      <c r="B18" s="1489"/>
      <c r="C18" s="740" t="s">
        <v>446</v>
      </c>
      <c r="D18" s="741">
        <v>4608</v>
      </c>
      <c r="E18" s="737">
        <f>+D18/$D$8*100</f>
        <v>0.042565439744962075</v>
      </c>
      <c r="F18" s="741">
        <v>2871</v>
      </c>
      <c r="G18" s="744">
        <f t="shared" si="0"/>
        <v>0.030334455599010404</v>
      </c>
      <c r="H18" s="738">
        <f t="shared" si="1"/>
        <v>1737</v>
      </c>
      <c r="I18" s="742">
        <v>0</v>
      </c>
    </row>
    <row r="19" spans="2:9" ht="12">
      <c r="B19" s="1489"/>
      <c r="C19" s="740" t="s">
        <v>447</v>
      </c>
      <c r="D19" s="741">
        <v>110712</v>
      </c>
      <c r="E19" s="737">
        <v>1</v>
      </c>
      <c r="F19" s="741">
        <v>81550</v>
      </c>
      <c r="G19" s="744">
        <f t="shared" si="0"/>
        <v>0.8616422340993725</v>
      </c>
      <c r="H19" s="738">
        <f t="shared" si="1"/>
        <v>29162</v>
      </c>
      <c r="I19" s="742">
        <v>0</v>
      </c>
    </row>
    <row r="20" spans="2:9" ht="12">
      <c r="B20" s="1489"/>
      <c r="C20" s="740" t="s">
        <v>448</v>
      </c>
      <c r="D20" s="741">
        <v>25632</v>
      </c>
      <c r="E20" s="737">
        <f>+D20/$D$8*100</f>
        <v>0.23677025858135156</v>
      </c>
      <c r="F20" s="741">
        <v>8576</v>
      </c>
      <c r="G20" s="744">
        <f t="shared" si="0"/>
        <v>0.09061243163257166</v>
      </c>
      <c r="H20" s="738">
        <f t="shared" si="1"/>
        <v>17056</v>
      </c>
      <c r="I20" s="742">
        <v>0</v>
      </c>
    </row>
    <row r="21" spans="2:9" ht="12">
      <c r="B21" s="1489"/>
      <c r="C21" s="740" t="s">
        <v>449</v>
      </c>
      <c r="D21" s="741">
        <v>12000</v>
      </c>
      <c r="E21" s="737">
        <f>+D21/$D$8*100</f>
        <v>0.11084749933583875</v>
      </c>
      <c r="F21" s="741">
        <v>12000</v>
      </c>
      <c r="G21" s="744">
        <f t="shared" si="0"/>
        <v>0.12678978306796407</v>
      </c>
      <c r="H21" s="738">
        <f t="shared" si="1"/>
        <v>0</v>
      </c>
      <c r="I21" s="742">
        <v>0</v>
      </c>
    </row>
    <row r="22" spans="2:9" ht="12">
      <c r="B22" s="1489"/>
      <c r="C22" s="740" t="s">
        <v>450</v>
      </c>
      <c r="D22" s="741">
        <v>0</v>
      </c>
      <c r="E22" s="737">
        <f>+D22/$D$8*100</f>
        <v>0</v>
      </c>
      <c r="F22" s="741">
        <v>248120</v>
      </c>
      <c r="G22" s="744">
        <f t="shared" si="0"/>
        <v>2.621590081235271</v>
      </c>
      <c r="H22" s="738">
        <v>0</v>
      </c>
      <c r="I22" s="742">
        <v>0</v>
      </c>
    </row>
    <row r="23" spans="2:9" ht="12">
      <c r="B23" s="1489"/>
      <c r="C23" s="740" t="s">
        <v>451</v>
      </c>
      <c r="D23" s="741">
        <v>158202</v>
      </c>
      <c r="E23" s="737">
        <v>1.5</v>
      </c>
      <c r="F23" s="741">
        <v>17296</v>
      </c>
      <c r="G23" s="744">
        <f t="shared" si="0"/>
        <v>0.1827463406619589</v>
      </c>
      <c r="H23" s="738">
        <f>D23-F23</f>
        <v>140906</v>
      </c>
      <c r="I23" s="742">
        <v>0</v>
      </c>
    </row>
    <row r="24" spans="2:9" ht="12">
      <c r="B24" s="1489"/>
      <c r="C24" s="740" t="s">
        <v>452</v>
      </c>
      <c r="D24" s="741">
        <v>3596</v>
      </c>
      <c r="E24" s="737">
        <f>+D24/$D$8*100</f>
        <v>0.03321730063430634</v>
      </c>
      <c r="F24" s="741">
        <v>5965</v>
      </c>
      <c r="G24" s="744">
        <v>0</v>
      </c>
      <c r="H24" s="738">
        <f>D24-F24</f>
        <v>-2369</v>
      </c>
      <c r="I24" s="742">
        <v>0</v>
      </c>
    </row>
    <row r="25" spans="2:9" ht="12">
      <c r="B25" s="1489"/>
      <c r="C25" s="740" t="s">
        <v>453</v>
      </c>
      <c r="D25" s="741">
        <v>1036902</v>
      </c>
      <c r="E25" s="737">
        <v>9.6</v>
      </c>
      <c r="F25" s="741">
        <v>45000</v>
      </c>
      <c r="G25" s="744">
        <f>+F25/F$8*100</f>
        <v>0.4754616865048653</v>
      </c>
      <c r="H25" s="738">
        <v>743782</v>
      </c>
      <c r="I25" s="742">
        <v>0</v>
      </c>
    </row>
    <row r="26" spans="2:9" ht="12">
      <c r="B26" s="1489"/>
      <c r="C26" s="740" t="s">
        <v>454</v>
      </c>
      <c r="D26" s="741">
        <v>27093</v>
      </c>
      <c r="E26" s="737">
        <v>0.3</v>
      </c>
      <c r="F26" s="741">
        <v>1185</v>
      </c>
      <c r="G26" s="744">
        <f>+F26/F$8*100</f>
        <v>0.012520491077961453</v>
      </c>
      <c r="H26" s="738">
        <f>D26-F26</f>
        <v>25908</v>
      </c>
      <c r="I26" s="742">
        <v>0</v>
      </c>
    </row>
    <row r="27" spans="2:9" s="728" customFormat="1" ht="11.25">
      <c r="B27" s="1489"/>
      <c r="C27" s="743" t="s">
        <v>1303</v>
      </c>
      <c r="D27" s="730">
        <f>SUM(D16:D26)</f>
        <v>3866388</v>
      </c>
      <c r="E27" s="731">
        <v>35.7</v>
      </c>
      <c r="F27" s="730">
        <f>SUM(F16:F26)</f>
        <v>2745795</v>
      </c>
      <c r="G27" s="745">
        <f>+F27/F$8*100</f>
        <v>29.011562699925037</v>
      </c>
      <c r="H27" s="732">
        <f>D27-F27</f>
        <v>1120593</v>
      </c>
      <c r="I27" s="733">
        <v>40.8</v>
      </c>
    </row>
    <row r="28" spans="2:9" ht="12">
      <c r="B28" s="734"/>
      <c r="C28" s="740"/>
      <c r="D28" s="741"/>
      <c r="E28" s="744"/>
      <c r="F28" s="741"/>
      <c r="G28" s="744"/>
      <c r="H28" s="738"/>
      <c r="I28" s="746"/>
    </row>
    <row r="29" spans="2:9" ht="12">
      <c r="B29" s="1490" t="s">
        <v>455</v>
      </c>
      <c r="C29" s="740" t="s">
        <v>456</v>
      </c>
      <c r="D29" s="741">
        <v>228327</v>
      </c>
      <c r="E29" s="744">
        <v>2.2</v>
      </c>
      <c r="F29" s="741">
        <v>234737</v>
      </c>
      <c r="G29" s="744">
        <f aca="true" t="shared" si="2" ref="G29:G39">+F29/F$8*100</f>
        <v>2.480187775668724</v>
      </c>
      <c r="H29" s="738">
        <f aca="true" t="shared" si="3" ref="H29:H39">D29-F29</f>
        <v>-6410</v>
      </c>
      <c r="I29" s="742">
        <v>0</v>
      </c>
    </row>
    <row r="30" spans="2:9" ht="12">
      <c r="B30" s="1488"/>
      <c r="C30" s="740" t="s">
        <v>457</v>
      </c>
      <c r="D30" s="741">
        <v>377771</v>
      </c>
      <c r="E30" s="744">
        <v>3.5</v>
      </c>
      <c r="F30" s="741">
        <v>452193</v>
      </c>
      <c r="G30" s="744">
        <f t="shared" si="2"/>
        <v>4.777787697904323</v>
      </c>
      <c r="H30" s="738">
        <f t="shared" si="3"/>
        <v>-74422</v>
      </c>
      <c r="I30" s="742">
        <v>0</v>
      </c>
    </row>
    <row r="31" spans="2:9" ht="12">
      <c r="B31" s="1488"/>
      <c r="C31" s="740" t="s">
        <v>458</v>
      </c>
      <c r="D31" s="741">
        <v>0</v>
      </c>
      <c r="E31" s="737">
        <f>+D31/$D$8*100</f>
        <v>0</v>
      </c>
      <c r="F31" s="741">
        <v>1395</v>
      </c>
      <c r="G31" s="744">
        <f t="shared" si="2"/>
        <v>0.014739312281650823</v>
      </c>
      <c r="H31" s="738">
        <f t="shared" si="3"/>
        <v>-1395</v>
      </c>
      <c r="I31" s="742">
        <v>0</v>
      </c>
    </row>
    <row r="32" spans="2:9" ht="12">
      <c r="B32" s="1488"/>
      <c r="C32" s="740" t="s">
        <v>459</v>
      </c>
      <c r="D32" s="741">
        <v>43980</v>
      </c>
      <c r="E32" s="744">
        <v>0.4</v>
      </c>
      <c r="F32" s="741">
        <v>462856</v>
      </c>
      <c r="G32" s="744">
        <f t="shared" si="2"/>
        <v>4.890450985975465</v>
      </c>
      <c r="H32" s="738">
        <f t="shared" si="3"/>
        <v>-418876</v>
      </c>
      <c r="I32" s="742">
        <v>0</v>
      </c>
    </row>
    <row r="33" spans="2:9" ht="12">
      <c r="B33" s="1488"/>
      <c r="C33" s="740" t="s">
        <v>460</v>
      </c>
      <c r="D33" s="741">
        <v>5325</v>
      </c>
      <c r="E33" s="744">
        <f>+D33/D$8*100</f>
        <v>0.04918857783027844</v>
      </c>
      <c r="F33" s="741">
        <v>4476</v>
      </c>
      <c r="G33" s="744">
        <f t="shared" si="2"/>
        <v>0.0472925890843506</v>
      </c>
      <c r="H33" s="738">
        <f t="shared" si="3"/>
        <v>849</v>
      </c>
      <c r="I33" s="742">
        <v>0</v>
      </c>
    </row>
    <row r="34" spans="2:9" ht="12">
      <c r="B34" s="1488"/>
      <c r="C34" s="740" t="s">
        <v>461</v>
      </c>
      <c r="D34" s="741">
        <v>0</v>
      </c>
      <c r="E34" s="737">
        <f>+D34/$D$8*100</f>
        <v>0</v>
      </c>
      <c r="F34" s="741">
        <v>17579</v>
      </c>
      <c r="G34" s="744">
        <f t="shared" si="2"/>
        <v>0.1857364663793117</v>
      </c>
      <c r="H34" s="738">
        <f t="shared" si="3"/>
        <v>-17579</v>
      </c>
      <c r="I34" s="742">
        <v>0</v>
      </c>
    </row>
    <row r="35" spans="2:9" ht="12">
      <c r="B35" s="1488"/>
      <c r="C35" s="740" t="s">
        <v>462</v>
      </c>
      <c r="D35" s="741">
        <v>0</v>
      </c>
      <c r="E35" s="737">
        <f>+D35/$D$8*100</f>
        <v>0</v>
      </c>
      <c r="F35" s="741">
        <v>19868</v>
      </c>
      <c r="G35" s="744">
        <f t="shared" si="2"/>
        <v>0.20992161749952584</v>
      </c>
      <c r="H35" s="738">
        <f t="shared" si="3"/>
        <v>-19868</v>
      </c>
      <c r="I35" s="742">
        <v>0</v>
      </c>
    </row>
    <row r="36" spans="2:9" ht="12">
      <c r="B36" s="1488"/>
      <c r="C36" s="740" t="s">
        <v>463</v>
      </c>
      <c r="D36" s="741">
        <v>14194</v>
      </c>
      <c r="E36" s="744">
        <f>+D36/D$8*100</f>
        <v>0.13111411713107457</v>
      </c>
      <c r="F36" s="741">
        <v>5636</v>
      </c>
      <c r="G36" s="744">
        <f t="shared" si="2"/>
        <v>0.059548934780920465</v>
      </c>
      <c r="H36" s="738">
        <f t="shared" si="3"/>
        <v>8558</v>
      </c>
      <c r="I36" s="742">
        <v>0</v>
      </c>
    </row>
    <row r="37" spans="2:9" ht="12">
      <c r="B37" s="1488"/>
      <c r="C37" s="740" t="s">
        <v>464</v>
      </c>
      <c r="D37" s="741">
        <v>0</v>
      </c>
      <c r="E37" s="737">
        <f>+D37/$D$8*100</f>
        <v>0</v>
      </c>
      <c r="F37" s="741">
        <v>0</v>
      </c>
      <c r="G37" s="741">
        <f t="shared" si="2"/>
        <v>0</v>
      </c>
      <c r="H37" s="738">
        <f t="shared" si="3"/>
        <v>0</v>
      </c>
      <c r="I37" s="742">
        <v>0</v>
      </c>
    </row>
    <row r="38" spans="2:9" ht="12">
      <c r="B38" s="1488"/>
      <c r="C38" s="740" t="s">
        <v>465</v>
      </c>
      <c r="D38" s="741">
        <v>12686</v>
      </c>
      <c r="E38" s="744">
        <f>+D38/D$8*100</f>
        <v>0.11718428138120418</v>
      </c>
      <c r="F38" s="741">
        <v>0</v>
      </c>
      <c r="G38" s="741">
        <f t="shared" si="2"/>
        <v>0</v>
      </c>
      <c r="H38" s="738">
        <f t="shared" si="3"/>
        <v>12686</v>
      </c>
      <c r="I38" s="742">
        <v>0</v>
      </c>
    </row>
    <row r="39" spans="2:9" s="728" customFormat="1" ht="11.25">
      <c r="B39" s="1488"/>
      <c r="C39" s="743" t="s">
        <v>1303</v>
      </c>
      <c r="D39" s="730">
        <f>SUM(D29:D38)</f>
        <v>682283</v>
      </c>
      <c r="E39" s="745">
        <v>6.3</v>
      </c>
      <c r="F39" s="730">
        <f>SUM(F29:F38)</f>
        <v>1198740</v>
      </c>
      <c r="G39" s="745">
        <f t="shared" si="2"/>
        <v>12.665665379574273</v>
      </c>
      <c r="H39" s="732">
        <f t="shared" si="3"/>
        <v>-516457</v>
      </c>
      <c r="I39" s="733">
        <v>-43.1</v>
      </c>
    </row>
    <row r="40" spans="2:9" ht="12">
      <c r="B40" s="734"/>
      <c r="C40" s="740"/>
      <c r="D40" s="741"/>
      <c r="E40" s="744"/>
      <c r="F40" s="741"/>
      <c r="G40" s="744"/>
      <c r="H40" s="741"/>
      <c r="I40" s="739"/>
    </row>
    <row r="41" spans="2:9" ht="12">
      <c r="B41" s="1487" t="s">
        <v>466</v>
      </c>
      <c r="C41" s="740" t="s">
        <v>467</v>
      </c>
      <c r="D41" s="741">
        <v>705040</v>
      </c>
      <c r="E41" s="744">
        <v>6.5</v>
      </c>
      <c r="F41" s="741">
        <v>534241</v>
      </c>
      <c r="G41" s="744">
        <v>5.7</v>
      </c>
      <c r="H41" s="738">
        <f aca="true" t="shared" si="4" ref="H41:H60">D41-F41</f>
        <v>170799</v>
      </c>
      <c r="I41" s="742">
        <v>0</v>
      </c>
    </row>
    <row r="42" spans="2:9" ht="12">
      <c r="B42" s="1487"/>
      <c r="C42" s="740" t="s">
        <v>468</v>
      </c>
      <c r="D42" s="741">
        <v>23861</v>
      </c>
      <c r="E42" s="744">
        <f>+D42/D$8*100</f>
        <v>0.22041101513770398</v>
      </c>
      <c r="F42" s="741">
        <v>38538</v>
      </c>
      <c r="G42" s="744">
        <f aca="true" t="shared" si="5" ref="G42:G60">+F42/F$8*100</f>
        <v>0.4071853883227667</v>
      </c>
      <c r="H42" s="738">
        <f t="shared" si="4"/>
        <v>-14677</v>
      </c>
      <c r="I42" s="742">
        <v>0</v>
      </c>
    </row>
    <row r="43" spans="2:9" ht="12">
      <c r="B43" s="1487"/>
      <c r="C43" s="740" t="s">
        <v>469</v>
      </c>
      <c r="D43" s="741">
        <v>12530</v>
      </c>
      <c r="E43" s="744">
        <f>+D43/D$8*100</f>
        <v>0.11574326388983827</v>
      </c>
      <c r="F43" s="741">
        <v>1613</v>
      </c>
      <c r="G43" s="744">
        <f t="shared" si="5"/>
        <v>0.017042660007385507</v>
      </c>
      <c r="H43" s="738">
        <f t="shared" si="4"/>
        <v>10917</v>
      </c>
      <c r="I43" s="742">
        <v>0</v>
      </c>
    </row>
    <row r="44" spans="2:9" ht="12">
      <c r="B44" s="1487"/>
      <c r="C44" s="740" t="s">
        <v>470</v>
      </c>
      <c r="D44" s="741">
        <v>21876</v>
      </c>
      <c r="E44" s="744">
        <f>+D44/D$8*100</f>
        <v>0.20207499128923398</v>
      </c>
      <c r="F44" s="741">
        <v>53960</v>
      </c>
      <c r="G44" s="744">
        <f t="shared" si="5"/>
        <v>0.5701313911956117</v>
      </c>
      <c r="H44" s="738">
        <f t="shared" si="4"/>
        <v>-32084</v>
      </c>
      <c r="I44" s="742">
        <v>0</v>
      </c>
    </row>
    <row r="45" spans="2:9" ht="12">
      <c r="B45" s="1487"/>
      <c r="C45" s="740" t="s">
        <v>471</v>
      </c>
      <c r="D45" s="741">
        <v>0</v>
      </c>
      <c r="E45" s="737">
        <f>+D45/$D$8*100</f>
        <v>0</v>
      </c>
      <c r="F45" s="741">
        <v>0</v>
      </c>
      <c r="G45" s="741">
        <f t="shared" si="5"/>
        <v>0</v>
      </c>
      <c r="H45" s="738">
        <f t="shared" si="4"/>
        <v>0</v>
      </c>
      <c r="I45" s="742">
        <v>0</v>
      </c>
    </row>
    <row r="46" spans="2:9" ht="12">
      <c r="B46" s="1488"/>
      <c r="C46" s="740" t="s">
        <v>472</v>
      </c>
      <c r="D46" s="741">
        <v>16055</v>
      </c>
      <c r="E46" s="744">
        <v>0.2</v>
      </c>
      <c r="F46" s="741">
        <v>52750</v>
      </c>
      <c r="G46" s="744">
        <f t="shared" si="5"/>
        <v>0.5573467547362588</v>
      </c>
      <c r="H46" s="738">
        <f t="shared" si="4"/>
        <v>-36695</v>
      </c>
      <c r="I46" s="742">
        <v>0</v>
      </c>
    </row>
    <row r="47" spans="2:9" ht="12">
      <c r="B47" s="1488"/>
      <c r="C47" s="740" t="s">
        <v>473</v>
      </c>
      <c r="D47" s="741">
        <v>11463</v>
      </c>
      <c r="E47" s="744">
        <f>+D47/D$8*100</f>
        <v>0.10588707374055994</v>
      </c>
      <c r="F47" s="741">
        <v>2730</v>
      </c>
      <c r="G47" s="744">
        <f t="shared" si="5"/>
        <v>0.02884467564796183</v>
      </c>
      <c r="H47" s="738">
        <f t="shared" si="4"/>
        <v>8733</v>
      </c>
      <c r="I47" s="742">
        <v>0</v>
      </c>
    </row>
    <row r="48" spans="2:9" ht="12">
      <c r="B48" s="1488"/>
      <c r="C48" s="740" t="s">
        <v>474</v>
      </c>
      <c r="D48" s="741">
        <v>44961</v>
      </c>
      <c r="E48" s="744">
        <f>+D48/D$8*100</f>
        <v>0.41531786813655375</v>
      </c>
      <c r="F48" s="741">
        <v>23763</v>
      </c>
      <c r="G48" s="744">
        <f t="shared" si="5"/>
        <v>0.25107546792033586</v>
      </c>
      <c r="H48" s="738">
        <f t="shared" si="4"/>
        <v>21198</v>
      </c>
      <c r="I48" s="742">
        <v>0</v>
      </c>
    </row>
    <row r="49" spans="2:9" ht="12">
      <c r="B49" s="1488"/>
      <c r="C49" s="740" t="s">
        <v>475</v>
      </c>
      <c r="D49" s="741">
        <v>4964</v>
      </c>
      <c r="E49" s="744">
        <f>+D49/D$8*100</f>
        <v>0.04585391555859196</v>
      </c>
      <c r="F49" s="741">
        <v>3082</v>
      </c>
      <c r="G49" s="744">
        <f t="shared" si="5"/>
        <v>0.032563842617955446</v>
      </c>
      <c r="H49" s="738">
        <f t="shared" si="4"/>
        <v>1882</v>
      </c>
      <c r="I49" s="742">
        <v>0</v>
      </c>
    </row>
    <row r="50" spans="2:9" ht="12">
      <c r="B50" s="1488"/>
      <c r="C50" s="740" t="s">
        <v>476</v>
      </c>
      <c r="D50" s="741">
        <v>77549</v>
      </c>
      <c r="E50" s="744">
        <v>0.7</v>
      </c>
      <c r="F50" s="741">
        <v>50812</v>
      </c>
      <c r="G50" s="744">
        <f t="shared" si="5"/>
        <v>0.5368702047707826</v>
      </c>
      <c r="H50" s="738">
        <f t="shared" si="4"/>
        <v>26737</v>
      </c>
      <c r="I50" s="742">
        <v>0</v>
      </c>
    </row>
    <row r="51" spans="2:9" ht="12">
      <c r="B51" s="1488"/>
      <c r="C51" s="740" t="s">
        <v>477</v>
      </c>
      <c r="D51" s="741">
        <v>347357</v>
      </c>
      <c r="E51" s="744">
        <v>3.3</v>
      </c>
      <c r="F51" s="741">
        <v>244282</v>
      </c>
      <c r="G51" s="744">
        <f t="shared" si="5"/>
        <v>2.581038482284033</v>
      </c>
      <c r="H51" s="738">
        <f t="shared" si="4"/>
        <v>103075</v>
      </c>
      <c r="I51" s="742">
        <v>0</v>
      </c>
    </row>
    <row r="52" spans="2:9" ht="12">
      <c r="B52" s="1488"/>
      <c r="C52" s="740" t="s">
        <v>478</v>
      </c>
      <c r="D52" s="741">
        <v>55757</v>
      </c>
      <c r="E52" s="744">
        <v>0.5</v>
      </c>
      <c r="F52" s="741">
        <v>106682</v>
      </c>
      <c r="G52" s="744">
        <f t="shared" si="5"/>
        <v>1.127182303104712</v>
      </c>
      <c r="H52" s="738">
        <f t="shared" si="4"/>
        <v>-50925</v>
      </c>
      <c r="I52" s="742">
        <v>0</v>
      </c>
    </row>
    <row r="53" spans="2:9" ht="12">
      <c r="B53" s="1488"/>
      <c r="C53" s="740" t="s">
        <v>479</v>
      </c>
      <c r="D53" s="741">
        <v>43825</v>
      </c>
      <c r="E53" s="744">
        <v>0.4</v>
      </c>
      <c r="F53" s="741">
        <v>2399</v>
      </c>
      <c r="G53" s="744">
        <f t="shared" si="5"/>
        <v>0.025347390798337154</v>
      </c>
      <c r="H53" s="738">
        <f t="shared" si="4"/>
        <v>41426</v>
      </c>
      <c r="I53" s="742">
        <v>0</v>
      </c>
    </row>
    <row r="54" spans="2:9" ht="12">
      <c r="B54" s="1488"/>
      <c r="C54" s="740" t="s">
        <v>480</v>
      </c>
      <c r="D54" s="741">
        <v>13176</v>
      </c>
      <c r="E54" s="744">
        <f>+D54/D$8*100</f>
        <v>0.12171055427075093</v>
      </c>
      <c r="F54" s="741">
        <v>7690</v>
      </c>
      <c r="G54" s="744">
        <f t="shared" si="5"/>
        <v>0.08125111931605364</v>
      </c>
      <c r="H54" s="738">
        <f t="shared" si="4"/>
        <v>5486</v>
      </c>
      <c r="I54" s="742">
        <v>0</v>
      </c>
    </row>
    <row r="55" spans="2:9" ht="12">
      <c r="B55" s="1488"/>
      <c r="C55" s="740" t="s">
        <v>481</v>
      </c>
      <c r="D55" s="741">
        <v>934</v>
      </c>
      <c r="E55" s="744">
        <f>+D55/D$8*100</f>
        <v>0.008627630364972782</v>
      </c>
      <c r="F55" s="741">
        <v>3138</v>
      </c>
      <c r="G55" s="744">
        <f t="shared" si="5"/>
        <v>0.033155528272272604</v>
      </c>
      <c r="H55" s="738">
        <f t="shared" si="4"/>
        <v>-2204</v>
      </c>
      <c r="I55" s="742">
        <v>0</v>
      </c>
    </row>
    <row r="56" spans="2:9" ht="12">
      <c r="B56" s="1488"/>
      <c r="C56" s="740" t="s">
        <v>482</v>
      </c>
      <c r="D56" s="741">
        <v>0</v>
      </c>
      <c r="E56" s="737">
        <f>+D56/$D$8*100</f>
        <v>0</v>
      </c>
      <c r="F56" s="741">
        <v>12814</v>
      </c>
      <c r="G56" s="744">
        <f t="shared" si="5"/>
        <v>0.1353903566860743</v>
      </c>
      <c r="H56" s="738">
        <f t="shared" si="4"/>
        <v>-12814</v>
      </c>
      <c r="I56" s="742">
        <v>0</v>
      </c>
    </row>
    <row r="57" spans="2:9" ht="12">
      <c r="B57" s="1488"/>
      <c r="C57" s="740" t="s">
        <v>483</v>
      </c>
      <c r="D57" s="741">
        <v>0</v>
      </c>
      <c r="E57" s="737">
        <f>+D57/$D$8*100</f>
        <v>0</v>
      </c>
      <c r="F57" s="741">
        <v>0</v>
      </c>
      <c r="G57" s="741">
        <f t="shared" si="5"/>
        <v>0</v>
      </c>
      <c r="H57" s="738">
        <f t="shared" si="4"/>
        <v>0</v>
      </c>
      <c r="I57" s="742">
        <v>0</v>
      </c>
    </row>
    <row r="58" spans="2:9" ht="12">
      <c r="B58" s="1488"/>
      <c r="C58" s="740" t="s">
        <v>484</v>
      </c>
      <c r="D58" s="741">
        <v>343</v>
      </c>
      <c r="E58" s="744">
        <f>+D58/D$8*100</f>
        <v>0.0031683910226827233</v>
      </c>
      <c r="F58" s="741">
        <v>336</v>
      </c>
      <c r="G58" s="744">
        <f t="shared" si="5"/>
        <v>0.0035501139259029946</v>
      </c>
      <c r="H58" s="738">
        <f t="shared" si="4"/>
        <v>7</v>
      </c>
      <c r="I58" s="742">
        <v>0</v>
      </c>
    </row>
    <row r="59" spans="2:9" ht="12">
      <c r="B59" s="1488"/>
      <c r="C59" s="740" t="s">
        <v>1148</v>
      </c>
      <c r="D59" s="741">
        <v>5128</v>
      </c>
      <c r="E59" s="744">
        <v>0.1</v>
      </c>
      <c r="F59" s="741">
        <v>0</v>
      </c>
      <c r="G59" s="741">
        <f t="shared" si="5"/>
        <v>0</v>
      </c>
      <c r="H59" s="738">
        <f t="shared" si="4"/>
        <v>5128</v>
      </c>
      <c r="I59" s="742">
        <v>0</v>
      </c>
    </row>
    <row r="60" spans="2:9" s="728" customFormat="1" ht="11.25">
      <c r="B60" s="1488"/>
      <c r="C60" s="743" t="s">
        <v>1303</v>
      </c>
      <c r="D60" s="730">
        <f>SUM(D41:D59)</f>
        <v>1384819</v>
      </c>
      <c r="E60" s="745">
        <v>12.8</v>
      </c>
      <c r="F60" s="730">
        <f>SUM(F41:F59)</f>
        <v>1138830</v>
      </c>
      <c r="G60" s="745">
        <f t="shared" si="5"/>
        <v>12.03266738760746</v>
      </c>
      <c r="H60" s="732">
        <f t="shared" si="4"/>
        <v>245989</v>
      </c>
      <c r="I60" s="733">
        <v>21.6</v>
      </c>
    </row>
    <row r="61" spans="2:9" ht="12">
      <c r="B61" s="747"/>
      <c r="C61" s="740"/>
      <c r="D61" s="741"/>
      <c r="E61" s="744"/>
      <c r="F61" s="741"/>
      <c r="G61" s="744"/>
      <c r="H61" s="738"/>
      <c r="I61" s="739"/>
    </row>
    <row r="62" spans="2:9" ht="12">
      <c r="B62" s="1489" t="s">
        <v>485</v>
      </c>
      <c r="C62" s="740" t="s">
        <v>486</v>
      </c>
      <c r="D62" s="741">
        <v>18176</v>
      </c>
      <c r="E62" s="744">
        <v>0.2</v>
      </c>
      <c r="F62" s="741">
        <v>22014</v>
      </c>
      <c r="G62" s="744">
        <f>+F62/F$8*100</f>
        <v>0.23259585703818011</v>
      </c>
      <c r="H62" s="738">
        <f>D62-F62</f>
        <v>-3838</v>
      </c>
      <c r="I62" s="742">
        <v>0</v>
      </c>
    </row>
    <row r="63" spans="2:9" ht="12">
      <c r="B63" s="1488"/>
      <c r="C63" s="740" t="s">
        <v>487</v>
      </c>
      <c r="D63" s="741">
        <v>16571</v>
      </c>
      <c r="E63" s="744">
        <v>0.2</v>
      </c>
      <c r="F63" s="741">
        <v>4066</v>
      </c>
      <c r="G63" s="744">
        <v>0.1</v>
      </c>
      <c r="H63" s="738">
        <f>D63-F63</f>
        <v>12505</v>
      </c>
      <c r="I63" s="742">
        <v>0</v>
      </c>
    </row>
    <row r="64" spans="2:9" ht="12">
      <c r="B64" s="1488"/>
      <c r="C64" s="740" t="s">
        <v>488</v>
      </c>
      <c r="D64" s="741">
        <v>0</v>
      </c>
      <c r="E64" s="737">
        <f>+D64/$D$8*100</f>
        <v>0</v>
      </c>
      <c r="F64" s="741">
        <v>3862</v>
      </c>
      <c r="G64" s="744">
        <f>+F64/F$8*100</f>
        <v>0.0408051785173731</v>
      </c>
      <c r="H64" s="738">
        <f>D64-F64</f>
        <v>-3862</v>
      </c>
      <c r="I64" s="742">
        <v>0</v>
      </c>
    </row>
    <row r="65" spans="2:9" ht="12">
      <c r="B65" s="1488"/>
      <c r="C65" s="740" t="s">
        <v>489</v>
      </c>
      <c r="D65" s="741">
        <v>0</v>
      </c>
      <c r="E65" s="737">
        <f>+D65/$D$8*100</f>
        <v>0</v>
      </c>
      <c r="F65" s="741">
        <v>23091</v>
      </c>
      <c r="G65" s="744">
        <f>+F65/F$8*100</f>
        <v>0.24397524006852986</v>
      </c>
      <c r="H65" s="738">
        <v>0</v>
      </c>
      <c r="I65" s="742">
        <v>0</v>
      </c>
    </row>
    <row r="66" spans="2:9" ht="12">
      <c r="B66" s="1488"/>
      <c r="C66" s="740" t="s">
        <v>490</v>
      </c>
      <c r="D66" s="741">
        <v>2248</v>
      </c>
      <c r="E66" s="744">
        <f>+D66/D$8*100</f>
        <v>0.020765431542247123</v>
      </c>
      <c r="F66" s="741">
        <v>2044</v>
      </c>
      <c r="G66" s="744">
        <f>+F66/F$8*100</f>
        <v>0.021596526382576548</v>
      </c>
      <c r="H66" s="738">
        <f>D66-F66</f>
        <v>204</v>
      </c>
      <c r="I66" s="742">
        <v>0</v>
      </c>
    </row>
    <row r="67" spans="2:9" ht="12">
      <c r="B67" s="1488"/>
      <c r="C67" s="740" t="s">
        <v>491</v>
      </c>
      <c r="D67" s="741">
        <v>25498</v>
      </c>
      <c r="E67" s="744">
        <f>+D67/D$8*100</f>
        <v>0.23553246150543466</v>
      </c>
      <c r="F67" s="741">
        <v>32030</v>
      </c>
      <c r="G67" s="744">
        <v>0.4</v>
      </c>
      <c r="H67" s="738">
        <f>D67-F67</f>
        <v>-6532</v>
      </c>
      <c r="I67" s="742">
        <v>0</v>
      </c>
    </row>
    <row r="68" spans="2:9" ht="12">
      <c r="B68" s="1488"/>
      <c r="C68" s="740" t="s">
        <v>492</v>
      </c>
      <c r="D68" s="741">
        <v>20781</v>
      </c>
      <c r="E68" s="744">
        <f>+D68/D$8*100</f>
        <v>0.19196015697483873</v>
      </c>
      <c r="F68" s="741">
        <v>0</v>
      </c>
      <c r="G68" s="741">
        <f>+F68/F$8*100</f>
        <v>0</v>
      </c>
      <c r="H68" s="738">
        <f>D68-F68</f>
        <v>20781</v>
      </c>
      <c r="I68" s="742">
        <v>0</v>
      </c>
    </row>
    <row r="69" spans="2:9" s="728" customFormat="1" ht="11.25">
      <c r="B69" s="1488"/>
      <c r="C69" s="743" t="s">
        <v>1303</v>
      </c>
      <c r="D69" s="730">
        <f>SUM(D62:D68)</f>
        <v>83274</v>
      </c>
      <c r="E69" s="745">
        <v>0.8</v>
      </c>
      <c r="F69" s="730">
        <f>SUM(F62:F68)</f>
        <v>87107</v>
      </c>
      <c r="G69" s="745">
        <f>+F69/F$8*100</f>
        <v>0.9203564694750955</v>
      </c>
      <c r="H69" s="732">
        <f>D69-F69</f>
        <v>-3833</v>
      </c>
      <c r="I69" s="733">
        <v>-4.4</v>
      </c>
    </row>
    <row r="70" spans="2:9" ht="12">
      <c r="B70" s="747"/>
      <c r="C70" s="740"/>
      <c r="D70" s="741"/>
      <c r="E70" s="744"/>
      <c r="F70" s="741"/>
      <c r="G70" s="744"/>
      <c r="H70" s="738"/>
      <c r="I70" s="739"/>
    </row>
    <row r="71" spans="2:9" ht="12">
      <c r="B71" s="1487" t="s">
        <v>493</v>
      </c>
      <c r="C71" s="740" t="s">
        <v>494</v>
      </c>
      <c r="D71" s="741">
        <v>16357</v>
      </c>
      <c r="E71" s="744">
        <v>0.2</v>
      </c>
      <c r="F71" s="741">
        <v>1559</v>
      </c>
      <c r="G71" s="744">
        <f>+F71/F$8*100</f>
        <v>0.016472105983579666</v>
      </c>
      <c r="H71" s="738">
        <f aca="true" t="shared" si="6" ref="H71:H80">D71-F71</f>
        <v>14798</v>
      </c>
      <c r="I71" s="742">
        <v>0</v>
      </c>
    </row>
    <row r="72" spans="2:9" ht="12">
      <c r="B72" s="1488"/>
      <c r="C72" s="740" t="s">
        <v>495</v>
      </c>
      <c r="D72" s="741">
        <v>37320</v>
      </c>
      <c r="E72" s="744">
        <f>+D72/D$8*100</f>
        <v>0.3447357229344584</v>
      </c>
      <c r="F72" s="741">
        <v>12722</v>
      </c>
      <c r="G72" s="744">
        <f>+F72/F$8*100</f>
        <v>0.13441830168255325</v>
      </c>
      <c r="H72" s="738">
        <f t="shared" si="6"/>
        <v>24598</v>
      </c>
      <c r="I72" s="742">
        <v>0</v>
      </c>
    </row>
    <row r="73" spans="2:9" ht="12">
      <c r="B73" s="1488"/>
      <c r="C73" s="740" t="s">
        <v>496</v>
      </c>
      <c r="D73" s="741">
        <v>106400</v>
      </c>
      <c r="E73" s="744">
        <v>1</v>
      </c>
      <c r="F73" s="741">
        <v>23940</v>
      </c>
      <c r="G73" s="744">
        <v>0.2</v>
      </c>
      <c r="H73" s="738">
        <f t="shared" si="6"/>
        <v>82460</v>
      </c>
      <c r="I73" s="742">
        <v>0</v>
      </c>
    </row>
    <row r="74" spans="2:9" ht="12">
      <c r="B74" s="1488"/>
      <c r="C74" s="740" t="s">
        <v>497</v>
      </c>
      <c r="D74" s="741">
        <v>0</v>
      </c>
      <c r="E74" s="737">
        <f>+D74/$D$8*100</f>
        <v>0</v>
      </c>
      <c r="F74" s="741">
        <v>0</v>
      </c>
      <c r="G74" s="741">
        <f aca="true" t="shared" si="7" ref="G74:G80">+F74/F$8*100</f>
        <v>0</v>
      </c>
      <c r="H74" s="738">
        <f t="shared" si="6"/>
        <v>0</v>
      </c>
      <c r="I74" s="742">
        <v>0</v>
      </c>
    </row>
    <row r="75" spans="2:9" ht="12">
      <c r="B75" s="1488"/>
      <c r="C75" s="740" t="s">
        <v>498</v>
      </c>
      <c r="D75" s="741">
        <v>36980</v>
      </c>
      <c r="E75" s="744">
        <f>+D75/D$8*100</f>
        <v>0.3415950437866097</v>
      </c>
      <c r="F75" s="741">
        <v>14687</v>
      </c>
      <c r="G75" s="744">
        <f t="shared" si="7"/>
        <v>0.15518012865993236</v>
      </c>
      <c r="H75" s="738">
        <f t="shared" si="6"/>
        <v>22293</v>
      </c>
      <c r="I75" s="742">
        <v>0</v>
      </c>
    </row>
    <row r="76" spans="2:9" ht="12">
      <c r="B76" s="1488"/>
      <c r="C76" s="740" t="s">
        <v>499</v>
      </c>
      <c r="D76" s="741">
        <v>93980</v>
      </c>
      <c r="E76" s="744">
        <v>0.9</v>
      </c>
      <c r="F76" s="741">
        <v>33712</v>
      </c>
      <c r="G76" s="744">
        <f t="shared" si="7"/>
        <v>0.35619476389893373</v>
      </c>
      <c r="H76" s="738">
        <f t="shared" si="6"/>
        <v>60268</v>
      </c>
      <c r="I76" s="742">
        <v>0</v>
      </c>
    </row>
    <row r="77" spans="2:9" ht="12">
      <c r="B77" s="1488"/>
      <c r="C77" s="740" t="s">
        <v>500</v>
      </c>
      <c r="D77" s="741">
        <v>6012</v>
      </c>
      <c r="E77" s="744">
        <v>0</v>
      </c>
      <c r="F77" s="741">
        <v>7728</v>
      </c>
      <c r="G77" s="744">
        <f t="shared" si="7"/>
        <v>0.08165262029576886</v>
      </c>
      <c r="H77" s="738">
        <f t="shared" si="6"/>
        <v>-1716</v>
      </c>
      <c r="I77" s="742">
        <v>0</v>
      </c>
    </row>
    <row r="78" spans="2:9" ht="12">
      <c r="B78" s="1488"/>
      <c r="C78" s="740" t="s">
        <v>501</v>
      </c>
      <c r="D78" s="741">
        <v>9817</v>
      </c>
      <c r="E78" s="744">
        <f>+D78/D$8*100</f>
        <v>0.0906824917483274</v>
      </c>
      <c r="F78" s="741">
        <v>20587</v>
      </c>
      <c r="G78" s="744">
        <f t="shared" si="7"/>
        <v>0.21751843866834805</v>
      </c>
      <c r="H78" s="738">
        <f t="shared" si="6"/>
        <v>-10770</v>
      </c>
      <c r="I78" s="742">
        <v>0</v>
      </c>
    </row>
    <row r="79" spans="2:9" ht="12">
      <c r="B79" s="1488"/>
      <c r="C79" s="740" t="s">
        <v>502</v>
      </c>
      <c r="D79" s="741">
        <v>0</v>
      </c>
      <c r="E79" s="737">
        <f>+D79/$D$8*100</f>
        <v>0</v>
      </c>
      <c r="F79" s="741">
        <v>0</v>
      </c>
      <c r="G79" s="741">
        <f t="shared" si="7"/>
        <v>0</v>
      </c>
      <c r="H79" s="738">
        <f t="shared" si="6"/>
        <v>0</v>
      </c>
      <c r="I79" s="742">
        <v>0</v>
      </c>
    </row>
    <row r="80" spans="2:9" s="728" customFormat="1" ht="11.25">
      <c r="B80" s="1488"/>
      <c r="C80" s="743" t="s">
        <v>1303</v>
      </c>
      <c r="D80" s="730">
        <f>SUM(D71:D79)</f>
        <v>306866</v>
      </c>
      <c r="E80" s="745">
        <v>2.8</v>
      </c>
      <c r="F80" s="730">
        <f>SUM(F71:F79)</f>
        <v>114935</v>
      </c>
      <c r="G80" s="745">
        <f t="shared" si="7"/>
        <v>1.2143819764097044</v>
      </c>
      <c r="H80" s="732">
        <f t="shared" si="6"/>
        <v>191931</v>
      </c>
      <c r="I80" s="733">
        <v>167</v>
      </c>
    </row>
    <row r="81" spans="2:9" ht="12">
      <c r="B81" s="734"/>
      <c r="C81" s="735"/>
      <c r="D81" s="124"/>
      <c r="E81" s="402"/>
      <c r="F81" s="124"/>
      <c r="G81" s="402"/>
      <c r="H81" s="741"/>
      <c r="I81" s="746"/>
    </row>
    <row r="82" spans="2:9" ht="12">
      <c r="B82" s="1487" t="s">
        <v>503</v>
      </c>
      <c r="C82" s="740" t="s">
        <v>504</v>
      </c>
      <c r="D82" s="124">
        <v>20794</v>
      </c>
      <c r="E82" s="748">
        <f>+D82/D$8*100</f>
        <v>0.1920802417657859</v>
      </c>
      <c r="F82" s="124">
        <v>0</v>
      </c>
      <c r="G82" s="741">
        <f aca="true" t="shared" si="8" ref="G82:G89">+F82/F$8*100</f>
        <v>0</v>
      </c>
      <c r="H82" s="738">
        <f aca="true" t="shared" si="9" ref="H82:H88">D82-F82</f>
        <v>20794</v>
      </c>
      <c r="I82" s="742">
        <v>0</v>
      </c>
    </row>
    <row r="83" spans="2:9" ht="12">
      <c r="B83" s="1487"/>
      <c r="C83" s="740" t="s">
        <v>505</v>
      </c>
      <c r="D83" s="124">
        <v>26007</v>
      </c>
      <c r="E83" s="748">
        <f>+D83/D$8*100</f>
        <v>0.24023424293559648</v>
      </c>
      <c r="F83" s="124">
        <v>17417</v>
      </c>
      <c r="G83" s="748">
        <f t="shared" si="8"/>
        <v>0.1840248043078942</v>
      </c>
      <c r="H83" s="738">
        <f t="shared" si="9"/>
        <v>8590</v>
      </c>
      <c r="I83" s="742">
        <v>0</v>
      </c>
    </row>
    <row r="84" spans="2:9" ht="12">
      <c r="B84" s="1487"/>
      <c r="C84" s="740" t="s">
        <v>506</v>
      </c>
      <c r="D84" s="124">
        <v>6345</v>
      </c>
      <c r="E84" s="748">
        <v>0.1</v>
      </c>
      <c r="F84" s="124">
        <v>2145</v>
      </c>
      <c r="G84" s="748">
        <f t="shared" si="8"/>
        <v>0.02266367372339858</v>
      </c>
      <c r="H84" s="738">
        <f t="shared" si="9"/>
        <v>4200</v>
      </c>
      <c r="I84" s="742">
        <v>0</v>
      </c>
    </row>
    <row r="85" spans="2:9" ht="12">
      <c r="B85" s="1487"/>
      <c r="C85" s="740" t="s">
        <v>507</v>
      </c>
      <c r="D85" s="124">
        <v>576</v>
      </c>
      <c r="E85" s="748">
        <f>+D85/D$8*100</f>
        <v>0.005320679968120259</v>
      </c>
      <c r="F85" s="124">
        <v>340</v>
      </c>
      <c r="G85" s="748">
        <f t="shared" si="8"/>
        <v>0.0035923771869256485</v>
      </c>
      <c r="H85" s="738">
        <f t="shared" si="9"/>
        <v>236</v>
      </c>
      <c r="I85" s="742">
        <v>0</v>
      </c>
    </row>
    <row r="86" spans="2:9" ht="12">
      <c r="B86" s="1487"/>
      <c r="C86" s="740" t="s">
        <v>508</v>
      </c>
      <c r="D86" s="124">
        <v>3600</v>
      </c>
      <c r="E86" s="748">
        <f>+D86/D$8*100</f>
        <v>0.03325424980075162</v>
      </c>
      <c r="F86" s="124">
        <v>2800</v>
      </c>
      <c r="G86" s="748">
        <f t="shared" si="8"/>
        <v>0.029584282715858282</v>
      </c>
      <c r="H86" s="738">
        <f t="shared" si="9"/>
        <v>800</v>
      </c>
      <c r="I86" s="742">
        <v>0</v>
      </c>
    </row>
    <row r="87" spans="2:9" ht="12">
      <c r="B87" s="1487"/>
      <c r="C87" s="740" t="s">
        <v>509</v>
      </c>
      <c r="D87" s="124">
        <v>20000</v>
      </c>
      <c r="E87" s="748">
        <f>+D87/D$8*100</f>
        <v>0.1847458322263979</v>
      </c>
      <c r="F87" s="124">
        <v>101889</v>
      </c>
      <c r="G87" s="748">
        <f t="shared" si="8"/>
        <v>1.076540350584316</v>
      </c>
      <c r="H87" s="738">
        <f t="shared" si="9"/>
        <v>-81889</v>
      </c>
      <c r="I87" s="742">
        <v>0</v>
      </c>
    </row>
    <row r="88" spans="2:9" ht="12">
      <c r="B88" s="1487"/>
      <c r="C88" s="740" t="s">
        <v>510</v>
      </c>
      <c r="D88" s="124">
        <v>9144</v>
      </c>
      <c r="E88" s="748">
        <f>+D88/D$8*100</f>
        <v>0.08446579449390912</v>
      </c>
      <c r="F88" s="124">
        <v>0</v>
      </c>
      <c r="G88" s="741">
        <f t="shared" si="8"/>
        <v>0</v>
      </c>
      <c r="H88" s="738">
        <f t="shared" si="9"/>
        <v>9144</v>
      </c>
      <c r="I88" s="742">
        <v>0</v>
      </c>
    </row>
    <row r="89" spans="2:9" s="728" customFormat="1" ht="11.25">
      <c r="B89" s="1488"/>
      <c r="C89" s="743" t="s">
        <v>1303</v>
      </c>
      <c r="D89" s="126">
        <f>SUM(D82:D88)</f>
        <v>86466</v>
      </c>
      <c r="E89" s="749">
        <v>0.8</v>
      </c>
      <c r="F89" s="126">
        <f>SUM(F82:F88)</f>
        <v>124591</v>
      </c>
      <c r="G89" s="749">
        <f t="shared" si="8"/>
        <v>1.3164054885183927</v>
      </c>
      <c r="H89" s="732">
        <v>-38105</v>
      </c>
      <c r="I89" s="733">
        <v>-30.6</v>
      </c>
    </row>
    <row r="90" spans="2:9" ht="12">
      <c r="B90" s="734"/>
      <c r="C90" s="740"/>
      <c r="D90" s="124"/>
      <c r="E90" s="402"/>
      <c r="F90" s="124"/>
      <c r="G90" s="402"/>
      <c r="H90" s="750"/>
      <c r="I90" s="751"/>
    </row>
    <row r="91" spans="2:9" ht="12">
      <c r="B91" s="1487" t="s">
        <v>511</v>
      </c>
      <c r="C91" s="740" t="s">
        <v>512</v>
      </c>
      <c r="D91" s="124">
        <v>44379</v>
      </c>
      <c r="E91" s="748">
        <v>0.4</v>
      </c>
      <c r="F91" s="124">
        <v>47337</v>
      </c>
      <c r="G91" s="748">
        <f aca="true" t="shared" si="10" ref="G91:G110">+F91/F$8*100</f>
        <v>0.5001539967573513</v>
      </c>
      <c r="H91" s="738">
        <f aca="true" t="shared" si="11" ref="H91:H98">D91-F91</f>
        <v>-2958</v>
      </c>
      <c r="I91" s="742">
        <v>0</v>
      </c>
    </row>
    <row r="92" spans="2:9" ht="12">
      <c r="B92" s="1502"/>
      <c r="C92" s="740" t="s">
        <v>513</v>
      </c>
      <c r="D92" s="124">
        <v>25854</v>
      </c>
      <c r="E92" s="748">
        <f>+D92/D$8*100</f>
        <v>0.23882093731906456</v>
      </c>
      <c r="F92" s="124">
        <v>20811</v>
      </c>
      <c r="G92" s="748">
        <f t="shared" si="10"/>
        <v>0.21988518128561668</v>
      </c>
      <c r="H92" s="738">
        <f t="shared" si="11"/>
        <v>5043</v>
      </c>
      <c r="I92" s="742">
        <v>0</v>
      </c>
    </row>
    <row r="93" spans="2:9" ht="12">
      <c r="B93" s="1502"/>
      <c r="C93" s="740" t="s">
        <v>514</v>
      </c>
      <c r="D93" s="124">
        <v>12095</v>
      </c>
      <c r="E93" s="748">
        <f>+D93/D$8*100</f>
        <v>0.11172504203891412</v>
      </c>
      <c r="F93" s="124">
        <v>15665</v>
      </c>
      <c r="G93" s="748">
        <f t="shared" si="10"/>
        <v>0.16551349597997145</v>
      </c>
      <c r="H93" s="738">
        <f t="shared" si="11"/>
        <v>-3570</v>
      </c>
      <c r="I93" s="742">
        <v>0</v>
      </c>
    </row>
    <row r="94" spans="2:9" ht="12">
      <c r="B94" s="1502"/>
      <c r="C94" s="740" t="s">
        <v>515</v>
      </c>
      <c r="D94" s="124">
        <v>20031</v>
      </c>
      <c r="E94" s="748">
        <f>+D94/D$8*100</f>
        <v>0.18503218826634882</v>
      </c>
      <c r="F94" s="124">
        <v>9567</v>
      </c>
      <c r="G94" s="748">
        <f t="shared" si="10"/>
        <v>0.10108315455093436</v>
      </c>
      <c r="H94" s="738">
        <f t="shared" si="11"/>
        <v>10464</v>
      </c>
      <c r="I94" s="742">
        <v>0</v>
      </c>
    </row>
    <row r="95" spans="2:9" ht="12">
      <c r="B95" s="1502"/>
      <c r="C95" s="740" t="s">
        <v>516</v>
      </c>
      <c r="D95" s="124">
        <v>8721</v>
      </c>
      <c r="E95" s="748">
        <f>+D95/D$8*100</f>
        <v>0.0805584201423208</v>
      </c>
      <c r="F95" s="124">
        <v>7070</v>
      </c>
      <c r="G95" s="748">
        <f t="shared" si="10"/>
        <v>0.07470031385754218</v>
      </c>
      <c r="H95" s="738">
        <f t="shared" si="11"/>
        <v>1651</v>
      </c>
      <c r="I95" s="742">
        <v>0</v>
      </c>
    </row>
    <row r="96" spans="2:9" ht="12">
      <c r="B96" s="1502"/>
      <c r="C96" s="740" t="s">
        <v>517</v>
      </c>
      <c r="D96" s="124">
        <v>0</v>
      </c>
      <c r="E96" s="737">
        <f>+D96/$D$8*100</f>
        <v>0</v>
      </c>
      <c r="F96" s="124">
        <v>0</v>
      </c>
      <c r="G96" s="741">
        <f t="shared" si="10"/>
        <v>0</v>
      </c>
      <c r="H96" s="738">
        <f t="shared" si="11"/>
        <v>0</v>
      </c>
      <c r="I96" s="742">
        <v>0</v>
      </c>
    </row>
    <row r="97" spans="2:9" ht="12">
      <c r="B97" s="1502"/>
      <c r="C97" s="740" t="s">
        <v>518</v>
      </c>
      <c r="D97" s="124">
        <v>17369</v>
      </c>
      <c r="E97" s="748">
        <v>0.2</v>
      </c>
      <c r="F97" s="124">
        <v>28915</v>
      </c>
      <c r="G97" s="748">
        <f t="shared" si="10"/>
        <v>0.3055105481175151</v>
      </c>
      <c r="H97" s="738">
        <f t="shared" si="11"/>
        <v>-11546</v>
      </c>
      <c r="I97" s="742">
        <v>0</v>
      </c>
    </row>
    <row r="98" spans="2:9" ht="12">
      <c r="B98" s="1502"/>
      <c r="C98" s="740" t="s">
        <v>519</v>
      </c>
      <c r="D98" s="124">
        <v>25644</v>
      </c>
      <c r="E98" s="748">
        <f>+D98/D$8*100</f>
        <v>0.23688110608068735</v>
      </c>
      <c r="F98" s="124">
        <v>93389</v>
      </c>
      <c r="G98" s="748">
        <f t="shared" si="10"/>
        <v>0.9867309209111749</v>
      </c>
      <c r="H98" s="738">
        <f t="shared" si="11"/>
        <v>-67745</v>
      </c>
      <c r="I98" s="742">
        <v>0</v>
      </c>
    </row>
    <row r="99" spans="2:9" ht="12">
      <c r="B99" s="1502"/>
      <c r="C99" s="740" t="s">
        <v>520</v>
      </c>
      <c r="D99" s="124">
        <v>0</v>
      </c>
      <c r="E99" s="737">
        <f>+D99/$D$8*100</f>
        <v>0</v>
      </c>
      <c r="F99" s="124">
        <v>676</v>
      </c>
      <c r="G99" s="748">
        <f t="shared" si="10"/>
        <v>0.007142491112828642</v>
      </c>
      <c r="H99" s="738">
        <v>0</v>
      </c>
      <c r="I99" s="742">
        <v>0</v>
      </c>
    </row>
    <row r="100" spans="2:9" ht="12">
      <c r="B100" s="1502"/>
      <c r="C100" s="740" t="s">
        <v>521</v>
      </c>
      <c r="D100" s="124">
        <v>1573</v>
      </c>
      <c r="E100" s="748">
        <f>+D100/D$8*100</f>
        <v>0.014530259704606193</v>
      </c>
      <c r="F100" s="124">
        <v>3224</v>
      </c>
      <c r="G100" s="748">
        <f t="shared" si="10"/>
        <v>0.03406418838425968</v>
      </c>
      <c r="H100" s="738">
        <f aca="true" t="shared" si="12" ref="H100:H108">D100-F100</f>
        <v>-1651</v>
      </c>
      <c r="I100" s="742">
        <v>0</v>
      </c>
    </row>
    <row r="101" spans="2:9" ht="12">
      <c r="B101" s="1502"/>
      <c r="C101" s="740" t="s">
        <v>522</v>
      </c>
      <c r="D101" s="124">
        <v>1214</v>
      </c>
      <c r="E101" s="748">
        <f>+D101/D$8*100</f>
        <v>0.011214072016142352</v>
      </c>
      <c r="F101" s="124">
        <v>1930</v>
      </c>
      <c r="G101" s="748">
        <f t="shared" si="10"/>
        <v>0.020392023443430888</v>
      </c>
      <c r="H101" s="738">
        <f t="shared" si="12"/>
        <v>-716</v>
      </c>
      <c r="I101" s="742">
        <v>0</v>
      </c>
    </row>
    <row r="102" spans="2:9" ht="12">
      <c r="B102" s="1502"/>
      <c r="C102" s="740" t="s">
        <v>523</v>
      </c>
      <c r="D102" s="124">
        <v>13245</v>
      </c>
      <c r="E102" s="748">
        <f>+D102/D$8*100</f>
        <v>0.122347927391932</v>
      </c>
      <c r="F102" s="124">
        <v>73356</v>
      </c>
      <c r="G102" s="748">
        <f t="shared" si="10"/>
        <v>0.7750659438944645</v>
      </c>
      <c r="H102" s="738">
        <f t="shared" si="12"/>
        <v>-60111</v>
      </c>
      <c r="I102" s="742">
        <v>0</v>
      </c>
    </row>
    <row r="103" spans="2:9" ht="12">
      <c r="B103" s="1502"/>
      <c r="C103" s="740" t="s">
        <v>524</v>
      </c>
      <c r="D103" s="124">
        <v>60839</v>
      </c>
      <c r="E103" s="748">
        <v>0.6</v>
      </c>
      <c r="F103" s="124">
        <v>31774</v>
      </c>
      <c r="G103" s="748">
        <f t="shared" si="10"/>
        <v>0.3357182139334575</v>
      </c>
      <c r="H103" s="738">
        <f t="shared" si="12"/>
        <v>29065</v>
      </c>
      <c r="I103" s="742">
        <v>0</v>
      </c>
    </row>
    <row r="104" spans="2:9" ht="12">
      <c r="B104" s="1502"/>
      <c r="C104" s="740" t="s">
        <v>525</v>
      </c>
      <c r="D104" s="124">
        <v>4644</v>
      </c>
      <c r="E104" s="748">
        <f>+D104/D$8*100</f>
        <v>0.04289798224296959</v>
      </c>
      <c r="F104" s="124">
        <v>9185</v>
      </c>
      <c r="G104" s="748">
        <f t="shared" si="10"/>
        <v>0.09704701312327084</v>
      </c>
      <c r="H104" s="738">
        <f t="shared" si="12"/>
        <v>-4541</v>
      </c>
      <c r="I104" s="742">
        <v>0</v>
      </c>
    </row>
    <row r="105" spans="2:9" ht="12">
      <c r="B105" s="1502"/>
      <c r="C105" s="740" t="s">
        <v>526</v>
      </c>
      <c r="D105" s="124">
        <v>10463</v>
      </c>
      <c r="E105" s="748">
        <f>+D105/D$8*100</f>
        <v>0.09664978212924005</v>
      </c>
      <c r="F105" s="124">
        <v>16263</v>
      </c>
      <c r="G105" s="748">
        <f t="shared" si="10"/>
        <v>0.17183185350285832</v>
      </c>
      <c r="H105" s="738">
        <f t="shared" si="12"/>
        <v>-5800</v>
      </c>
      <c r="I105" s="742">
        <v>0</v>
      </c>
    </row>
    <row r="106" spans="2:9" ht="12">
      <c r="B106" s="1502"/>
      <c r="C106" s="740" t="s">
        <v>527</v>
      </c>
      <c r="D106" s="124">
        <v>0</v>
      </c>
      <c r="E106" s="737">
        <f>+D106/$D$8*100</f>
        <v>0</v>
      </c>
      <c r="F106" s="124">
        <v>0</v>
      </c>
      <c r="G106" s="741">
        <f t="shared" si="10"/>
        <v>0</v>
      </c>
      <c r="H106" s="738">
        <f t="shared" si="12"/>
        <v>0</v>
      </c>
      <c r="I106" s="742">
        <v>0</v>
      </c>
    </row>
    <row r="107" spans="2:9" ht="12">
      <c r="B107" s="1502"/>
      <c r="C107" s="740" t="s">
        <v>528</v>
      </c>
      <c r="D107" s="124">
        <v>132078</v>
      </c>
      <c r="E107" s="748">
        <v>1.2</v>
      </c>
      <c r="F107" s="124">
        <v>0</v>
      </c>
      <c r="G107" s="741">
        <f t="shared" si="10"/>
        <v>0</v>
      </c>
      <c r="H107" s="738">
        <f t="shared" si="12"/>
        <v>132078</v>
      </c>
      <c r="I107" s="742">
        <v>0</v>
      </c>
    </row>
    <row r="108" spans="2:9" ht="12">
      <c r="B108" s="1502"/>
      <c r="C108" s="740" t="s">
        <v>529</v>
      </c>
      <c r="D108" s="124">
        <v>10400</v>
      </c>
      <c r="E108" s="748">
        <f>+D108/D$8*100</f>
        <v>0.0960678327577269</v>
      </c>
      <c r="F108" s="124">
        <v>7510</v>
      </c>
      <c r="G108" s="748">
        <f t="shared" si="10"/>
        <v>0.07934927257003418</v>
      </c>
      <c r="H108" s="738">
        <f t="shared" si="12"/>
        <v>2890</v>
      </c>
      <c r="I108" s="742">
        <v>0</v>
      </c>
    </row>
    <row r="109" spans="2:9" ht="12">
      <c r="B109" s="1502"/>
      <c r="C109" s="740" t="s">
        <v>530</v>
      </c>
      <c r="D109" s="124">
        <v>57419</v>
      </c>
      <c r="E109" s="748">
        <v>0.6</v>
      </c>
      <c r="F109" s="124">
        <v>20910</v>
      </c>
      <c r="G109" s="748">
        <f t="shared" si="10"/>
        <v>0.22093119699592742</v>
      </c>
      <c r="H109" s="738">
        <v>35833</v>
      </c>
      <c r="I109" s="742">
        <v>0</v>
      </c>
    </row>
    <row r="110" spans="2:9" s="728" customFormat="1" ht="11.25">
      <c r="B110" s="1503"/>
      <c r="C110" s="752" t="s">
        <v>1303</v>
      </c>
      <c r="D110" s="753">
        <f>SUM(D91:D109)</f>
        <v>445968</v>
      </c>
      <c r="E110" s="754">
        <v>4.1</v>
      </c>
      <c r="F110" s="753">
        <f>SUM(F91:F109)</f>
        <v>387582</v>
      </c>
      <c r="G110" s="754">
        <f t="shared" si="10"/>
        <v>4.0951198084206375</v>
      </c>
      <c r="H110" s="755">
        <f>D110-F110</f>
        <v>58386</v>
      </c>
      <c r="I110" s="756">
        <v>15.1</v>
      </c>
    </row>
    <row r="111" spans="2:9" ht="12">
      <c r="B111" s="718" t="s">
        <v>531</v>
      </c>
      <c r="D111" s="721"/>
      <c r="E111" s="721"/>
      <c r="F111" s="721"/>
      <c r="G111" s="737"/>
      <c r="H111" s="721"/>
      <c r="I111" s="721"/>
    </row>
    <row r="112" spans="4:9" ht="12">
      <c r="D112" s="721"/>
      <c r="E112" s="721"/>
      <c r="F112" s="721"/>
      <c r="G112" s="737"/>
      <c r="H112" s="721"/>
      <c r="I112" s="721"/>
    </row>
    <row r="113" spans="4:9" ht="12">
      <c r="D113" s="721"/>
      <c r="E113" s="721"/>
      <c r="F113" s="721"/>
      <c r="G113" s="737"/>
      <c r="H113" s="721"/>
      <c r="I113" s="721"/>
    </row>
    <row r="114" spans="7:8" ht="12">
      <c r="G114" s="757"/>
      <c r="H114" s="721"/>
    </row>
    <row r="115" spans="7:8" ht="12">
      <c r="G115" s="757"/>
      <c r="H115" s="721"/>
    </row>
    <row r="116" spans="7:8" ht="12">
      <c r="G116" s="757"/>
      <c r="H116" s="721"/>
    </row>
    <row r="117" spans="7:8" ht="12">
      <c r="G117" s="757"/>
      <c r="H117" s="721"/>
    </row>
    <row r="118" spans="7:8" ht="12">
      <c r="G118" s="757"/>
      <c r="H118" s="721"/>
    </row>
    <row r="119" spans="7:8" ht="12">
      <c r="G119" s="757"/>
      <c r="H119" s="721"/>
    </row>
    <row r="120" spans="7:8" ht="12">
      <c r="G120" s="757"/>
      <c r="H120" s="721"/>
    </row>
    <row r="121" spans="7:8" ht="12">
      <c r="G121" s="757"/>
      <c r="H121" s="721"/>
    </row>
    <row r="122" spans="7:8" ht="12">
      <c r="G122" s="757"/>
      <c r="H122" s="721"/>
    </row>
    <row r="123" spans="7:8" ht="12">
      <c r="G123" s="757"/>
      <c r="H123" s="721"/>
    </row>
    <row r="124" ht="12">
      <c r="H124" s="721"/>
    </row>
    <row r="125" ht="12">
      <c r="H125" s="721"/>
    </row>
    <row r="126" ht="12">
      <c r="H126" s="721"/>
    </row>
    <row r="127" ht="12">
      <c r="H127" s="721"/>
    </row>
    <row r="128" ht="12">
      <c r="H128" s="721"/>
    </row>
    <row r="129" ht="12">
      <c r="H129" s="721"/>
    </row>
    <row r="130" ht="12">
      <c r="H130" s="721"/>
    </row>
    <row r="131" ht="12">
      <c r="H131" s="721"/>
    </row>
    <row r="132" ht="12">
      <c r="H132" s="721"/>
    </row>
    <row r="133" ht="12">
      <c r="H133" s="721"/>
    </row>
    <row r="134" ht="12">
      <c r="H134" s="721"/>
    </row>
    <row r="135" ht="12">
      <c r="H135" s="721"/>
    </row>
    <row r="136" ht="12">
      <c r="H136" s="721"/>
    </row>
    <row r="137" ht="12">
      <c r="H137" s="721"/>
    </row>
    <row r="138" ht="12">
      <c r="H138" s="721"/>
    </row>
    <row r="139" ht="12">
      <c r="H139" s="721"/>
    </row>
    <row r="140" ht="12">
      <c r="H140" s="721"/>
    </row>
    <row r="141" ht="12">
      <c r="H141" s="721"/>
    </row>
    <row r="142" ht="12">
      <c r="H142" s="721"/>
    </row>
    <row r="143" ht="12">
      <c r="H143" s="721"/>
    </row>
    <row r="144" ht="12">
      <c r="H144" s="721"/>
    </row>
    <row r="145" ht="12">
      <c r="H145" s="721"/>
    </row>
    <row r="146" ht="12">
      <c r="H146" s="721"/>
    </row>
    <row r="147" ht="12">
      <c r="H147" s="721"/>
    </row>
    <row r="148" ht="12">
      <c r="H148" s="721"/>
    </row>
    <row r="149" ht="12">
      <c r="H149" s="721"/>
    </row>
    <row r="150" ht="12">
      <c r="H150" s="721"/>
    </row>
    <row r="151" ht="12">
      <c r="H151" s="721"/>
    </row>
    <row r="152" ht="12">
      <c r="H152" s="721"/>
    </row>
    <row r="153" ht="12">
      <c r="H153" s="721"/>
    </row>
    <row r="154" ht="12">
      <c r="H154" s="721"/>
    </row>
    <row r="155" ht="12">
      <c r="H155" s="721"/>
    </row>
    <row r="156" ht="12">
      <c r="H156" s="721"/>
    </row>
    <row r="157" ht="12">
      <c r="H157" s="721"/>
    </row>
    <row r="158" ht="12">
      <c r="H158" s="721"/>
    </row>
    <row r="159" ht="12">
      <c r="H159" s="721"/>
    </row>
    <row r="160" ht="12">
      <c r="H160" s="721"/>
    </row>
    <row r="161" ht="12">
      <c r="H161" s="721"/>
    </row>
    <row r="162" ht="12">
      <c r="H162" s="721"/>
    </row>
    <row r="163" ht="12">
      <c r="H163" s="721"/>
    </row>
    <row r="164" ht="12">
      <c r="H164" s="721"/>
    </row>
    <row r="165" ht="12">
      <c r="H165" s="721"/>
    </row>
    <row r="166" ht="12">
      <c r="H166" s="721"/>
    </row>
    <row r="167" ht="12">
      <c r="H167" s="721"/>
    </row>
    <row r="168" ht="12">
      <c r="H168" s="721"/>
    </row>
    <row r="169" ht="12">
      <c r="H169" s="721"/>
    </row>
    <row r="170" ht="12">
      <c r="H170" s="721"/>
    </row>
    <row r="171" ht="12">
      <c r="H171" s="721"/>
    </row>
    <row r="172" ht="12">
      <c r="H172" s="721"/>
    </row>
    <row r="173" ht="12">
      <c r="H173" s="721"/>
    </row>
    <row r="174" ht="12">
      <c r="H174" s="721"/>
    </row>
  </sheetData>
  <mergeCells count="19">
    <mergeCell ref="B82:B89"/>
    <mergeCell ref="B91:B110"/>
    <mergeCell ref="B10:B14"/>
    <mergeCell ref="H4:I4"/>
    <mergeCell ref="H5:H6"/>
    <mergeCell ref="I5:I6"/>
    <mergeCell ref="D4:E4"/>
    <mergeCell ref="D5:D6"/>
    <mergeCell ref="E5:E6"/>
    <mergeCell ref="F5:F6"/>
    <mergeCell ref="G5:G6"/>
    <mergeCell ref="F4:G4"/>
    <mergeCell ref="B4:C6"/>
    <mergeCell ref="B8:C8"/>
    <mergeCell ref="B71:B80"/>
    <mergeCell ref="B16:B27"/>
    <mergeCell ref="B29:B39"/>
    <mergeCell ref="B41:B60"/>
    <mergeCell ref="B62:B69"/>
  </mergeCells>
  <printOptions/>
  <pageMargins left="0.3937007874015748" right="0.31496062992125984" top="0.36" bottom="0.3937007874015748" header="0.2755905511811024" footer="0.1968503937007874"/>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2:Z33"/>
  <sheetViews>
    <sheetView workbookViewId="0" topLeftCell="A1">
      <selection activeCell="A1" sqref="A1"/>
    </sheetView>
  </sheetViews>
  <sheetFormatPr defaultColWidth="9.00390625" defaultRowHeight="13.5"/>
  <cols>
    <col min="1" max="1" width="2.625" style="758" customWidth="1"/>
    <col min="2" max="2" width="8.00390625" style="758" customWidth="1"/>
    <col min="3" max="3" width="5.625" style="758" customWidth="1"/>
    <col min="4" max="4" width="4.75390625" style="758" bestFit="1" customWidth="1"/>
    <col min="5" max="5" width="5.00390625" style="758" bestFit="1" customWidth="1"/>
    <col min="6" max="6" width="5.625" style="758" customWidth="1"/>
    <col min="7" max="7" width="4.75390625" style="758" bestFit="1" customWidth="1"/>
    <col min="8" max="8" width="3.625" style="758" customWidth="1"/>
    <col min="9" max="9" width="5.00390625" style="758" bestFit="1" customWidth="1"/>
    <col min="10" max="12" width="5.625" style="758" customWidth="1"/>
    <col min="13" max="13" width="4.125" style="758" bestFit="1" customWidth="1"/>
    <col min="14" max="14" width="5.25390625" style="758" bestFit="1" customWidth="1"/>
    <col min="15" max="15" width="2.25390625" style="758" customWidth="1"/>
    <col min="16" max="16" width="7.50390625" style="758" customWidth="1"/>
    <col min="17" max="17" width="5.00390625" style="758" customWidth="1"/>
    <col min="18" max="18" width="1.4921875" style="758" customWidth="1"/>
    <col min="19" max="19" width="4.125" style="758" bestFit="1" customWidth="1"/>
    <col min="20" max="20" width="5.625" style="758" customWidth="1"/>
    <col min="21" max="21" width="4.375" style="758" customWidth="1"/>
    <col min="22" max="24" width="5.625" style="758" customWidth="1"/>
    <col min="25" max="25" width="0.12890625" style="758" customWidth="1"/>
    <col min="26" max="26" width="5.25390625" style="758" customWidth="1"/>
    <col min="27" max="16384" width="9.00390625" style="758" customWidth="1"/>
  </cols>
  <sheetData>
    <row r="1" ht="12" customHeight="1"/>
    <row r="2" spans="2:23" ht="14.25">
      <c r="B2" s="759" t="s">
        <v>576</v>
      </c>
      <c r="J2" s="760"/>
      <c r="K2" s="760"/>
      <c r="L2" s="760"/>
      <c r="M2" s="760"/>
      <c r="N2" s="760"/>
      <c r="Q2" s="760"/>
      <c r="R2" s="760"/>
      <c r="S2" s="760"/>
      <c r="T2" s="760"/>
      <c r="U2" s="760"/>
      <c r="V2" s="760"/>
      <c r="W2" s="760"/>
    </row>
    <row r="3" spans="3:26" ht="12.75" thickBot="1">
      <c r="C3" s="761"/>
      <c r="D3" s="761"/>
      <c r="E3" s="761"/>
      <c r="F3" s="762"/>
      <c r="G3" s="762"/>
      <c r="H3" s="762"/>
      <c r="I3" s="762"/>
      <c r="J3" s="762"/>
      <c r="K3" s="762"/>
      <c r="L3" s="762"/>
      <c r="M3" s="762"/>
      <c r="N3" s="762"/>
      <c r="O3" s="761"/>
      <c r="P3" s="761"/>
      <c r="Q3" s="762"/>
      <c r="R3" s="762"/>
      <c r="S3" s="762"/>
      <c r="T3" s="760"/>
      <c r="U3" s="760"/>
      <c r="V3" s="760"/>
      <c r="W3" s="760"/>
      <c r="Z3" s="763" t="s">
        <v>550</v>
      </c>
    </row>
    <row r="4" spans="1:26" ht="14.25" customHeight="1" thickTop="1">
      <c r="A4" s="764"/>
      <c r="B4" s="765"/>
      <c r="C4" s="1510" t="s">
        <v>551</v>
      </c>
      <c r="D4" s="1511"/>
      <c r="E4" s="1511"/>
      <c r="F4" s="1512"/>
      <c r="G4" s="1520" t="s">
        <v>552</v>
      </c>
      <c r="H4" s="1522"/>
      <c r="I4" s="1522"/>
      <c r="J4" s="1522"/>
      <c r="K4" s="1522"/>
      <c r="L4" s="1522"/>
      <c r="M4" s="1522"/>
      <c r="N4" s="1522"/>
      <c r="O4" s="1522"/>
      <c r="P4" s="1522"/>
      <c r="Q4" s="1522"/>
      <c r="R4" s="1522"/>
      <c r="S4" s="1521"/>
      <c r="T4" s="1510" t="s">
        <v>553</v>
      </c>
      <c r="U4" s="1511"/>
      <c r="V4" s="1511"/>
      <c r="W4" s="1512"/>
      <c r="X4" s="767" t="s">
        <v>554</v>
      </c>
      <c r="Y4" s="1524" t="s">
        <v>555</v>
      </c>
      <c r="Z4" s="1525"/>
    </row>
    <row r="5" spans="1:26" ht="13.5" customHeight="1">
      <c r="A5" s="764"/>
      <c r="B5" s="1519" t="s">
        <v>533</v>
      </c>
      <c r="C5" s="768" t="s">
        <v>534</v>
      </c>
      <c r="D5" s="1513" t="s">
        <v>556</v>
      </c>
      <c r="E5" s="1514"/>
      <c r="F5" s="1515"/>
      <c r="G5" s="1513" t="s">
        <v>557</v>
      </c>
      <c r="H5" s="1514"/>
      <c r="I5" s="1515"/>
      <c r="J5" s="1513" t="s">
        <v>558</v>
      </c>
      <c r="K5" s="1515"/>
      <c r="L5" s="1513" t="s">
        <v>559</v>
      </c>
      <c r="M5" s="1514"/>
      <c r="N5" s="1515"/>
      <c r="O5" s="1523" t="s">
        <v>560</v>
      </c>
      <c r="P5" s="1515"/>
      <c r="Q5" s="1513" t="s">
        <v>561</v>
      </c>
      <c r="R5" s="1514"/>
      <c r="S5" s="1515"/>
      <c r="T5" s="1530" t="s">
        <v>562</v>
      </c>
      <c r="U5" s="1532" t="s">
        <v>563</v>
      </c>
      <c r="V5" s="769" t="s">
        <v>564</v>
      </c>
      <c r="W5" s="770" t="s">
        <v>565</v>
      </c>
      <c r="X5" s="768" t="s">
        <v>535</v>
      </c>
      <c r="Y5" s="1526"/>
      <c r="Z5" s="1527"/>
    </row>
    <row r="6" spans="1:26" ht="13.5" customHeight="1">
      <c r="A6" s="764"/>
      <c r="B6" s="1519"/>
      <c r="C6" s="771" t="s">
        <v>536</v>
      </c>
      <c r="D6" s="1520"/>
      <c r="E6" s="1522"/>
      <c r="F6" s="1521"/>
      <c r="G6" s="1520"/>
      <c r="H6" s="1522"/>
      <c r="I6" s="1521"/>
      <c r="J6" s="1520"/>
      <c r="K6" s="1521"/>
      <c r="L6" s="1520"/>
      <c r="M6" s="1522"/>
      <c r="N6" s="1521"/>
      <c r="O6" s="1520"/>
      <c r="P6" s="1521"/>
      <c r="Q6" s="1516"/>
      <c r="R6" s="1517"/>
      <c r="S6" s="1518"/>
      <c r="T6" s="1519"/>
      <c r="U6" s="1533"/>
      <c r="V6" s="768" t="s">
        <v>566</v>
      </c>
      <c r="W6" s="770" t="s">
        <v>566</v>
      </c>
      <c r="X6" s="771" t="s">
        <v>537</v>
      </c>
      <c r="Y6" s="1528"/>
      <c r="Z6" s="1529"/>
    </row>
    <row r="7" spans="1:26" ht="12">
      <c r="A7" s="764"/>
      <c r="B7" s="772"/>
      <c r="C7" s="771" t="s">
        <v>567</v>
      </c>
      <c r="D7" s="771" t="s">
        <v>568</v>
      </c>
      <c r="E7" s="773" t="s">
        <v>569</v>
      </c>
      <c r="F7" s="774"/>
      <c r="G7" s="775" t="s">
        <v>538</v>
      </c>
      <c r="H7" s="776" t="s">
        <v>569</v>
      </c>
      <c r="I7" s="773"/>
      <c r="J7" s="777" t="s">
        <v>570</v>
      </c>
      <c r="K7" s="766" t="s">
        <v>569</v>
      </c>
      <c r="L7" s="777" t="s">
        <v>570</v>
      </c>
      <c r="M7" s="773" t="s">
        <v>569</v>
      </c>
      <c r="N7" s="760"/>
      <c r="O7" s="778" t="s">
        <v>539</v>
      </c>
      <c r="P7" s="760"/>
      <c r="Q7" s="777" t="s">
        <v>570</v>
      </c>
      <c r="R7" s="779" t="s">
        <v>569</v>
      </c>
      <c r="S7" s="775"/>
      <c r="T7" s="1531"/>
      <c r="U7" s="1534"/>
      <c r="V7" s="771" t="s">
        <v>571</v>
      </c>
      <c r="W7" s="766" t="s">
        <v>571</v>
      </c>
      <c r="X7" s="780" t="s">
        <v>568</v>
      </c>
      <c r="Y7" s="781"/>
      <c r="Z7" s="782" t="s">
        <v>572</v>
      </c>
    </row>
    <row r="8" spans="1:26" s="789" customFormat="1" ht="18.75" customHeight="1">
      <c r="A8" s="783"/>
      <c r="B8" s="784" t="s">
        <v>573</v>
      </c>
      <c r="C8" s="785">
        <f>SUM(C9:C21,C23:C31)</f>
        <v>2</v>
      </c>
      <c r="D8" s="786">
        <f>SUM(D9:D21,D23:D31)</f>
        <v>2</v>
      </c>
      <c r="E8" s="787">
        <v>5</v>
      </c>
      <c r="F8" s="786">
        <f>SUM(F9:F21,F23:F31)</f>
        <v>80</v>
      </c>
      <c r="G8" s="786">
        <v>2</v>
      </c>
      <c r="H8" s="787">
        <f aca="true" t="shared" si="0" ref="H8:N8">SUM(H9:H21,H23:H31)</f>
        <v>1</v>
      </c>
      <c r="I8" s="786">
        <f t="shared" si="0"/>
        <v>71</v>
      </c>
      <c r="J8" s="786">
        <f t="shared" si="0"/>
        <v>5</v>
      </c>
      <c r="K8" s="786">
        <f t="shared" si="0"/>
        <v>18</v>
      </c>
      <c r="L8" s="786">
        <f t="shared" si="0"/>
        <v>7</v>
      </c>
      <c r="M8" s="787">
        <f t="shared" si="0"/>
        <v>2</v>
      </c>
      <c r="N8" s="786">
        <f t="shared" si="0"/>
        <v>18</v>
      </c>
      <c r="O8" s="786"/>
      <c r="P8" s="786">
        <f>SUM(P9:P21,P23:P31)</f>
        <v>1</v>
      </c>
      <c r="Q8" s="786">
        <f>SUM(Q9:Q21,Q23:Q31)</f>
        <v>1</v>
      </c>
      <c r="R8" s="787"/>
      <c r="S8" s="786">
        <f aca="true" t="shared" si="1" ref="S8:X8">SUM(S9:S21,S23:S31)</f>
        <v>5</v>
      </c>
      <c r="T8" s="786">
        <f t="shared" si="1"/>
        <v>1</v>
      </c>
      <c r="U8" s="786">
        <f t="shared" si="1"/>
        <v>9</v>
      </c>
      <c r="V8" s="786">
        <f t="shared" si="1"/>
        <v>130</v>
      </c>
      <c r="W8" s="786">
        <f t="shared" si="1"/>
        <v>0</v>
      </c>
      <c r="X8" s="786">
        <f t="shared" si="1"/>
        <v>2</v>
      </c>
      <c r="Y8" s="787"/>
      <c r="Z8" s="788">
        <f>SUM(Z9:Z21,Z23:Z31)</f>
        <v>15</v>
      </c>
    </row>
    <row r="9" spans="1:26" ht="13.5" customHeight="1">
      <c r="A9" s="764"/>
      <c r="B9" s="790" t="s">
        <v>236</v>
      </c>
      <c r="C9" s="791">
        <v>2</v>
      </c>
      <c r="D9" s="791">
        <v>1</v>
      </c>
      <c r="E9" s="792">
        <v>1</v>
      </c>
      <c r="F9" s="791">
        <v>15</v>
      </c>
      <c r="G9" s="791">
        <v>2</v>
      </c>
      <c r="H9" s="793">
        <v>1</v>
      </c>
      <c r="I9" s="791">
        <v>9</v>
      </c>
      <c r="J9" s="791">
        <v>1</v>
      </c>
      <c r="K9" s="791">
        <v>2</v>
      </c>
      <c r="L9" s="791">
        <v>3</v>
      </c>
      <c r="M9" s="792">
        <v>1</v>
      </c>
      <c r="N9" s="791">
        <v>4</v>
      </c>
      <c r="O9" s="791"/>
      <c r="P9" s="791">
        <v>1</v>
      </c>
      <c r="Q9" s="791">
        <v>1</v>
      </c>
      <c r="R9" s="792"/>
      <c r="S9" s="791">
        <v>0</v>
      </c>
      <c r="T9" s="791">
        <v>1</v>
      </c>
      <c r="U9" s="791">
        <v>2</v>
      </c>
      <c r="V9" s="791">
        <v>4</v>
      </c>
      <c r="W9" s="794">
        <v>0</v>
      </c>
      <c r="X9" s="791">
        <v>1</v>
      </c>
      <c r="Y9" s="792"/>
      <c r="Z9" s="795">
        <v>15</v>
      </c>
    </row>
    <row r="10" spans="1:26" ht="13.5" customHeight="1">
      <c r="A10" s="764"/>
      <c r="B10" s="790" t="s">
        <v>237</v>
      </c>
      <c r="C10" s="794">
        <v>0</v>
      </c>
      <c r="D10" s="794">
        <v>0</v>
      </c>
      <c r="E10" s="793"/>
      <c r="F10" s="794">
        <v>4</v>
      </c>
      <c r="G10" s="794">
        <v>0</v>
      </c>
      <c r="H10" s="794"/>
      <c r="I10" s="794">
        <v>2</v>
      </c>
      <c r="J10" s="791">
        <v>1</v>
      </c>
      <c r="K10" s="791">
        <v>3</v>
      </c>
      <c r="L10" s="794">
        <v>0</v>
      </c>
      <c r="M10" s="794"/>
      <c r="N10" s="794">
        <v>1</v>
      </c>
      <c r="O10" s="794"/>
      <c r="P10" s="794">
        <v>0</v>
      </c>
      <c r="Q10" s="794">
        <v>0</v>
      </c>
      <c r="R10" s="793"/>
      <c r="S10" s="791">
        <v>1</v>
      </c>
      <c r="T10" s="794">
        <v>0</v>
      </c>
      <c r="U10" s="794">
        <v>0</v>
      </c>
      <c r="V10" s="791">
        <v>1</v>
      </c>
      <c r="W10" s="794">
        <v>0</v>
      </c>
      <c r="X10" s="794">
        <v>0</v>
      </c>
      <c r="Y10" s="794"/>
      <c r="Z10" s="796" t="s">
        <v>540</v>
      </c>
    </row>
    <row r="11" spans="1:26" ht="13.5" customHeight="1">
      <c r="A11" s="764"/>
      <c r="B11" s="790" t="s">
        <v>238</v>
      </c>
      <c r="C11" s="794">
        <v>0</v>
      </c>
      <c r="D11" s="794">
        <v>1</v>
      </c>
      <c r="E11" s="793">
        <v>1</v>
      </c>
      <c r="F11" s="791">
        <v>10</v>
      </c>
      <c r="G11" s="791">
        <v>0</v>
      </c>
      <c r="H11" s="794"/>
      <c r="I11" s="794">
        <v>6</v>
      </c>
      <c r="J11" s="791">
        <v>1</v>
      </c>
      <c r="K11" s="794">
        <v>4</v>
      </c>
      <c r="L11" s="794">
        <v>0</v>
      </c>
      <c r="M11" s="794"/>
      <c r="N11" s="794">
        <v>0</v>
      </c>
      <c r="O11" s="794"/>
      <c r="P11" s="794">
        <v>0</v>
      </c>
      <c r="Q11" s="794">
        <v>0</v>
      </c>
      <c r="R11" s="793"/>
      <c r="S11" s="791">
        <v>1</v>
      </c>
      <c r="T11" s="794">
        <v>0</v>
      </c>
      <c r="U11" s="794">
        <v>1</v>
      </c>
      <c r="V11" s="791">
        <v>11</v>
      </c>
      <c r="W11" s="791">
        <v>0</v>
      </c>
      <c r="X11" s="794">
        <v>0</v>
      </c>
      <c r="Y11" s="794"/>
      <c r="Z11" s="796" t="s">
        <v>540</v>
      </c>
    </row>
    <row r="12" spans="1:26" ht="13.5" customHeight="1">
      <c r="A12" s="764"/>
      <c r="B12" s="790" t="s">
        <v>239</v>
      </c>
      <c r="C12" s="794">
        <v>0</v>
      </c>
      <c r="D12" s="794">
        <v>0</v>
      </c>
      <c r="E12" s="793">
        <v>1</v>
      </c>
      <c r="F12" s="794">
        <v>7</v>
      </c>
      <c r="G12" s="794">
        <v>0</v>
      </c>
      <c r="H12" s="794"/>
      <c r="I12" s="791">
        <v>5</v>
      </c>
      <c r="J12" s="791">
        <v>1</v>
      </c>
      <c r="K12" s="791">
        <v>2</v>
      </c>
      <c r="L12" s="794">
        <v>0</v>
      </c>
      <c r="M12" s="794"/>
      <c r="N12" s="794">
        <v>0</v>
      </c>
      <c r="O12" s="794"/>
      <c r="P12" s="794">
        <v>0</v>
      </c>
      <c r="Q12" s="794">
        <v>0</v>
      </c>
      <c r="R12" s="793"/>
      <c r="S12" s="791">
        <v>1</v>
      </c>
      <c r="T12" s="794">
        <v>0</v>
      </c>
      <c r="U12" s="794">
        <v>1</v>
      </c>
      <c r="V12" s="791">
        <v>13</v>
      </c>
      <c r="W12" s="791">
        <v>0</v>
      </c>
      <c r="X12" s="794">
        <v>1</v>
      </c>
      <c r="Y12" s="794"/>
      <c r="Z12" s="796">
        <v>0</v>
      </c>
    </row>
    <row r="13" spans="1:26" ht="13.5" customHeight="1">
      <c r="A13" s="764"/>
      <c r="B13" s="790" t="s">
        <v>240</v>
      </c>
      <c r="C13" s="794">
        <v>0</v>
      </c>
      <c r="D13" s="794">
        <v>0</v>
      </c>
      <c r="E13" s="793"/>
      <c r="F13" s="794">
        <v>2</v>
      </c>
      <c r="G13" s="794">
        <v>0</v>
      </c>
      <c r="H13" s="794"/>
      <c r="I13" s="794">
        <v>2</v>
      </c>
      <c r="J13" s="791">
        <v>1</v>
      </c>
      <c r="K13" s="791">
        <v>1</v>
      </c>
      <c r="L13" s="794">
        <v>0</v>
      </c>
      <c r="M13" s="794"/>
      <c r="N13" s="794">
        <v>0</v>
      </c>
      <c r="O13" s="794"/>
      <c r="P13" s="794">
        <v>0</v>
      </c>
      <c r="Q13" s="794">
        <v>0</v>
      </c>
      <c r="R13" s="793"/>
      <c r="S13" s="791">
        <v>1</v>
      </c>
      <c r="T13" s="794">
        <v>0</v>
      </c>
      <c r="U13" s="794">
        <v>1</v>
      </c>
      <c r="V13" s="791">
        <v>6</v>
      </c>
      <c r="W13" s="794">
        <v>0</v>
      </c>
      <c r="X13" s="794">
        <v>0</v>
      </c>
      <c r="Y13" s="794"/>
      <c r="Z13" s="796" t="s">
        <v>540</v>
      </c>
    </row>
    <row r="14" spans="1:26" ht="13.5" customHeight="1">
      <c r="A14" s="764"/>
      <c r="B14" s="790" t="s">
        <v>241</v>
      </c>
      <c r="C14" s="794">
        <v>0</v>
      </c>
      <c r="D14" s="794">
        <v>0</v>
      </c>
      <c r="E14" s="793"/>
      <c r="F14" s="794">
        <v>2</v>
      </c>
      <c r="G14" s="794">
        <v>0</v>
      </c>
      <c r="H14" s="794"/>
      <c r="I14" s="794">
        <v>3</v>
      </c>
      <c r="J14" s="794">
        <v>0</v>
      </c>
      <c r="K14" s="791">
        <v>1</v>
      </c>
      <c r="L14" s="794">
        <v>0</v>
      </c>
      <c r="M14" s="794"/>
      <c r="N14" s="794">
        <v>1</v>
      </c>
      <c r="O14" s="794"/>
      <c r="P14" s="794">
        <v>0</v>
      </c>
      <c r="Q14" s="794">
        <v>0</v>
      </c>
      <c r="R14" s="793"/>
      <c r="S14" s="791">
        <v>0</v>
      </c>
      <c r="T14" s="794">
        <v>0</v>
      </c>
      <c r="U14" s="794">
        <v>1</v>
      </c>
      <c r="V14" s="791">
        <v>10</v>
      </c>
      <c r="W14" s="794">
        <v>0</v>
      </c>
      <c r="X14" s="794">
        <v>0</v>
      </c>
      <c r="Y14" s="794"/>
      <c r="Z14" s="796" t="s">
        <v>540</v>
      </c>
    </row>
    <row r="15" spans="1:26" ht="13.5" customHeight="1">
      <c r="A15" s="764"/>
      <c r="B15" s="790" t="s">
        <v>242</v>
      </c>
      <c r="C15" s="794">
        <v>0</v>
      </c>
      <c r="D15" s="794">
        <v>0</v>
      </c>
      <c r="E15" s="793"/>
      <c r="F15" s="794">
        <v>2</v>
      </c>
      <c r="G15" s="794">
        <v>0</v>
      </c>
      <c r="H15" s="794"/>
      <c r="I15" s="794">
        <v>2</v>
      </c>
      <c r="J15" s="794">
        <v>0</v>
      </c>
      <c r="K15" s="791">
        <v>1</v>
      </c>
      <c r="L15" s="794">
        <v>0</v>
      </c>
      <c r="M15" s="794"/>
      <c r="N15" s="794">
        <v>1</v>
      </c>
      <c r="O15" s="794"/>
      <c r="P15" s="794">
        <v>0</v>
      </c>
      <c r="Q15" s="794">
        <v>0</v>
      </c>
      <c r="R15" s="793"/>
      <c r="S15" s="791">
        <v>0</v>
      </c>
      <c r="T15" s="794">
        <v>0</v>
      </c>
      <c r="U15" s="794">
        <v>0</v>
      </c>
      <c r="V15" s="791">
        <v>3</v>
      </c>
      <c r="W15" s="794">
        <v>0</v>
      </c>
      <c r="X15" s="794">
        <v>0</v>
      </c>
      <c r="Y15" s="794"/>
      <c r="Z15" s="796" t="s">
        <v>540</v>
      </c>
    </row>
    <row r="16" spans="1:26" ht="13.5" customHeight="1">
      <c r="A16" s="764"/>
      <c r="B16" s="790" t="s">
        <v>243</v>
      </c>
      <c r="C16" s="794">
        <v>0</v>
      </c>
      <c r="D16" s="794">
        <v>0</v>
      </c>
      <c r="E16" s="793"/>
      <c r="F16" s="794">
        <v>3</v>
      </c>
      <c r="G16" s="794">
        <v>0</v>
      </c>
      <c r="H16" s="794"/>
      <c r="I16" s="794">
        <v>2</v>
      </c>
      <c r="J16" s="794">
        <v>0</v>
      </c>
      <c r="K16" s="794">
        <v>0</v>
      </c>
      <c r="L16" s="794">
        <v>1</v>
      </c>
      <c r="M16" s="794"/>
      <c r="N16" s="794">
        <v>0</v>
      </c>
      <c r="O16" s="794"/>
      <c r="P16" s="794">
        <v>0</v>
      </c>
      <c r="Q16" s="794">
        <v>0</v>
      </c>
      <c r="R16" s="793"/>
      <c r="S16" s="791">
        <v>0</v>
      </c>
      <c r="T16" s="794">
        <v>0</v>
      </c>
      <c r="U16" s="794">
        <v>1</v>
      </c>
      <c r="V16" s="791">
        <v>2</v>
      </c>
      <c r="W16" s="794">
        <v>0</v>
      </c>
      <c r="X16" s="794">
        <v>0</v>
      </c>
      <c r="Y16" s="794"/>
      <c r="Z16" s="796" t="s">
        <v>540</v>
      </c>
    </row>
    <row r="17" spans="1:26" ht="13.5" customHeight="1">
      <c r="A17" s="764"/>
      <c r="B17" s="790" t="s">
        <v>244</v>
      </c>
      <c r="C17" s="794">
        <v>0</v>
      </c>
      <c r="D17" s="794">
        <v>0</v>
      </c>
      <c r="E17" s="793"/>
      <c r="F17" s="794">
        <v>2</v>
      </c>
      <c r="G17" s="794">
        <v>0</v>
      </c>
      <c r="H17" s="794"/>
      <c r="I17" s="794">
        <v>2</v>
      </c>
      <c r="J17" s="794">
        <v>0</v>
      </c>
      <c r="K17" s="791">
        <v>0</v>
      </c>
      <c r="L17" s="794">
        <v>1</v>
      </c>
      <c r="M17" s="794"/>
      <c r="N17" s="794">
        <v>0</v>
      </c>
      <c r="O17" s="794"/>
      <c r="P17" s="794">
        <v>0</v>
      </c>
      <c r="Q17" s="794">
        <v>0</v>
      </c>
      <c r="R17" s="793"/>
      <c r="S17" s="791">
        <v>1</v>
      </c>
      <c r="T17" s="794">
        <v>0</v>
      </c>
      <c r="U17" s="794">
        <v>1</v>
      </c>
      <c r="V17" s="791">
        <v>2</v>
      </c>
      <c r="W17" s="794">
        <v>0</v>
      </c>
      <c r="X17" s="794">
        <v>0</v>
      </c>
      <c r="Y17" s="794"/>
      <c r="Z17" s="796" t="s">
        <v>540</v>
      </c>
    </row>
    <row r="18" spans="1:26" ht="13.5" customHeight="1">
      <c r="A18" s="764"/>
      <c r="B18" s="790" t="s">
        <v>245</v>
      </c>
      <c r="C18" s="794">
        <v>0</v>
      </c>
      <c r="D18" s="794">
        <v>0</v>
      </c>
      <c r="E18" s="793"/>
      <c r="F18" s="794">
        <v>2</v>
      </c>
      <c r="G18" s="794">
        <v>0</v>
      </c>
      <c r="H18" s="794"/>
      <c r="I18" s="794">
        <v>2</v>
      </c>
      <c r="J18" s="794">
        <v>0</v>
      </c>
      <c r="K18" s="791">
        <v>0</v>
      </c>
      <c r="L18" s="794">
        <v>0</v>
      </c>
      <c r="M18" s="794"/>
      <c r="N18" s="794">
        <v>1</v>
      </c>
      <c r="O18" s="794"/>
      <c r="P18" s="794">
        <v>0</v>
      </c>
      <c r="Q18" s="794">
        <v>0</v>
      </c>
      <c r="R18" s="793"/>
      <c r="S18" s="791">
        <v>0</v>
      </c>
      <c r="T18" s="794">
        <v>0</v>
      </c>
      <c r="U18" s="794">
        <v>0</v>
      </c>
      <c r="V18" s="791">
        <v>2</v>
      </c>
      <c r="W18" s="794">
        <v>0</v>
      </c>
      <c r="X18" s="794">
        <v>0</v>
      </c>
      <c r="Y18" s="794"/>
      <c r="Z18" s="796" t="s">
        <v>540</v>
      </c>
    </row>
    <row r="19" spans="1:26" ht="13.5" customHeight="1">
      <c r="A19" s="764"/>
      <c r="B19" s="790" t="s">
        <v>246</v>
      </c>
      <c r="C19" s="794">
        <v>0</v>
      </c>
      <c r="D19" s="794">
        <v>0</v>
      </c>
      <c r="E19" s="793"/>
      <c r="F19" s="794">
        <v>2</v>
      </c>
      <c r="G19" s="794">
        <v>0</v>
      </c>
      <c r="H19" s="794"/>
      <c r="I19" s="794">
        <v>2</v>
      </c>
      <c r="J19" s="794">
        <v>0</v>
      </c>
      <c r="K19" s="794">
        <v>0</v>
      </c>
      <c r="L19" s="794">
        <v>0</v>
      </c>
      <c r="M19" s="794"/>
      <c r="N19" s="794">
        <v>1</v>
      </c>
      <c r="O19" s="794"/>
      <c r="P19" s="794">
        <v>0</v>
      </c>
      <c r="Q19" s="794">
        <v>0</v>
      </c>
      <c r="R19" s="793"/>
      <c r="S19" s="794">
        <v>0</v>
      </c>
      <c r="T19" s="794">
        <v>0</v>
      </c>
      <c r="U19" s="794">
        <v>0</v>
      </c>
      <c r="V19" s="791">
        <v>7</v>
      </c>
      <c r="W19" s="794">
        <v>0</v>
      </c>
      <c r="X19" s="794">
        <v>0</v>
      </c>
      <c r="Y19" s="794"/>
      <c r="Z19" s="796" t="s">
        <v>540</v>
      </c>
    </row>
    <row r="20" spans="1:26" ht="13.5" customHeight="1">
      <c r="A20" s="764"/>
      <c r="B20" s="790" t="s">
        <v>247</v>
      </c>
      <c r="C20" s="794">
        <v>0</v>
      </c>
      <c r="D20" s="794">
        <v>0</v>
      </c>
      <c r="E20" s="793"/>
      <c r="F20" s="794">
        <v>1</v>
      </c>
      <c r="G20" s="794">
        <v>0</v>
      </c>
      <c r="H20" s="794"/>
      <c r="I20" s="794">
        <v>2</v>
      </c>
      <c r="J20" s="794">
        <v>0</v>
      </c>
      <c r="K20" s="794">
        <v>0</v>
      </c>
      <c r="L20" s="794">
        <v>0</v>
      </c>
      <c r="M20" s="794"/>
      <c r="N20" s="794">
        <v>1</v>
      </c>
      <c r="O20" s="794"/>
      <c r="P20" s="794">
        <v>0</v>
      </c>
      <c r="Q20" s="794">
        <v>0</v>
      </c>
      <c r="R20" s="793"/>
      <c r="S20" s="794">
        <v>0</v>
      </c>
      <c r="T20" s="794">
        <v>0</v>
      </c>
      <c r="U20" s="794">
        <v>0</v>
      </c>
      <c r="V20" s="791">
        <v>1</v>
      </c>
      <c r="W20" s="794">
        <v>0</v>
      </c>
      <c r="X20" s="794">
        <v>0</v>
      </c>
      <c r="Y20" s="794"/>
      <c r="Z20" s="796" t="s">
        <v>540</v>
      </c>
    </row>
    <row r="21" spans="1:26" ht="13.5" customHeight="1">
      <c r="A21" s="764"/>
      <c r="B21" s="790" t="s">
        <v>329</v>
      </c>
      <c r="C21" s="794">
        <v>0</v>
      </c>
      <c r="D21" s="794">
        <v>0</v>
      </c>
      <c r="E21" s="793"/>
      <c r="F21" s="794">
        <v>2</v>
      </c>
      <c r="G21" s="794">
        <v>0</v>
      </c>
      <c r="H21" s="794"/>
      <c r="I21" s="794">
        <v>4</v>
      </c>
      <c r="J21" s="794">
        <v>0</v>
      </c>
      <c r="K21" s="791">
        <v>1</v>
      </c>
      <c r="L21" s="794">
        <v>0</v>
      </c>
      <c r="M21" s="794"/>
      <c r="N21" s="794">
        <v>2</v>
      </c>
      <c r="O21" s="794"/>
      <c r="P21" s="794">
        <v>0</v>
      </c>
      <c r="Q21" s="794">
        <v>0</v>
      </c>
      <c r="R21" s="793"/>
      <c r="S21" s="791">
        <v>0</v>
      </c>
      <c r="T21" s="794">
        <v>0</v>
      </c>
      <c r="U21" s="794">
        <v>1</v>
      </c>
      <c r="V21" s="791">
        <v>1</v>
      </c>
      <c r="W21" s="794">
        <v>0</v>
      </c>
      <c r="X21" s="794">
        <v>0</v>
      </c>
      <c r="Y21" s="794"/>
      <c r="Z21" s="796" t="s">
        <v>540</v>
      </c>
    </row>
    <row r="22" spans="1:26" ht="7.5" customHeight="1">
      <c r="A22" s="764"/>
      <c r="B22" s="790"/>
      <c r="C22" s="794"/>
      <c r="D22" s="794"/>
      <c r="E22" s="793"/>
      <c r="F22" s="794"/>
      <c r="G22" s="794"/>
      <c r="H22" s="794"/>
      <c r="I22" s="791"/>
      <c r="J22" s="794"/>
      <c r="K22" s="791"/>
      <c r="L22" s="791"/>
      <c r="M22" s="791"/>
      <c r="N22" s="794"/>
      <c r="O22" s="794"/>
      <c r="P22" s="794"/>
      <c r="Q22" s="794"/>
      <c r="R22" s="793"/>
      <c r="S22" s="791"/>
      <c r="T22" s="794"/>
      <c r="U22" s="791"/>
      <c r="V22" s="791"/>
      <c r="W22" s="791"/>
      <c r="X22" s="794"/>
      <c r="Y22" s="794"/>
      <c r="Z22" s="796" t="s">
        <v>540</v>
      </c>
    </row>
    <row r="23" spans="1:26" ht="13.5" customHeight="1">
      <c r="A23" s="764"/>
      <c r="B23" s="790" t="s">
        <v>541</v>
      </c>
      <c r="C23" s="797">
        <v>0</v>
      </c>
      <c r="D23" s="794">
        <v>0</v>
      </c>
      <c r="E23" s="793"/>
      <c r="F23" s="794">
        <v>2</v>
      </c>
      <c r="G23" s="794">
        <v>0</v>
      </c>
      <c r="H23" s="794"/>
      <c r="I23" s="794">
        <v>4</v>
      </c>
      <c r="J23" s="794">
        <v>0</v>
      </c>
      <c r="K23" s="794">
        <v>0</v>
      </c>
      <c r="L23" s="794">
        <v>0</v>
      </c>
      <c r="M23" s="794"/>
      <c r="N23" s="794">
        <v>0</v>
      </c>
      <c r="O23" s="794"/>
      <c r="P23" s="794">
        <v>0</v>
      </c>
      <c r="Q23" s="794">
        <v>0</v>
      </c>
      <c r="R23" s="793"/>
      <c r="S23" s="794">
        <v>0</v>
      </c>
      <c r="T23" s="794">
        <v>0</v>
      </c>
      <c r="U23" s="794">
        <v>0</v>
      </c>
      <c r="V23" s="791">
        <v>3</v>
      </c>
      <c r="W23" s="794">
        <v>0</v>
      </c>
      <c r="X23" s="794">
        <v>0</v>
      </c>
      <c r="Y23" s="794"/>
      <c r="Z23" s="796" t="s">
        <v>540</v>
      </c>
    </row>
    <row r="24" spans="1:26" ht="13.5" customHeight="1">
      <c r="A24" s="764"/>
      <c r="B24" s="790" t="s">
        <v>542</v>
      </c>
      <c r="C24" s="797">
        <v>0</v>
      </c>
      <c r="D24" s="794">
        <v>0</v>
      </c>
      <c r="E24" s="793">
        <v>1</v>
      </c>
      <c r="F24" s="794">
        <v>5</v>
      </c>
      <c r="G24" s="794">
        <v>0</v>
      </c>
      <c r="H24" s="794"/>
      <c r="I24" s="794">
        <v>7</v>
      </c>
      <c r="J24" s="794">
        <v>0</v>
      </c>
      <c r="K24" s="791">
        <v>1</v>
      </c>
      <c r="L24" s="794">
        <v>0</v>
      </c>
      <c r="M24" s="793">
        <v>1</v>
      </c>
      <c r="N24" s="794">
        <v>3</v>
      </c>
      <c r="O24" s="794"/>
      <c r="P24" s="794">
        <v>0</v>
      </c>
      <c r="Q24" s="794">
        <v>0</v>
      </c>
      <c r="R24" s="793"/>
      <c r="S24" s="794">
        <v>0</v>
      </c>
      <c r="T24" s="794">
        <v>0</v>
      </c>
      <c r="U24" s="794">
        <v>0</v>
      </c>
      <c r="V24" s="791">
        <v>8</v>
      </c>
      <c r="W24" s="794">
        <v>0</v>
      </c>
      <c r="X24" s="794">
        <v>0</v>
      </c>
      <c r="Y24" s="794"/>
      <c r="Z24" s="796" t="s">
        <v>540</v>
      </c>
    </row>
    <row r="25" spans="1:26" ht="13.5" customHeight="1">
      <c r="A25" s="764"/>
      <c r="B25" s="790" t="s">
        <v>543</v>
      </c>
      <c r="C25" s="797">
        <v>0</v>
      </c>
      <c r="D25" s="794">
        <v>0</v>
      </c>
      <c r="E25" s="793"/>
      <c r="F25" s="794">
        <v>1</v>
      </c>
      <c r="G25" s="794">
        <v>0</v>
      </c>
      <c r="H25" s="794"/>
      <c r="I25" s="794">
        <v>0</v>
      </c>
      <c r="J25" s="794">
        <v>0</v>
      </c>
      <c r="K25" s="794">
        <v>1</v>
      </c>
      <c r="L25" s="794">
        <v>0</v>
      </c>
      <c r="M25" s="794"/>
      <c r="N25" s="794">
        <v>0</v>
      </c>
      <c r="O25" s="794"/>
      <c r="P25" s="794">
        <v>0</v>
      </c>
      <c r="Q25" s="794">
        <v>0</v>
      </c>
      <c r="R25" s="793"/>
      <c r="S25" s="794">
        <v>0</v>
      </c>
      <c r="T25" s="794">
        <v>0</v>
      </c>
      <c r="U25" s="794">
        <v>0</v>
      </c>
      <c r="V25" s="791">
        <v>1</v>
      </c>
      <c r="W25" s="794">
        <v>0</v>
      </c>
      <c r="X25" s="794">
        <v>0</v>
      </c>
      <c r="Y25" s="794"/>
      <c r="Z25" s="796" t="s">
        <v>540</v>
      </c>
    </row>
    <row r="26" spans="1:26" ht="13.5" customHeight="1">
      <c r="A26" s="764"/>
      <c r="B26" s="790" t="s">
        <v>544</v>
      </c>
      <c r="C26" s="797">
        <v>0</v>
      </c>
      <c r="D26" s="794">
        <v>0</v>
      </c>
      <c r="E26" s="793"/>
      <c r="F26" s="794">
        <v>4</v>
      </c>
      <c r="G26" s="794">
        <v>0</v>
      </c>
      <c r="H26" s="794"/>
      <c r="I26" s="794">
        <v>3</v>
      </c>
      <c r="J26" s="794">
        <v>0</v>
      </c>
      <c r="K26" s="794">
        <v>0</v>
      </c>
      <c r="L26" s="794">
        <v>0</v>
      </c>
      <c r="M26" s="794"/>
      <c r="N26" s="794">
        <v>0</v>
      </c>
      <c r="O26" s="794"/>
      <c r="P26" s="794">
        <v>0</v>
      </c>
      <c r="Q26" s="794">
        <v>0</v>
      </c>
      <c r="R26" s="793"/>
      <c r="S26" s="794">
        <v>0</v>
      </c>
      <c r="T26" s="794">
        <v>0</v>
      </c>
      <c r="U26" s="794">
        <v>0</v>
      </c>
      <c r="V26" s="791">
        <v>15</v>
      </c>
      <c r="W26" s="794">
        <v>0</v>
      </c>
      <c r="X26" s="794">
        <v>0</v>
      </c>
      <c r="Y26" s="794"/>
      <c r="Z26" s="796" t="s">
        <v>540</v>
      </c>
    </row>
    <row r="27" spans="1:26" ht="13.5" customHeight="1">
      <c r="A27" s="764"/>
      <c r="B27" s="790" t="s">
        <v>545</v>
      </c>
      <c r="C27" s="797">
        <v>0</v>
      </c>
      <c r="D27" s="794">
        <v>0</v>
      </c>
      <c r="E27" s="793"/>
      <c r="F27" s="794">
        <v>2</v>
      </c>
      <c r="G27" s="794">
        <v>0</v>
      </c>
      <c r="H27" s="794"/>
      <c r="I27" s="794">
        <v>3</v>
      </c>
      <c r="J27" s="794">
        <v>0</v>
      </c>
      <c r="K27" s="791">
        <v>0</v>
      </c>
      <c r="L27" s="794">
        <v>1</v>
      </c>
      <c r="M27" s="794"/>
      <c r="N27" s="794">
        <v>1</v>
      </c>
      <c r="O27" s="794"/>
      <c r="P27" s="794">
        <v>0</v>
      </c>
      <c r="Q27" s="794">
        <v>0</v>
      </c>
      <c r="R27" s="793"/>
      <c r="S27" s="794">
        <v>0</v>
      </c>
      <c r="T27" s="794">
        <v>0</v>
      </c>
      <c r="U27" s="794">
        <v>0</v>
      </c>
      <c r="V27" s="791">
        <v>3</v>
      </c>
      <c r="W27" s="794">
        <v>0</v>
      </c>
      <c r="X27" s="794">
        <v>0</v>
      </c>
      <c r="Y27" s="794"/>
      <c r="Z27" s="796" t="s">
        <v>540</v>
      </c>
    </row>
    <row r="28" spans="1:26" ht="13.5" customHeight="1">
      <c r="A28" s="764"/>
      <c r="B28" s="790" t="s">
        <v>546</v>
      </c>
      <c r="C28" s="797">
        <v>0</v>
      </c>
      <c r="D28" s="794">
        <v>0</v>
      </c>
      <c r="E28" s="793"/>
      <c r="F28" s="794">
        <v>2</v>
      </c>
      <c r="G28" s="794">
        <v>0</v>
      </c>
      <c r="H28" s="794"/>
      <c r="I28" s="794">
        <v>4</v>
      </c>
      <c r="J28" s="794">
        <v>0</v>
      </c>
      <c r="K28" s="794">
        <v>0</v>
      </c>
      <c r="L28" s="794">
        <v>0</v>
      </c>
      <c r="M28" s="794"/>
      <c r="N28" s="794">
        <v>2</v>
      </c>
      <c r="O28" s="794"/>
      <c r="P28" s="794">
        <v>0</v>
      </c>
      <c r="Q28" s="794">
        <v>0</v>
      </c>
      <c r="R28" s="793"/>
      <c r="S28" s="794">
        <v>0</v>
      </c>
      <c r="T28" s="794">
        <v>0</v>
      </c>
      <c r="U28" s="794">
        <v>0</v>
      </c>
      <c r="V28" s="791">
        <v>4</v>
      </c>
      <c r="W28" s="794">
        <v>0</v>
      </c>
      <c r="X28" s="794">
        <v>0</v>
      </c>
      <c r="Y28" s="794"/>
      <c r="Z28" s="796" t="s">
        <v>540</v>
      </c>
    </row>
    <row r="29" spans="1:26" ht="13.5" customHeight="1">
      <c r="A29" s="764"/>
      <c r="B29" s="790" t="s">
        <v>547</v>
      </c>
      <c r="C29" s="797">
        <v>0</v>
      </c>
      <c r="D29" s="794">
        <v>0</v>
      </c>
      <c r="E29" s="793">
        <v>1</v>
      </c>
      <c r="F29" s="794">
        <v>5</v>
      </c>
      <c r="G29" s="794">
        <v>0</v>
      </c>
      <c r="H29" s="794"/>
      <c r="I29" s="794">
        <v>2</v>
      </c>
      <c r="J29" s="794">
        <v>0</v>
      </c>
      <c r="K29" s="794">
        <v>0</v>
      </c>
      <c r="L29" s="794">
        <v>1</v>
      </c>
      <c r="M29" s="794"/>
      <c r="N29" s="794">
        <v>0</v>
      </c>
      <c r="O29" s="794"/>
      <c r="P29" s="794">
        <v>0</v>
      </c>
      <c r="Q29" s="794">
        <v>0</v>
      </c>
      <c r="R29" s="793"/>
      <c r="S29" s="794">
        <v>0</v>
      </c>
      <c r="T29" s="794">
        <v>0</v>
      </c>
      <c r="U29" s="794">
        <v>0</v>
      </c>
      <c r="V29" s="791">
        <v>16</v>
      </c>
      <c r="W29" s="794">
        <v>0</v>
      </c>
      <c r="X29" s="794">
        <v>0</v>
      </c>
      <c r="Y29" s="794"/>
      <c r="Z29" s="796" t="s">
        <v>540</v>
      </c>
    </row>
    <row r="30" spans="1:26" ht="13.5" customHeight="1">
      <c r="A30" s="764"/>
      <c r="B30" s="790" t="s">
        <v>548</v>
      </c>
      <c r="C30" s="797">
        <v>0</v>
      </c>
      <c r="D30" s="794">
        <v>0</v>
      </c>
      <c r="E30" s="793"/>
      <c r="F30" s="794">
        <v>2</v>
      </c>
      <c r="G30" s="794">
        <v>0</v>
      </c>
      <c r="H30" s="794"/>
      <c r="I30" s="794">
        <v>2</v>
      </c>
      <c r="J30" s="794">
        <v>0</v>
      </c>
      <c r="K30" s="794">
        <v>1</v>
      </c>
      <c r="L30" s="794">
        <v>0</v>
      </c>
      <c r="M30" s="794"/>
      <c r="N30" s="794">
        <v>0</v>
      </c>
      <c r="O30" s="794"/>
      <c r="P30" s="794">
        <v>0</v>
      </c>
      <c r="Q30" s="794">
        <v>0</v>
      </c>
      <c r="R30" s="793"/>
      <c r="S30" s="794">
        <v>0</v>
      </c>
      <c r="T30" s="794">
        <v>0</v>
      </c>
      <c r="U30" s="794">
        <v>0</v>
      </c>
      <c r="V30" s="791">
        <v>2</v>
      </c>
      <c r="W30" s="791">
        <v>0</v>
      </c>
      <c r="X30" s="794">
        <v>0</v>
      </c>
      <c r="Y30" s="794"/>
      <c r="Z30" s="796" t="s">
        <v>540</v>
      </c>
    </row>
    <row r="31" spans="1:26" ht="13.5" customHeight="1">
      <c r="A31" s="764"/>
      <c r="B31" s="798" t="s">
        <v>549</v>
      </c>
      <c r="C31" s="799">
        <v>0</v>
      </c>
      <c r="D31" s="800">
        <v>0</v>
      </c>
      <c r="E31" s="801"/>
      <c r="F31" s="800">
        <v>3</v>
      </c>
      <c r="G31" s="800">
        <v>0</v>
      </c>
      <c r="H31" s="800"/>
      <c r="I31" s="800">
        <v>3</v>
      </c>
      <c r="J31" s="800">
        <v>0</v>
      </c>
      <c r="K31" s="800">
        <v>0</v>
      </c>
      <c r="L31" s="800">
        <v>0</v>
      </c>
      <c r="M31" s="800"/>
      <c r="N31" s="800">
        <v>0</v>
      </c>
      <c r="O31" s="800"/>
      <c r="P31" s="800">
        <v>0</v>
      </c>
      <c r="Q31" s="800">
        <v>0</v>
      </c>
      <c r="R31" s="801"/>
      <c r="S31" s="800">
        <v>0</v>
      </c>
      <c r="T31" s="800">
        <v>0</v>
      </c>
      <c r="U31" s="800">
        <v>0</v>
      </c>
      <c r="V31" s="802">
        <v>15</v>
      </c>
      <c r="W31" s="802">
        <v>0</v>
      </c>
      <c r="X31" s="800">
        <v>0</v>
      </c>
      <c r="Y31" s="800"/>
      <c r="Z31" s="803" t="s">
        <v>540</v>
      </c>
    </row>
    <row r="32" ht="12">
      <c r="B32" s="758" t="s">
        <v>574</v>
      </c>
    </row>
    <row r="33" ht="12">
      <c r="B33" s="758" t="s">
        <v>575</v>
      </c>
    </row>
  </sheetData>
  <mergeCells count="13">
    <mergeCell ref="Y4:Z6"/>
    <mergeCell ref="T5:T7"/>
    <mergeCell ref="L5:N6"/>
    <mergeCell ref="U5:U7"/>
    <mergeCell ref="T4:W4"/>
    <mergeCell ref="G4:S4"/>
    <mergeCell ref="C4:F4"/>
    <mergeCell ref="Q5:S6"/>
    <mergeCell ref="B5:B6"/>
    <mergeCell ref="J5:K6"/>
    <mergeCell ref="D5:F6"/>
    <mergeCell ref="G5:I6"/>
    <mergeCell ref="O5:P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9.00390625" defaultRowHeight="13.5"/>
  <cols>
    <col min="1" max="1" width="3.375" style="132" customWidth="1"/>
    <col min="2" max="2" width="1.75390625" style="132" customWidth="1"/>
    <col min="3" max="3" width="20.375" style="132" bestFit="1" customWidth="1"/>
    <col min="4" max="7" width="10.625" style="132" customWidth="1"/>
    <col min="8" max="8" width="4.125" style="132" customWidth="1"/>
    <col min="9" max="9" width="16.25390625" style="132" bestFit="1" customWidth="1"/>
    <col min="10" max="10" width="10.625" style="132" customWidth="1"/>
    <col min="11" max="13" width="10.50390625" style="132" customWidth="1"/>
    <col min="14" max="16384" width="9.00390625" style="132" customWidth="1"/>
  </cols>
  <sheetData>
    <row r="2" ht="14.25">
      <c r="B2" s="133" t="s">
        <v>625</v>
      </c>
    </row>
    <row r="3" spans="2:13" s="55" customFormat="1" ht="12.75" thickBot="1">
      <c r="B3" s="804"/>
      <c r="C3" s="804"/>
      <c r="D3" s="804"/>
      <c r="E3" s="804"/>
      <c r="F3" s="804"/>
      <c r="G3" s="804"/>
      <c r="H3" s="804"/>
      <c r="I3" s="804"/>
      <c r="J3" s="804"/>
      <c r="K3" s="804"/>
      <c r="L3" s="804"/>
      <c r="M3" s="805" t="s">
        <v>577</v>
      </c>
    </row>
    <row r="4" spans="2:13" s="55" customFormat="1" ht="36.75" thickTop="1">
      <c r="B4" s="1280" t="s">
        <v>578</v>
      </c>
      <c r="C4" s="1428"/>
      <c r="D4" s="806" t="s">
        <v>579</v>
      </c>
      <c r="E4" s="806" t="s">
        <v>580</v>
      </c>
      <c r="F4" s="806" t="s">
        <v>581</v>
      </c>
      <c r="G4" s="807" t="s">
        <v>582</v>
      </c>
      <c r="H4" s="1427" t="s">
        <v>583</v>
      </c>
      <c r="I4" s="1428"/>
      <c r="J4" s="806" t="s">
        <v>579</v>
      </c>
      <c r="K4" s="806" t="s">
        <v>580</v>
      </c>
      <c r="L4" s="806" t="s">
        <v>581</v>
      </c>
      <c r="M4" s="806" t="s">
        <v>582</v>
      </c>
    </row>
    <row r="5" spans="1:13" s="146" customFormat="1" ht="12">
      <c r="A5" s="36"/>
      <c r="B5" s="1540" t="s">
        <v>584</v>
      </c>
      <c r="C5" s="1541"/>
      <c r="D5" s="126">
        <f>SUM(D7,D26,D28,J5,J6,J10,J11,J15,J17,J19,J20,J23,J26,J29)</f>
        <v>61899</v>
      </c>
      <c r="E5" s="126">
        <f>SUM(E7,E26,E28,K5,K6,K10,K11,K15,K17,K19,K20,K23,K26,K29)</f>
        <v>70941</v>
      </c>
      <c r="F5" s="126">
        <f>SUM(F7,F26,F28,L5,L6,L10,L11,L15,L17,L19,L20,L23,L26,L29)</f>
        <v>83446</v>
      </c>
      <c r="G5" s="808">
        <f>SUM(G7,G26,G28,M5,M6,M10,M11,M15,M17,M19,M20,M23,M26,M29)</f>
        <v>100763</v>
      </c>
      <c r="H5" s="1419" t="s">
        <v>585</v>
      </c>
      <c r="I5" s="1420"/>
      <c r="J5" s="809">
        <v>369</v>
      </c>
      <c r="K5" s="809">
        <v>1179</v>
      </c>
      <c r="L5" s="124">
        <v>894</v>
      </c>
      <c r="M5" s="810">
        <v>887</v>
      </c>
    </row>
    <row r="6" spans="1:16" s="146" customFormat="1" ht="12">
      <c r="A6" s="36"/>
      <c r="B6" s="155"/>
      <c r="C6" s="628"/>
      <c r="D6" s="811"/>
      <c r="E6" s="811"/>
      <c r="F6" s="126"/>
      <c r="G6" s="812"/>
      <c r="H6" s="1419" t="s">
        <v>586</v>
      </c>
      <c r="I6" s="1420"/>
      <c r="J6" s="809">
        <v>650</v>
      </c>
      <c r="K6" s="809">
        <v>810</v>
      </c>
      <c r="L6" s="124">
        <v>784</v>
      </c>
      <c r="M6" s="333">
        <v>982</v>
      </c>
      <c r="O6" s="132"/>
      <c r="P6" s="132"/>
    </row>
    <row r="7" spans="1:13" ht="12">
      <c r="A7" s="55"/>
      <c r="B7" s="1538" t="s">
        <v>587</v>
      </c>
      <c r="C7" s="1420"/>
      <c r="D7" s="124">
        <v>23556</v>
      </c>
      <c r="E7" s="124">
        <v>26310</v>
      </c>
      <c r="F7" s="124">
        <v>31300</v>
      </c>
      <c r="G7" s="814">
        <v>37113</v>
      </c>
      <c r="I7" s="815" t="s">
        <v>588</v>
      </c>
      <c r="J7" s="809">
        <v>156</v>
      </c>
      <c r="K7" s="809">
        <v>150</v>
      </c>
      <c r="L7" s="124">
        <v>97</v>
      </c>
      <c r="M7" s="333">
        <v>75</v>
      </c>
    </row>
    <row r="8" spans="1:13" ht="12">
      <c r="A8" s="55"/>
      <c r="B8" s="816"/>
      <c r="C8" s="817" t="s">
        <v>503</v>
      </c>
      <c r="D8" s="809">
        <v>4675</v>
      </c>
      <c r="E8" s="809">
        <v>5355</v>
      </c>
      <c r="F8" s="818">
        <v>6379</v>
      </c>
      <c r="G8" s="814">
        <v>8019</v>
      </c>
      <c r="H8" s="55"/>
      <c r="I8" s="122" t="s">
        <v>589</v>
      </c>
      <c r="J8" s="809">
        <v>60</v>
      </c>
      <c r="K8" s="809">
        <v>89</v>
      </c>
      <c r="L8" s="124">
        <v>107</v>
      </c>
      <c r="M8" s="333">
        <v>121</v>
      </c>
    </row>
    <row r="9" spans="1:13" ht="12">
      <c r="A9" s="55"/>
      <c r="B9" s="819"/>
      <c r="C9" s="817" t="s">
        <v>590</v>
      </c>
      <c r="D9" s="809">
        <v>5135</v>
      </c>
      <c r="E9" s="809">
        <v>5594</v>
      </c>
      <c r="F9" s="818">
        <v>6921</v>
      </c>
      <c r="G9" s="814">
        <v>7941</v>
      </c>
      <c r="H9" s="1419"/>
      <c r="I9" s="1420"/>
      <c r="J9" s="809"/>
      <c r="K9" s="809"/>
      <c r="L9" s="124"/>
      <c r="M9" s="333"/>
    </row>
    <row r="10" spans="1:13" ht="12">
      <c r="A10" s="55"/>
      <c r="B10" s="820"/>
      <c r="C10" s="817" t="s">
        <v>591</v>
      </c>
      <c r="D10" s="809">
        <v>3750</v>
      </c>
      <c r="E10" s="809">
        <v>4454</v>
      </c>
      <c r="F10" s="818">
        <v>5112</v>
      </c>
      <c r="G10" s="814">
        <v>6253</v>
      </c>
      <c r="H10" s="1419" t="s">
        <v>592</v>
      </c>
      <c r="I10" s="1420"/>
      <c r="J10" s="809">
        <v>3381</v>
      </c>
      <c r="K10" s="809">
        <v>4639</v>
      </c>
      <c r="L10" s="124">
        <v>5879</v>
      </c>
      <c r="M10" s="333">
        <v>7285</v>
      </c>
    </row>
    <row r="11" spans="1:13" ht="12">
      <c r="A11" s="55"/>
      <c r="B11" s="820"/>
      <c r="C11" s="817" t="s">
        <v>593</v>
      </c>
      <c r="D11" s="809">
        <v>445</v>
      </c>
      <c r="E11" s="809">
        <v>458</v>
      </c>
      <c r="F11" s="818">
        <v>641</v>
      </c>
      <c r="G11" s="814">
        <v>831</v>
      </c>
      <c r="H11" s="1419" t="s">
        <v>594</v>
      </c>
      <c r="I11" s="1420"/>
      <c r="J11" s="125">
        <f>SUM(J12:J13)</f>
        <v>21695</v>
      </c>
      <c r="K11" s="125">
        <f>SUM(K12:K13)</f>
        <v>24787</v>
      </c>
      <c r="L11" s="125">
        <f>SUM(L12:L13)</f>
        <v>29512</v>
      </c>
      <c r="M11" s="383">
        <f>SUM(M12:M13)</f>
        <v>33919</v>
      </c>
    </row>
    <row r="12" spans="1:13" ht="12">
      <c r="A12" s="55"/>
      <c r="B12" s="820"/>
      <c r="C12" s="817" t="s">
        <v>595</v>
      </c>
      <c r="D12" s="809">
        <v>303</v>
      </c>
      <c r="E12" s="809">
        <v>426</v>
      </c>
      <c r="F12" s="818">
        <v>580</v>
      </c>
      <c r="G12" s="814">
        <v>674</v>
      </c>
      <c r="H12" s="55"/>
      <c r="I12" s="122" t="s">
        <v>596</v>
      </c>
      <c r="J12" s="809">
        <v>13096</v>
      </c>
      <c r="K12" s="809">
        <v>14817</v>
      </c>
      <c r="L12" s="124">
        <v>17724</v>
      </c>
      <c r="M12" s="383">
        <v>18640</v>
      </c>
    </row>
    <row r="13" spans="1:13" ht="12">
      <c r="A13" s="55"/>
      <c r="B13" s="820"/>
      <c r="C13" s="817" t="s">
        <v>597</v>
      </c>
      <c r="D13" s="809">
        <v>993</v>
      </c>
      <c r="E13" s="809">
        <v>1092</v>
      </c>
      <c r="F13" s="818">
        <v>1480</v>
      </c>
      <c r="G13" s="814">
        <v>1400</v>
      </c>
      <c r="H13" s="55"/>
      <c r="I13" s="122" t="s">
        <v>598</v>
      </c>
      <c r="J13" s="809">
        <v>8599</v>
      </c>
      <c r="K13" s="809">
        <v>9970</v>
      </c>
      <c r="L13" s="124">
        <v>11788</v>
      </c>
      <c r="M13" s="333">
        <v>15279</v>
      </c>
    </row>
    <row r="14" spans="1:13" ht="12">
      <c r="A14" s="55"/>
      <c r="B14" s="820"/>
      <c r="C14" s="817" t="s">
        <v>599</v>
      </c>
      <c r="D14" s="809">
        <v>134</v>
      </c>
      <c r="E14" s="809">
        <v>125</v>
      </c>
      <c r="F14" s="818">
        <v>158</v>
      </c>
      <c r="G14" s="814">
        <v>95</v>
      </c>
      <c r="H14" s="55"/>
      <c r="I14" s="625"/>
      <c r="J14" s="809"/>
      <c r="K14" s="809"/>
      <c r="L14" s="124"/>
      <c r="M14" s="383"/>
    </row>
    <row r="15" spans="1:13" ht="12">
      <c r="A15" s="55"/>
      <c r="B15" s="820"/>
      <c r="C15" s="817" t="s">
        <v>600</v>
      </c>
      <c r="D15" s="809">
        <v>10</v>
      </c>
      <c r="E15" s="809">
        <v>10</v>
      </c>
      <c r="F15" s="818">
        <v>16</v>
      </c>
      <c r="G15" s="814">
        <v>12</v>
      </c>
      <c r="H15" s="1419" t="s">
        <v>601</v>
      </c>
      <c r="I15" s="1420"/>
      <c r="J15" s="809">
        <v>227</v>
      </c>
      <c r="K15" s="809">
        <v>384</v>
      </c>
      <c r="L15" s="124">
        <v>278</v>
      </c>
      <c r="M15" s="333">
        <v>426</v>
      </c>
    </row>
    <row r="16" spans="1:13" ht="12">
      <c r="A16" s="55"/>
      <c r="B16" s="820"/>
      <c r="C16" s="817" t="s">
        <v>602</v>
      </c>
      <c r="D16" s="809">
        <v>1160</v>
      </c>
      <c r="E16" s="809">
        <v>1405</v>
      </c>
      <c r="F16" s="818">
        <v>1952</v>
      </c>
      <c r="G16" s="814">
        <v>1780</v>
      </c>
      <c r="H16" s="1419"/>
      <c r="I16" s="1420"/>
      <c r="J16" s="809"/>
      <c r="K16" s="809"/>
      <c r="L16" s="124"/>
      <c r="M16" s="333"/>
    </row>
    <row r="17" spans="1:13" ht="12">
      <c r="A17" s="55"/>
      <c r="B17" s="820"/>
      <c r="C17" s="817" t="s">
        <v>603</v>
      </c>
      <c r="D17" s="809">
        <v>1221</v>
      </c>
      <c r="E17" s="809">
        <v>1301</v>
      </c>
      <c r="F17" s="818">
        <v>1035</v>
      </c>
      <c r="G17" s="814">
        <v>1104</v>
      </c>
      <c r="H17" s="1419" t="s">
        <v>604</v>
      </c>
      <c r="I17" s="1420"/>
      <c r="J17" s="809">
        <v>717</v>
      </c>
      <c r="K17" s="809">
        <v>887</v>
      </c>
      <c r="L17" s="124">
        <v>941</v>
      </c>
      <c r="M17" s="383">
        <v>2061</v>
      </c>
    </row>
    <row r="18" spans="1:13" ht="12">
      <c r="A18" s="55"/>
      <c r="B18" s="820"/>
      <c r="C18" s="817" t="s">
        <v>605</v>
      </c>
      <c r="D18" s="809">
        <v>202</v>
      </c>
      <c r="E18" s="809">
        <v>247</v>
      </c>
      <c r="F18" s="818">
        <v>233</v>
      </c>
      <c r="G18" s="814">
        <v>356</v>
      </c>
      <c r="H18" s="1419"/>
      <c r="I18" s="1420"/>
      <c r="J18" s="809"/>
      <c r="K18" s="809"/>
      <c r="L18" s="124"/>
      <c r="M18" s="383"/>
    </row>
    <row r="19" spans="1:13" ht="12">
      <c r="A19" s="55"/>
      <c r="B19" s="820"/>
      <c r="C19" s="817" t="s">
        <v>606</v>
      </c>
      <c r="D19" s="809">
        <v>473</v>
      </c>
      <c r="E19" s="809">
        <v>519</v>
      </c>
      <c r="F19" s="818">
        <v>632</v>
      </c>
      <c r="G19" s="814">
        <v>785</v>
      </c>
      <c r="H19" s="1419" t="s">
        <v>607</v>
      </c>
      <c r="I19" s="1420"/>
      <c r="J19" s="809">
        <v>2089</v>
      </c>
      <c r="K19" s="809">
        <v>2247</v>
      </c>
      <c r="L19" s="124">
        <v>2678</v>
      </c>
      <c r="M19" s="333">
        <v>2957</v>
      </c>
    </row>
    <row r="20" spans="1:13" ht="12">
      <c r="A20" s="55"/>
      <c r="B20" s="820"/>
      <c r="C20" s="817" t="s">
        <v>608</v>
      </c>
      <c r="D20" s="809">
        <v>2707</v>
      </c>
      <c r="E20" s="809">
        <v>2822</v>
      </c>
      <c r="F20" s="818">
        <v>3037</v>
      </c>
      <c r="G20" s="814">
        <v>2826</v>
      </c>
      <c r="H20" s="1419" t="s">
        <v>609</v>
      </c>
      <c r="I20" s="1420"/>
      <c r="J20" s="809">
        <v>862</v>
      </c>
      <c r="K20" s="809">
        <v>544</v>
      </c>
      <c r="L20" s="124">
        <v>281</v>
      </c>
      <c r="M20" s="383">
        <v>220</v>
      </c>
    </row>
    <row r="21" spans="1:13" ht="12">
      <c r="A21" s="55"/>
      <c r="B21" s="820"/>
      <c r="C21" s="817" t="s">
        <v>610</v>
      </c>
      <c r="D21" s="809">
        <v>1605</v>
      </c>
      <c r="E21" s="809">
        <v>1768</v>
      </c>
      <c r="F21" s="818">
        <v>1993</v>
      </c>
      <c r="G21" s="814">
        <v>2570</v>
      </c>
      <c r="I21" s="122" t="s">
        <v>611</v>
      </c>
      <c r="J21" s="809">
        <v>832</v>
      </c>
      <c r="K21" s="809">
        <v>490</v>
      </c>
      <c r="L21" s="124">
        <v>200</v>
      </c>
      <c r="M21" s="383">
        <v>160</v>
      </c>
    </row>
    <row r="22" spans="1:13" ht="12">
      <c r="A22" s="55"/>
      <c r="B22" s="820"/>
      <c r="C22" s="817" t="s">
        <v>612</v>
      </c>
      <c r="D22" s="809">
        <v>188</v>
      </c>
      <c r="E22" s="809">
        <v>142</v>
      </c>
      <c r="F22" s="818">
        <v>171</v>
      </c>
      <c r="G22" s="814">
        <v>238</v>
      </c>
      <c r="I22" s="122" t="s">
        <v>613</v>
      </c>
      <c r="J22" s="809">
        <v>30</v>
      </c>
      <c r="K22" s="809">
        <v>54</v>
      </c>
      <c r="L22" s="124">
        <v>71</v>
      </c>
      <c r="M22" s="383">
        <v>59</v>
      </c>
    </row>
    <row r="23" spans="1:13" ht="12">
      <c r="A23" s="55"/>
      <c r="B23" s="820"/>
      <c r="C23" s="817" t="s">
        <v>614</v>
      </c>
      <c r="D23" s="809">
        <v>57</v>
      </c>
      <c r="E23" s="809">
        <v>65</v>
      </c>
      <c r="F23" s="818">
        <v>53</v>
      </c>
      <c r="G23" s="814">
        <v>895</v>
      </c>
      <c r="H23" s="1419" t="s">
        <v>615</v>
      </c>
      <c r="I23" s="1420"/>
      <c r="J23" s="809">
        <v>3576</v>
      </c>
      <c r="K23" s="809">
        <v>3998</v>
      </c>
      <c r="L23" s="124">
        <v>4468</v>
      </c>
      <c r="M23" s="383">
        <v>5783</v>
      </c>
    </row>
    <row r="24" spans="1:13" ht="12">
      <c r="A24" s="55"/>
      <c r="B24" s="820"/>
      <c r="C24" s="817" t="s">
        <v>616</v>
      </c>
      <c r="D24" s="809">
        <v>272</v>
      </c>
      <c r="E24" s="809">
        <v>287</v>
      </c>
      <c r="F24" s="818">
        <v>450</v>
      </c>
      <c r="G24" s="814">
        <v>1334</v>
      </c>
      <c r="I24" s="821" t="s">
        <v>617</v>
      </c>
      <c r="J24" s="809">
        <v>969</v>
      </c>
      <c r="K24" s="809">
        <v>1158</v>
      </c>
      <c r="L24" s="124">
        <v>1258</v>
      </c>
      <c r="M24" s="383">
        <v>1446</v>
      </c>
    </row>
    <row r="25" spans="1:13" ht="12">
      <c r="A25" s="55"/>
      <c r="B25" s="820"/>
      <c r="C25" s="817"/>
      <c r="D25" s="809"/>
      <c r="E25" s="809"/>
      <c r="F25" s="818"/>
      <c r="G25" s="814"/>
      <c r="H25" s="55"/>
      <c r="I25" s="122" t="s">
        <v>618</v>
      </c>
      <c r="J25" s="809">
        <v>254</v>
      </c>
      <c r="K25" s="809">
        <v>226</v>
      </c>
      <c r="L25" s="124">
        <v>214</v>
      </c>
      <c r="M25" s="383">
        <v>408</v>
      </c>
    </row>
    <row r="26" spans="1:13" ht="12">
      <c r="A26" s="55"/>
      <c r="B26" s="1538" t="s">
        <v>619</v>
      </c>
      <c r="C26" s="1420"/>
      <c r="D26" s="809">
        <v>1013</v>
      </c>
      <c r="E26" s="809">
        <v>1217</v>
      </c>
      <c r="F26" s="124">
        <v>1539</v>
      </c>
      <c r="G26" s="814">
        <v>2024</v>
      </c>
      <c r="H26" s="1419" t="s">
        <v>620</v>
      </c>
      <c r="I26" s="1420"/>
      <c r="J26" s="809">
        <f>SUM(J27:J28)</f>
        <v>1809</v>
      </c>
      <c r="K26" s="809">
        <f>SUM(K27:K28)</f>
        <v>1339</v>
      </c>
      <c r="L26" s="809">
        <f>SUM(L27:L28)</f>
        <v>1053</v>
      </c>
      <c r="M26" s="333">
        <f>SUM(M27:M28)</f>
        <v>1342</v>
      </c>
    </row>
    <row r="27" spans="1:13" ht="12">
      <c r="A27" s="55"/>
      <c r="B27" s="813"/>
      <c r="C27" s="122"/>
      <c r="D27" s="809"/>
      <c r="E27" s="809"/>
      <c r="F27" s="124"/>
      <c r="G27" s="814"/>
      <c r="H27" s="822"/>
      <c r="I27" s="823" t="s">
        <v>621</v>
      </c>
      <c r="J27" s="809">
        <v>716</v>
      </c>
      <c r="K27" s="809">
        <v>360</v>
      </c>
      <c r="L27" s="824">
        <v>6</v>
      </c>
      <c r="M27" s="333">
        <v>0</v>
      </c>
    </row>
    <row r="28" spans="1:13" ht="12">
      <c r="A28" s="55"/>
      <c r="B28" s="1538" t="s">
        <v>622</v>
      </c>
      <c r="C28" s="1420"/>
      <c r="D28" s="809">
        <v>87</v>
      </c>
      <c r="E28" s="809">
        <v>96</v>
      </c>
      <c r="F28" s="124">
        <v>103</v>
      </c>
      <c r="G28" s="814">
        <v>158</v>
      </c>
      <c r="H28" s="825"/>
      <c r="I28" s="122" t="s">
        <v>623</v>
      </c>
      <c r="J28" s="809">
        <v>1093</v>
      </c>
      <c r="K28" s="809">
        <v>979</v>
      </c>
      <c r="L28" s="824">
        <v>1047</v>
      </c>
      <c r="M28" s="333">
        <v>1342</v>
      </c>
    </row>
    <row r="29" spans="1:13" ht="12">
      <c r="A29" s="55"/>
      <c r="B29" s="1539"/>
      <c r="C29" s="1537"/>
      <c r="D29" s="826"/>
      <c r="E29" s="369"/>
      <c r="F29" s="827"/>
      <c r="G29" s="828"/>
      <c r="H29" s="1536" t="s">
        <v>1148</v>
      </c>
      <c r="I29" s="1537"/>
      <c r="J29" s="369">
        <v>1868</v>
      </c>
      <c r="K29" s="369">
        <v>2504</v>
      </c>
      <c r="L29" s="829">
        <v>3736</v>
      </c>
      <c r="M29" s="370">
        <v>5606</v>
      </c>
    </row>
    <row r="30" ht="12">
      <c r="B30" s="132" t="s">
        <v>624</v>
      </c>
    </row>
    <row r="31" spans="8:10" ht="12">
      <c r="H31" s="1535"/>
      <c r="I31" s="1535"/>
      <c r="J31" s="830"/>
    </row>
  </sheetData>
  <mergeCells count="22">
    <mergeCell ref="B4:C4"/>
    <mergeCell ref="B5:C5"/>
    <mergeCell ref="H11:I11"/>
    <mergeCell ref="B7:C7"/>
    <mergeCell ref="H4:I4"/>
    <mergeCell ref="H6:I6"/>
    <mergeCell ref="B28:C28"/>
    <mergeCell ref="B29:C29"/>
    <mergeCell ref="H5:I5"/>
    <mergeCell ref="H9:I9"/>
    <mergeCell ref="B26:C26"/>
    <mergeCell ref="H26:I26"/>
    <mergeCell ref="H15:I15"/>
    <mergeCell ref="H10:I10"/>
    <mergeCell ref="H31:I31"/>
    <mergeCell ref="H16:I16"/>
    <mergeCell ref="H18:I18"/>
    <mergeCell ref="H20:I20"/>
    <mergeCell ref="H17:I17"/>
    <mergeCell ref="H19:I19"/>
    <mergeCell ref="H23:I23"/>
    <mergeCell ref="H29:I29"/>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9.00390625" defaultRowHeight="13.5"/>
  <cols>
    <col min="1" max="1" width="3.375" style="132" customWidth="1"/>
    <col min="2" max="2" width="2.00390625" style="132" customWidth="1"/>
    <col min="3" max="3" width="21.875" style="132" customWidth="1"/>
    <col min="4" max="8" width="12.75390625" style="132" customWidth="1"/>
    <col min="9" max="12" width="7.625" style="132" customWidth="1"/>
    <col min="13" max="16384" width="9.00390625" style="132" customWidth="1"/>
  </cols>
  <sheetData>
    <row r="2" ht="14.25">
      <c r="B2" s="133" t="s">
        <v>650</v>
      </c>
    </row>
    <row r="3" spans="2:8" s="55" customFormat="1" ht="12.75" thickBot="1">
      <c r="B3" s="804"/>
      <c r="C3" s="804"/>
      <c r="D3" s="804"/>
      <c r="E3" s="804"/>
      <c r="F3" s="804"/>
      <c r="G3" s="804"/>
      <c r="H3" s="805" t="s">
        <v>577</v>
      </c>
    </row>
    <row r="4" spans="2:8" s="55" customFormat="1" ht="32.25" customHeight="1" thickTop="1">
      <c r="B4" s="831" t="s">
        <v>630</v>
      </c>
      <c r="C4" s="832"/>
      <c r="D4" s="833" t="s">
        <v>631</v>
      </c>
      <c r="E4" s="833" t="s">
        <v>626</v>
      </c>
      <c r="F4" s="833" t="s">
        <v>627</v>
      </c>
      <c r="G4" s="833" t="s">
        <v>628</v>
      </c>
      <c r="H4" s="833" t="s">
        <v>629</v>
      </c>
    </row>
    <row r="5" spans="1:8" ht="12">
      <c r="A5" s="55"/>
      <c r="B5" s="1538" t="s">
        <v>587</v>
      </c>
      <c r="C5" s="1420"/>
      <c r="D5" s="809">
        <v>11558</v>
      </c>
      <c r="E5" s="809">
        <v>11866</v>
      </c>
      <c r="F5" s="809">
        <v>13205</v>
      </c>
      <c r="G5" s="124">
        <v>14367</v>
      </c>
      <c r="H5" s="333">
        <v>16151</v>
      </c>
    </row>
    <row r="6" spans="1:8" ht="12">
      <c r="A6" s="55"/>
      <c r="B6" s="816"/>
      <c r="C6" s="834" t="s">
        <v>503</v>
      </c>
      <c r="D6" s="809">
        <v>1953</v>
      </c>
      <c r="E6" s="809">
        <v>1754</v>
      </c>
      <c r="F6" s="809">
        <v>2041</v>
      </c>
      <c r="G6" s="124">
        <v>2257</v>
      </c>
      <c r="H6" s="333">
        <v>3459</v>
      </c>
    </row>
    <row r="7" spans="1:8" ht="12">
      <c r="A7" s="55"/>
      <c r="B7" s="835"/>
      <c r="C7" s="834" t="s">
        <v>590</v>
      </c>
      <c r="D7" s="809">
        <v>1773</v>
      </c>
      <c r="E7" s="809">
        <v>1522</v>
      </c>
      <c r="F7" s="809">
        <v>1941</v>
      </c>
      <c r="G7" s="124">
        <v>2055</v>
      </c>
      <c r="H7" s="333">
        <v>2662</v>
      </c>
    </row>
    <row r="8" spans="1:8" ht="12">
      <c r="A8" s="55"/>
      <c r="B8" s="836"/>
      <c r="C8" s="834" t="s">
        <v>632</v>
      </c>
      <c r="D8" s="809">
        <v>2861</v>
      </c>
      <c r="E8" s="809">
        <v>1920</v>
      </c>
      <c r="F8" s="809">
        <v>3358</v>
      </c>
      <c r="G8" s="124">
        <v>4941</v>
      </c>
      <c r="H8" s="333">
        <v>4284</v>
      </c>
    </row>
    <row r="9" spans="1:8" ht="12">
      <c r="A9" s="55"/>
      <c r="B9" s="836"/>
      <c r="C9" s="122" t="s">
        <v>597</v>
      </c>
      <c r="D9" s="809">
        <v>137</v>
      </c>
      <c r="E9" s="809">
        <v>195</v>
      </c>
      <c r="F9" s="809">
        <v>205</v>
      </c>
      <c r="G9" s="124">
        <v>238</v>
      </c>
      <c r="H9" s="333">
        <v>408</v>
      </c>
    </row>
    <row r="10" spans="1:8" ht="12">
      <c r="A10" s="55"/>
      <c r="B10" s="836"/>
      <c r="C10" s="122" t="s">
        <v>633</v>
      </c>
      <c r="D10" s="809">
        <v>84</v>
      </c>
      <c r="E10" s="809">
        <v>74</v>
      </c>
      <c r="F10" s="809">
        <v>148</v>
      </c>
      <c r="G10" s="124">
        <v>71</v>
      </c>
      <c r="H10" s="333">
        <v>0</v>
      </c>
    </row>
    <row r="11" spans="1:8" ht="12">
      <c r="A11" s="55"/>
      <c r="B11" s="836"/>
      <c r="C11" s="834" t="s">
        <v>634</v>
      </c>
      <c r="D11" s="809">
        <v>459</v>
      </c>
      <c r="E11" s="809">
        <v>479</v>
      </c>
      <c r="F11" s="809">
        <v>500</v>
      </c>
      <c r="G11" s="124">
        <v>422</v>
      </c>
      <c r="H11" s="333">
        <v>534</v>
      </c>
    </row>
    <row r="12" spans="1:8" ht="12">
      <c r="A12" s="55"/>
      <c r="B12" s="836"/>
      <c r="C12" s="834" t="s">
        <v>603</v>
      </c>
      <c r="D12" s="809">
        <v>845</v>
      </c>
      <c r="E12" s="809">
        <v>826</v>
      </c>
      <c r="F12" s="809">
        <v>610</v>
      </c>
      <c r="G12" s="124">
        <v>828</v>
      </c>
      <c r="H12" s="333">
        <v>936</v>
      </c>
    </row>
    <row r="13" spans="1:8" ht="12">
      <c r="A13" s="55"/>
      <c r="B13" s="836"/>
      <c r="C13" s="834" t="s">
        <v>635</v>
      </c>
      <c r="D13" s="809">
        <v>943</v>
      </c>
      <c r="E13" s="809">
        <v>1045</v>
      </c>
      <c r="F13" s="809">
        <v>1154</v>
      </c>
      <c r="G13" s="124">
        <v>1013</v>
      </c>
      <c r="H13" s="333">
        <v>1152</v>
      </c>
    </row>
    <row r="14" spans="1:8" ht="12">
      <c r="A14" s="55"/>
      <c r="B14" s="836"/>
      <c r="C14" s="834" t="s">
        <v>636</v>
      </c>
      <c r="D14" s="809">
        <v>383</v>
      </c>
      <c r="E14" s="809">
        <v>581</v>
      </c>
      <c r="F14" s="809">
        <v>590</v>
      </c>
      <c r="G14" s="124">
        <v>610</v>
      </c>
      <c r="H14" s="333">
        <v>625</v>
      </c>
    </row>
    <row r="15" spans="1:8" ht="12">
      <c r="A15" s="55"/>
      <c r="B15" s="836"/>
      <c r="C15" s="834"/>
      <c r="D15" s="809"/>
      <c r="E15" s="809"/>
      <c r="F15" s="809"/>
      <c r="G15" s="124"/>
      <c r="H15" s="333"/>
    </row>
    <row r="16" spans="1:8" ht="12">
      <c r="A16" s="55"/>
      <c r="B16" s="1538" t="s">
        <v>619</v>
      </c>
      <c r="C16" s="1420"/>
      <c r="D16" s="809">
        <v>802</v>
      </c>
      <c r="E16" s="809">
        <v>597</v>
      </c>
      <c r="F16" s="809">
        <v>620</v>
      </c>
      <c r="G16" s="124">
        <v>731</v>
      </c>
      <c r="H16" s="333">
        <v>950</v>
      </c>
    </row>
    <row r="17" spans="1:8" ht="12">
      <c r="A17" s="55"/>
      <c r="B17" s="1538" t="s">
        <v>622</v>
      </c>
      <c r="C17" s="1420"/>
      <c r="D17" s="809">
        <v>97</v>
      </c>
      <c r="E17" s="809">
        <v>132</v>
      </c>
      <c r="F17" s="809">
        <v>107</v>
      </c>
      <c r="G17" s="124">
        <v>140</v>
      </c>
      <c r="H17" s="333">
        <v>137</v>
      </c>
    </row>
    <row r="18" spans="1:8" ht="12">
      <c r="A18" s="55"/>
      <c r="B18" s="1538" t="s">
        <v>637</v>
      </c>
      <c r="C18" s="1420"/>
      <c r="D18" s="809">
        <v>107</v>
      </c>
      <c r="E18" s="809">
        <v>85</v>
      </c>
      <c r="F18" s="809">
        <v>95</v>
      </c>
      <c r="G18" s="124">
        <v>116</v>
      </c>
      <c r="H18" s="333">
        <v>125</v>
      </c>
    </row>
    <row r="19" spans="1:8" ht="12">
      <c r="A19" s="55"/>
      <c r="B19" s="1538" t="s">
        <v>586</v>
      </c>
      <c r="C19" s="1420"/>
      <c r="D19" s="809">
        <v>310</v>
      </c>
      <c r="E19" s="809">
        <v>297</v>
      </c>
      <c r="F19" s="809">
        <v>322</v>
      </c>
      <c r="G19" s="124">
        <v>329</v>
      </c>
      <c r="H19" s="333">
        <v>350</v>
      </c>
    </row>
    <row r="20" spans="1:8" ht="12">
      <c r="A20" s="55"/>
      <c r="B20" s="1538" t="s">
        <v>592</v>
      </c>
      <c r="C20" s="1420"/>
      <c r="D20" s="123">
        <v>3049</v>
      </c>
      <c r="E20" s="124">
        <v>3017</v>
      </c>
      <c r="F20" s="124">
        <v>3717</v>
      </c>
      <c r="G20" s="124">
        <v>5156</v>
      </c>
      <c r="H20" s="333">
        <v>6844</v>
      </c>
    </row>
    <row r="21" spans="2:8" ht="12">
      <c r="B21" s="1538" t="s">
        <v>638</v>
      </c>
      <c r="C21" s="1420"/>
      <c r="D21" s="124">
        <v>11832</v>
      </c>
      <c r="E21" s="124">
        <v>12763</v>
      </c>
      <c r="F21" s="124">
        <v>14114</v>
      </c>
      <c r="G21" s="124">
        <v>16334</v>
      </c>
      <c r="H21" s="333">
        <v>19775</v>
      </c>
    </row>
    <row r="22" spans="2:8" ht="12">
      <c r="B22" s="156"/>
      <c r="C22" s="122" t="s">
        <v>639</v>
      </c>
      <c r="D22" s="124">
        <v>4339</v>
      </c>
      <c r="E22" s="124">
        <v>4545</v>
      </c>
      <c r="F22" s="124">
        <v>4777</v>
      </c>
      <c r="G22" s="124">
        <v>5161</v>
      </c>
      <c r="H22" s="333">
        <v>6221</v>
      </c>
    </row>
    <row r="23" spans="2:8" ht="12">
      <c r="B23" s="156"/>
      <c r="C23" s="122" t="s">
        <v>640</v>
      </c>
      <c r="D23" s="809">
        <v>7493</v>
      </c>
      <c r="E23" s="809">
        <v>8217</v>
      </c>
      <c r="F23" s="809">
        <v>9337</v>
      </c>
      <c r="G23" s="124">
        <v>11173</v>
      </c>
      <c r="H23" s="333">
        <v>13554</v>
      </c>
    </row>
    <row r="24" spans="2:8" ht="12">
      <c r="B24" s="156"/>
      <c r="C24" s="122" t="s">
        <v>641</v>
      </c>
      <c r="D24" s="837">
        <v>628</v>
      </c>
      <c r="E24" s="837">
        <v>510</v>
      </c>
      <c r="F24" s="837">
        <v>745</v>
      </c>
      <c r="G24" s="837">
        <v>809</v>
      </c>
      <c r="H24" s="838">
        <v>926</v>
      </c>
    </row>
    <row r="25" spans="2:8" ht="12">
      <c r="B25" s="156"/>
      <c r="C25" s="625"/>
      <c r="G25" s="55"/>
      <c r="H25" s="625"/>
    </row>
    <row r="26" spans="2:8" ht="12">
      <c r="B26" s="1538" t="s">
        <v>642</v>
      </c>
      <c r="C26" s="1420"/>
      <c r="D26" s="809">
        <v>379</v>
      </c>
      <c r="E26" s="809">
        <v>2460</v>
      </c>
      <c r="F26" s="809">
        <v>873</v>
      </c>
      <c r="G26" s="124">
        <v>729</v>
      </c>
      <c r="H26" s="333">
        <v>753</v>
      </c>
    </row>
    <row r="27" spans="2:8" ht="12">
      <c r="B27" s="1538" t="s">
        <v>604</v>
      </c>
      <c r="C27" s="1420"/>
      <c r="D27" s="809">
        <v>233</v>
      </c>
      <c r="E27" s="809">
        <v>185</v>
      </c>
      <c r="F27" s="809">
        <v>225</v>
      </c>
      <c r="G27" s="125">
        <v>365</v>
      </c>
      <c r="H27" s="333">
        <v>562</v>
      </c>
    </row>
    <row r="28" spans="2:8" ht="12">
      <c r="B28" s="1538" t="s">
        <v>643</v>
      </c>
      <c r="C28" s="1420"/>
      <c r="D28" s="809">
        <v>387</v>
      </c>
      <c r="E28" s="809">
        <v>436</v>
      </c>
      <c r="F28" s="809">
        <v>345</v>
      </c>
      <c r="G28" s="125">
        <v>367</v>
      </c>
      <c r="H28" s="383">
        <v>394</v>
      </c>
    </row>
    <row r="29" spans="2:8" ht="12">
      <c r="B29" s="1538" t="s">
        <v>609</v>
      </c>
      <c r="C29" s="1420"/>
      <c r="D29" s="809">
        <v>56</v>
      </c>
      <c r="E29" s="809">
        <v>38</v>
      </c>
      <c r="F29" s="809">
        <v>50</v>
      </c>
      <c r="G29" s="124">
        <v>47</v>
      </c>
      <c r="H29" s="333">
        <v>56</v>
      </c>
    </row>
    <row r="30" spans="2:8" ht="12">
      <c r="B30" s="1538" t="s">
        <v>615</v>
      </c>
      <c r="C30" s="1420"/>
      <c r="D30" s="809">
        <v>4340</v>
      </c>
      <c r="E30" s="809">
        <v>4280</v>
      </c>
      <c r="F30" s="809">
        <v>4799</v>
      </c>
      <c r="G30" s="124">
        <v>5299</v>
      </c>
      <c r="H30" s="333">
        <v>5885</v>
      </c>
    </row>
    <row r="31" spans="2:8" ht="12">
      <c r="B31" s="156"/>
      <c r="C31" s="122" t="s">
        <v>644</v>
      </c>
      <c r="D31" s="809">
        <v>1706</v>
      </c>
      <c r="E31" s="809">
        <v>1635</v>
      </c>
      <c r="F31" s="809">
        <v>1813</v>
      </c>
      <c r="G31" s="124">
        <v>1974</v>
      </c>
      <c r="H31" s="333">
        <v>2047</v>
      </c>
    </row>
    <row r="32" spans="2:8" ht="12">
      <c r="B32" s="156"/>
      <c r="C32" s="122" t="s">
        <v>645</v>
      </c>
      <c r="D32" s="809">
        <v>373</v>
      </c>
      <c r="E32" s="809">
        <v>392</v>
      </c>
      <c r="F32" s="809">
        <v>395</v>
      </c>
      <c r="G32" s="125">
        <v>390</v>
      </c>
      <c r="H32" s="333">
        <v>432</v>
      </c>
    </row>
    <row r="33" spans="2:8" ht="12">
      <c r="B33" s="156"/>
      <c r="C33" s="122" t="s">
        <v>646</v>
      </c>
      <c r="D33" s="839">
        <v>600</v>
      </c>
      <c r="E33" s="839">
        <v>639</v>
      </c>
      <c r="F33" s="839">
        <v>814</v>
      </c>
      <c r="G33" s="125">
        <v>865</v>
      </c>
      <c r="H33" s="333">
        <v>977</v>
      </c>
    </row>
    <row r="34" spans="2:8" ht="12">
      <c r="B34" s="156"/>
      <c r="C34" s="625"/>
      <c r="D34" s="809"/>
      <c r="E34" s="809"/>
      <c r="F34" s="809"/>
      <c r="G34" s="125"/>
      <c r="H34" s="333"/>
    </row>
    <row r="35" spans="2:8" ht="12">
      <c r="B35" s="1538" t="s">
        <v>620</v>
      </c>
      <c r="C35" s="1420"/>
      <c r="D35" s="840">
        <v>8</v>
      </c>
      <c r="E35" s="840">
        <v>8</v>
      </c>
      <c r="F35" s="840">
        <v>6</v>
      </c>
      <c r="G35" s="366">
        <v>1</v>
      </c>
      <c r="H35" s="841">
        <v>0</v>
      </c>
    </row>
    <row r="36" spans="2:8" ht="12">
      <c r="B36" s="1538" t="s">
        <v>1148</v>
      </c>
      <c r="C36" s="1420"/>
      <c r="D36" s="809">
        <v>1907</v>
      </c>
      <c r="E36" s="809">
        <v>1775</v>
      </c>
      <c r="F36" s="809">
        <v>2009</v>
      </c>
      <c r="G36" s="125">
        <v>2721</v>
      </c>
      <c r="H36" s="333">
        <v>3406</v>
      </c>
    </row>
    <row r="37" spans="2:8" ht="12">
      <c r="B37" s="813"/>
      <c r="C37" s="122"/>
      <c r="D37" s="809"/>
      <c r="E37" s="809"/>
      <c r="F37" s="809"/>
      <c r="G37" s="125"/>
      <c r="H37" s="333"/>
    </row>
    <row r="38" spans="2:8" s="146" customFormat="1" ht="13.5" customHeight="1">
      <c r="B38" s="1542" t="s">
        <v>647</v>
      </c>
      <c r="C38" s="1543"/>
      <c r="D38" s="753">
        <v>35066</v>
      </c>
      <c r="E38" s="753">
        <v>37968</v>
      </c>
      <c r="F38" s="753">
        <f>SUM(F5,F16:F21,F26:F30,F35:F36)</f>
        <v>40487</v>
      </c>
      <c r="G38" s="753">
        <f>SUM(G5,G16:G21,G26:G30,G35:G36)</f>
        <v>46702</v>
      </c>
      <c r="H38" s="842">
        <f>SUM(H5,H16:H21,H26:H30,H35:H36)</f>
        <v>55388</v>
      </c>
    </row>
    <row r="39" ht="12">
      <c r="C39" s="132" t="s">
        <v>648</v>
      </c>
    </row>
    <row r="40" ht="12">
      <c r="C40" s="132" t="s">
        <v>649</v>
      </c>
    </row>
  </sheetData>
  <mergeCells count="15">
    <mergeCell ref="B30:C30"/>
    <mergeCell ref="B5:C5"/>
    <mergeCell ref="B21:C21"/>
    <mergeCell ref="B16:C16"/>
    <mergeCell ref="B17:C17"/>
    <mergeCell ref="B36:C36"/>
    <mergeCell ref="B38:C38"/>
    <mergeCell ref="B19:C19"/>
    <mergeCell ref="B18:C18"/>
    <mergeCell ref="B20:C20"/>
    <mergeCell ref="B35:C35"/>
    <mergeCell ref="B26:C26"/>
    <mergeCell ref="B27:C27"/>
    <mergeCell ref="B28:C28"/>
    <mergeCell ref="B29:C29"/>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49"/>
  <sheetViews>
    <sheetView workbookViewId="0" topLeftCell="A1">
      <selection activeCell="A1" sqref="A1"/>
    </sheetView>
  </sheetViews>
  <sheetFormatPr defaultColWidth="9.00390625" defaultRowHeight="13.5"/>
  <cols>
    <col min="1" max="1" width="2.625" style="843" customWidth="1"/>
    <col min="2" max="2" width="3.375" style="843" customWidth="1"/>
    <col min="3" max="3" width="20.625" style="843" customWidth="1"/>
    <col min="4" max="4" width="15.625" style="843" customWidth="1"/>
    <col min="5" max="5" width="8.625" style="843" customWidth="1"/>
    <col min="6" max="6" width="15.625" style="843" customWidth="1"/>
    <col min="7" max="7" width="8.625" style="843" customWidth="1"/>
    <col min="8" max="8" width="15.625" style="843" customWidth="1"/>
    <col min="9" max="9" width="8.625" style="843" customWidth="1"/>
    <col min="10" max="16384" width="9.00390625" style="843" customWidth="1"/>
  </cols>
  <sheetData>
    <row r="2" ht="14.25">
      <c r="B2" s="844" t="s">
        <v>688</v>
      </c>
    </row>
    <row r="3" ht="12.75" thickBot="1">
      <c r="I3" s="845"/>
    </row>
    <row r="4" spans="2:9" s="846" customFormat="1" ht="15" customHeight="1" thickTop="1">
      <c r="B4" s="1548" t="s">
        <v>651</v>
      </c>
      <c r="C4" s="1549"/>
      <c r="D4" s="847" t="s">
        <v>652</v>
      </c>
      <c r="E4" s="848"/>
      <c r="F4" s="847" t="s">
        <v>1461</v>
      </c>
      <c r="G4" s="848"/>
      <c r="H4" s="847" t="s">
        <v>1462</v>
      </c>
      <c r="I4" s="848"/>
    </row>
    <row r="5" spans="2:9" s="846" customFormat="1" ht="15" customHeight="1">
      <c r="B5" s="1550"/>
      <c r="C5" s="1551"/>
      <c r="D5" s="850" t="s">
        <v>682</v>
      </c>
      <c r="E5" s="851" t="s">
        <v>653</v>
      </c>
      <c r="F5" s="850" t="s">
        <v>683</v>
      </c>
      <c r="G5" s="851" t="s">
        <v>653</v>
      </c>
      <c r="H5" s="850" t="s">
        <v>683</v>
      </c>
      <c r="I5" s="851" t="s">
        <v>653</v>
      </c>
    </row>
    <row r="6" spans="2:9" s="846" customFormat="1" ht="15" customHeight="1">
      <c r="B6" s="852"/>
      <c r="C6" s="853"/>
      <c r="D6" s="854" t="s">
        <v>654</v>
      </c>
      <c r="E6" s="854" t="s">
        <v>1460</v>
      </c>
      <c r="F6" s="854" t="s">
        <v>654</v>
      </c>
      <c r="G6" s="854" t="s">
        <v>1460</v>
      </c>
      <c r="H6" s="854" t="s">
        <v>654</v>
      </c>
      <c r="I6" s="855" t="s">
        <v>1460</v>
      </c>
    </row>
    <row r="7" spans="2:9" s="856" customFormat="1" ht="15" customHeight="1">
      <c r="B7" s="1552"/>
      <c r="C7" s="1553"/>
      <c r="D7" s="857"/>
      <c r="E7" s="858"/>
      <c r="F7" s="1544" t="s">
        <v>684</v>
      </c>
      <c r="G7" s="1545"/>
      <c r="H7" s="859"/>
      <c r="I7" s="860"/>
    </row>
    <row r="8" spans="2:9" ht="9.75" customHeight="1">
      <c r="B8" s="861"/>
      <c r="C8" s="862"/>
      <c r="D8" s="863"/>
      <c r="E8" s="864"/>
      <c r="F8" s="863"/>
      <c r="G8" s="864"/>
      <c r="H8" s="863"/>
      <c r="I8" s="865"/>
    </row>
    <row r="9" spans="2:10" s="846" customFormat="1" ht="15" customHeight="1">
      <c r="B9" s="866"/>
      <c r="C9" s="849" t="s">
        <v>655</v>
      </c>
      <c r="D9" s="867">
        <v>4750178392</v>
      </c>
      <c r="E9" s="868">
        <v>12.5</v>
      </c>
      <c r="F9" s="867">
        <v>5666821259</v>
      </c>
      <c r="G9" s="868">
        <v>12.7</v>
      </c>
      <c r="H9" s="867">
        <v>7257122407</v>
      </c>
      <c r="I9" s="869">
        <v>14</v>
      </c>
      <c r="J9" s="870"/>
    </row>
    <row r="10" spans="2:10" s="846" customFormat="1" ht="15" customHeight="1">
      <c r="B10" s="866"/>
      <c r="C10" s="849" t="s">
        <v>656</v>
      </c>
      <c r="D10" s="867">
        <v>1029051722</v>
      </c>
      <c r="E10" s="868">
        <v>2.7</v>
      </c>
      <c r="F10" s="867">
        <v>1192892000</v>
      </c>
      <c r="G10" s="868">
        <v>2.7</v>
      </c>
      <c r="H10" s="867">
        <v>1319684000</v>
      </c>
      <c r="I10" s="869">
        <v>2.6</v>
      </c>
      <c r="J10" s="871"/>
    </row>
    <row r="11" spans="2:9" s="846" customFormat="1" ht="15" customHeight="1">
      <c r="B11" s="866"/>
      <c r="C11" s="849" t="s">
        <v>657</v>
      </c>
      <c r="D11" s="872">
        <v>13487340000</v>
      </c>
      <c r="E11" s="868">
        <v>35</v>
      </c>
      <c r="F11" s="872">
        <v>13770613000</v>
      </c>
      <c r="G11" s="868">
        <v>30.9</v>
      </c>
      <c r="H11" s="872">
        <v>16597753000</v>
      </c>
      <c r="I11" s="869">
        <v>32.1</v>
      </c>
    </row>
    <row r="12" spans="2:9" s="846" customFormat="1" ht="15" customHeight="1">
      <c r="B12" s="866"/>
      <c r="C12" s="849" t="s">
        <v>685</v>
      </c>
      <c r="D12" s="867">
        <v>546498744</v>
      </c>
      <c r="E12" s="868">
        <v>1.4</v>
      </c>
      <c r="F12" s="867">
        <v>783227197</v>
      </c>
      <c r="G12" s="868">
        <v>1.8</v>
      </c>
      <c r="H12" s="867">
        <v>945240015</v>
      </c>
      <c r="I12" s="869">
        <v>1.8</v>
      </c>
    </row>
    <row r="13" spans="2:9" s="846" customFormat="1" ht="15" customHeight="1">
      <c r="B13" s="866"/>
      <c r="C13" s="849" t="s">
        <v>658</v>
      </c>
      <c r="D13" s="873">
        <v>0</v>
      </c>
      <c r="E13" s="873">
        <v>0</v>
      </c>
      <c r="F13" s="873">
        <v>70943000</v>
      </c>
      <c r="G13" s="874">
        <v>0.2</v>
      </c>
      <c r="H13" s="873">
        <v>0</v>
      </c>
      <c r="I13" s="875">
        <v>0</v>
      </c>
    </row>
    <row r="14" spans="2:9" s="846" customFormat="1" ht="15" customHeight="1">
      <c r="B14" s="866"/>
      <c r="C14" s="849"/>
      <c r="D14" s="867"/>
      <c r="E14" s="868"/>
      <c r="F14" s="867"/>
      <c r="G14" s="868"/>
      <c r="H14" s="867"/>
      <c r="I14" s="869"/>
    </row>
    <row r="15" spans="2:9" s="846" customFormat="1" ht="15" customHeight="1">
      <c r="B15" s="866"/>
      <c r="C15" s="849" t="s">
        <v>686</v>
      </c>
      <c r="D15" s="867">
        <v>875834342</v>
      </c>
      <c r="E15" s="868">
        <v>2.3</v>
      </c>
      <c r="F15" s="867">
        <v>1042756075</v>
      </c>
      <c r="G15" s="868">
        <v>2.3</v>
      </c>
      <c r="H15" s="867">
        <v>1051486737</v>
      </c>
      <c r="I15" s="869">
        <v>2</v>
      </c>
    </row>
    <row r="16" spans="2:9" s="846" customFormat="1" ht="15" customHeight="1">
      <c r="B16" s="866"/>
      <c r="C16" s="849" t="s">
        <v>659</v>
      </c>
      <c r="D16" s="867">
        <v>13263621603</v>
      </c>
      <c r="E16" s="868">
        <v>34.9</v>
      </c>
      <c r="F16" s="867">
        <v>16566984722</v>
      </c>
      <c r="G16" s="868">
        <v>37.1</v>
      </c>
      <c r="H16" s="867">
        <v>19544767145</v>
      </c>
      <c r="I16" s="869">
        <v>37.8</v>
      </c>
    </row>
    <row r="17" spans="2:9" s="846" customFormat="1" ht="15" customHeight="1">
      <c r="B17" s="866"/>
      <c r="C17" s="849" t="s">
        <v>660</v>
      </c>
      <c r="D17" s="867">
        <v>411530317</v>
      </c>
      <c r="E17" s="868">
        <v>1.1</v>
      </c>
      <c r="F17" s="867">
        <v>400556069</v>
      </c>
      <c r="G17" s="868">
        <v>0.9</v>
      </c>
      <c r="H17" s="867">
        <v>462420466</v>
      </c>
      <c r="I17" s="869">
        <v>0.9</v>
      </c>
    </row>
    <row r="18" spans="2:9" s="846" customFormat="1" ht="15" customHeight="1">
      <c r="B18" s="866"/>
      <c r="C18" s="849" t="s">
        <v>661</v>
      </c>
      <c r="D18" s="867">
        <v>146964013</v>
      </c>
      <c r="E18" s="868">
        <v>0.4</v>
      </c>
      <c r="F18" s="867">
        <v>189662718</v>
      </c>
      <c r="G18" s="868">
        <v>0.4</v>
      </c>
      <c r="H18" s="867">
        <v>158315195</v>
      </c>
      <c r="I18" s="869">
        <v>0.3</v>
      </c>
    </row>
    <row r="19" spans="2:9" s="846" customFormat="1" ht="15" customHeight="1">
      <c r="B19" s="866"/>
      <c r="C19" s="849"/>
      <c r="D19" s="867"/>
      <c r="E19" s="868"/>
      <c r="F19" s="867"/>
      <c r="G19" s="868"/>
      <c r="H19" s="867"/>
      <c r="I19" s="869"/>
    </row>
    <row r="20" spans="2:9" s="846" customFormat="1" ht="15" customHeight="1">
      <c r="B20" s="866"/>
      <c r="C20" s="849" t="s">
        <v>662</v>
      </c>
      <c r="D20" s="867">
        <v>101581594</v>
      </c>
      <c r="E20" s="868">
        <v>0.3</v>
      </c>
      <c r="F20" s="867">
        <v>40845946</v>
      </c>
      <c r="G20" s="868">
        <v>0.1</v>
      </c>
      <c r="H20" s="867">
        <v>169863060</v>
      </c>
      <c r="I20" s="869">
        <v>0.3</v>
      </c>
    </row>
    <row r="21" spans="2:9" s="846" customFormat="1" ht="15" customHeight="1">
      <c r="B21" s="866"/>
      <c r="C21" s="849" t="s">
        <v>663</v>
      </c>
      <c r="D21" s="867">
        <v>429130417</v>
      </c>
      <c r="E21" s="868">
        <v>1.1</v>
      </c>
      <c r="F21" s="867">
        <v>525944205</v>
      </c>
      <c r="G21" s="868">
        <v>1.2</v>
      </c>
      <c r="H21" s="867">
        <v>576147679</v>
      </c>
      <c r="I21" s="869">
        <v>1.1</v>
      </c>
    </row>
    <row r="22" spans="2:9" s="846" customFormat="1" ht="15" customHeight="1">
      <c r="B22" s="866"/>
      <c r="C22" s="849" t="s">
        <v>664</v>
      </c>
      <c r="D22" s="867">
        <v>1361706606</v>
      </c>
      <c r="E22" s="868">
        <v>3.6</v>
      </c>
      <c r="F22" s="867">
        <v>1665495632</v>
      </c>
      <c r="G22" s="868">
        <v>3.7</v>
      </c>
      <c r="H22" s="867">
        <v>1987875111</v>
      </c>
      <c r="I22" s="869">
        <v>3.9</v>
      </c>
    </row>
    <row r="23" spans="2:9" s="846" customFormat="1" ht="15" customHeight="1">
      <c r="B23" s="866"/>
      <c r="C23" s="849" t="s">
        <v>665</v>
      </c>
      <c r="D23" s="867">
        <v>1601000000</v>
      </c>
      <c r="E23" s="868">
        <v>4.2</v>
      </c>
      <c r="F23" s="867">
        <v>2682500000</v>
      </c>
      <c r="G23" s="868">
        <v>6</v>
      </c>
      <c r="H23" s="867">
        <v>1675500000</v>
      </c>
      <c r="I23" s="869">
        <v>3.2</v>
      </c>
    </row>
    <row r="24" spans="2:9" s="846" customFormat="1" ht="15" customHeight="1">
      <c r="B24" s="866"/>
      <c r="C24" s="849"/>
      <c r="D24" s="867"/>
      <c r="E24" s="868"/>
      <c r="F24" s="867"/>
      <c r="G24" s="868"/>
      <c r="H24" s="867"/>
      <c r="I24" s="869"/>
    </row>
    <row r="25" spans="2:9" s="856" customFormat="1" ht="15" customHeight="1">
      <c r="B25" s="1554" t="s">
        <v>1278</v>
      </c>
      <c r="C25" s="1555"/>
      <c r="D25" s="857">
        <f>SUM(D9:D23)</f>
        <v>38004437750</v>
      </c>
      <c r="E25" s="858">
        <v>100</v>
      </c>
      <c r="F25" s="857">
        <v>44599341823</v>
      </c>
      <c r="G25" s="858">
        <f>SUM(G9:G23)</f>
        <v>100</v>
      </c>
      <c r="H25" s="857">
        <f>SUM(H9:H23)</f>
        <v>51746174815</v>
      </c>
      <c r="I25" s="876">
        <f>SUM(I9:I23)</f>
        <v>100</v>
      </c>
    </row>
    <row r="26" spans="2:9" s="877" customFormat="1" ht="9.75" customHeight="1">
      <c r="B26" s="878"/>
      <c r="C26" s="879"/>
      <c r="D26" s="880"/>
      <c r="E26" s="881"/>
      <c r="F26" s="880"/>
      <c r="G26" s="881"/>
      <c r="H26" s="880"/>
      <c r="I26" s="882"/>
    </row>
    <row r="27" spans="2:9" s="856" customFormat="1" ht="15" customHeight="1">
      <c r="B27" s="1552"/>
      <c r="C27" s="1556"/>
      <c r="D27" s="857"/>
      <c r="E27" s="858"/>
      <c r="F27" s="1544" t="s">
        <v>687</v>
      </c>
      <c r="G27" s="1544"/>
      <c r="H27" s="859"/>
      <c r="I27" s="860"/>
    </row>
    <row r="28" spans="2:9" ht="9.75" customHeight="1">
      <c r="B28" s="861"/>
      <c r="C28" s="862"/>
      <c r="D28" s="863"/>
      <c r="E28" s="864"/>
      <c r="F28" s="863"/>
      <c r="G28" s="864"/>
      <c r="H28" s="863"/>
      <c r="I28" s="865"/>
    </row>
    <row r="29" spans="2:9" s="846" customFormat="1" ht="15" customHeight="1">
      <c r="B29" s="866"/>
      <c r="C29" s="849" t="s">
        <v>666</v>
      </c>
      <c r="D29" s="867">
        <v>130824171</v>
      </c>
      <c r="E29" s="868">
        <v>0.3</v>
      </c>
      <c r="F29" s="867">
        <v>145267803</v>
      </c>
      <c r="G29" s="868">
        <v>0.3</v>
      </c>
      <c r="H29" s="867">
        <v>172749634</v>
      </c>
      <c r="I29" s="869">
        <v>0.3</v>
      </c>
    </row>
    <row r="30" spans="2:9" s="846" customFormat="1" ht="15" customHeight="1">
      <c r="B30" s="866"/>
      <c r="C30" s="849" t="s">
        <v>667</v>
      </c>
      <c r="D30" s="867">
        <v>2364541301</v>
      </c>
      <c r="E30" s="868">
        <v>6.3</v>
      </c>
      <c r="F30" s="867">
        <v>2469592266</v>
      </c>
      <c r="G30" s="868">
        <v>5.6</v>
      </c>
      <c r="H30" s="867">
        <v>2853552450</v>
      </c>
      <c r="I30" s="869">
        <v>5.6</v>
      </c>
    </row>
    <row r="31" spans="2:9" s="846" customFormat="1" ht="15" customHeight="1">
      <c r="B31" s="866"/>
      <c r="C31" s="849" t="s">
        <v>668</v>
      </c>
      <c r="D31" s="867">
        <v>1412082140</v>
      </c>
      <c r="E31" s="868">
        <v>3.8</v>
      </c>
      <c r="F31" s="867">
        <v>1508055770</v>
      </c>
      <c r="G31" s="868">
        <v>3.4</v>
      </c>
      <c r="H31" s="867">
        <v>1803254612</v>
      </c>
      <c r="I31" s="869">
        <v>3.5</v>
      </c>
    </row>
    <row r="32" spans="2:9" s="846" customFormat="1" ht="15" customHeight="1">
      <c r="B32" s="866"/>
      <c r="C32" s="849" t="s">
        <v>669</v>
      </c>
      <c r="D32" s="867">
        <v>1523774863</v>
      </c>
      <c r="E32" s="868">
        <v>4.1</v>
      </c>
      <c r="F32" s="867">
        <v>2016873687</v>
      </c>
      <c r="G32" s="868">
        <v>4.6</v>
      </c>
      <c r="H32" s="867">
        <v>1758617798</v>
      </c>
      <c r="I32" s="869">
        <v>3.5</v>
      </c>
    </row>
    <row r="33" spans="2:9" s="846" customFormat="1" ht="15" customHeight="1">
      <c r="B33" s="866"/>
      <c r="C33" s="849" t="s">
        <v>670</v>
      </c>
      <c r="D33" s="867">
        <v>350029840</v>
      </c>
      <c r="E33" s="868">
        <v>0.9</v>
      </c>
      <c r="F33" s="867">
        <v>389108355</v>
      </c>
      <c r="G33" s="868">
        <v>0.9</v>
      </c>
      <c r="H33" s="867">
        <v>567236199</v>
      </c>
      <c r="I33" s="869">
        <v>1.1</v>
      </c>
    </row>
    <row r="34" spans="2:9" s="846" customFormat="1" ht="15" customHeight="1">
      <c r="B34" s="866"/>
      <c r="C34" s="849"/>
      <c r="D34" s="867"/>
      <c r="E34" s="868"/>
      <c r="F34" s="867"/>
      <c r="G34" s="868"/>
      <c r="H34" s="867"/>
      <c r="I34" s="869"/>
    </row>
    <row r="35" spans="2:9" s="846" customFormat="1" ht="15" customHeight="1">
      <c r="B35" s="866"/>
      <c r="C35" s="849" t="s">
        <v>671</v>
      </c>
      <c r="D35" s="867">
        <v>4828177901</v>
      </c>
      <c r="E35" s="883">
        <v>12.9</v>
      </c>
      <c r="F35" s="867">
        <v>6476472952</v>
      </c>
      <c r="G35" s="883">
        <v>14.7</v>
      </c>
      <c r="H35" s="867">
        <v>7238014218</v>
      </c>
      <c r="I35" s="884">
        <v>14.2</v>
      </c>
    </row>
    <row r="36" spans="2:9" s="846" customFormat="1" ht="15" customHeight="1">
      <c r="B36" s="866"/>
      <c r="C36" s="849" t="s">
        <v>672</v>
      </c>
      <c r="D36" s="867">
        <v>995803198</v>
      </c>
      <c r="E36" s="883">
        <v>2.6</v>
      </c>
      <c r="F36" s="867">
        <v>1278486254</v>
      </c>
      <c r="G36" s="883">
        <v>2.9</v>
      </c>
      <c r="H36" s="867">
        <v>1445106811</v>
      </c>
      <c r="I36" s="884">
        <v>2.8</v>
      </c>
    </row>
    <row r="37" spans="2:9" s="846" customFormat="1" ht="15" customHeight="1">
      <c r="B37" s="866"/>
      <c r="C37" s="849" t="s">
        <v>673</v>
      </c>
      <c r="D37" s="867">
        <v>7556207203</v>
      </c>
      <c r="E37" s="883">
        <v>20.2</v>
      </c>
      <c r="F37" s="867">
        <v>9297161522</v>
      </c>
      <c r="G37" s="883">
        <v>21.1</v>
      </c>
      <c r="H37" s="867">
        <v>10526481905</v>
      </c>
      <c r="I37" s="884">
        <v>20.6</v>
      </c>
    </row>
    <row r="38" spans="2:9" s="846" customFormat="1" ht="15" customHeight="1">
      <c r="B38" s="866"/>
      <c r="C38" s="849" t="s">
        <v>674</v>
      </c>
      <c r="D38" s="867">
        <v>1722152958</v>
      </c>
      <c r="E38" s="883">
        <v>4.6</v>
      </c>
      <c r="F38" s="867">
        <v>1964668791</v>
      </c>
      <c r="G38" s="883">
        <v>4.5</v>
      </c>
      <c r="H38" s="867">
        <v>2227928624</v>
      </c>
      <c r="I38" s="884">
        <v>4.4</v>
      </c>
    </row>
    <row r="39" spans="2:9" s="846" customFormat="1" ht="15" customHeight="1">
      <c r="B39" s="866"/>
      <c r="C39" s="849" t="s">
        <v>675</v>
      </c>
      <c r="D39" s="867">
        <v>13547819056</v>
      </c>
      <c r="E39" s="883">
        <v>36.1</v>
      </c>
      <c r="F39" s="867">
        <v>14687031584</v>
      </c>
      <c r="G39" s="883">
        <v>33.4</v>
      </c>
      <c r="H39" s="867">
        <v>16602959757</v>
      </c>
      <c r="I39" s="884">
        <v>32.5</v>
      </c>
    </row>
    <row r="40" spans="2:9" s="846" customFormat="1" ht="15" customHeight="1">
      <c r="B40" s="866"/>
      <c r="C40" s="849"/>
      <c r="D40" s="867"/>
      <c r="E40" s="868"/>
      <c r="F40" s="867"/>
      <c r="G40" s="868"/>
      <c r="H40" s="867"/>
      <c r="I40" s="869"/>
    </row>
    <row r="41" spans="2:9" s="846" customFormat="1" ht="15" customHeight="1">
      <c r="B41" s="866"/>
      <c r="C41" s="849" t="s">
        <v>676</v>
      </c>
      <c r="D41" s="867">
        <v>1766019150</v>
      </c>
      <c r="E41" s="868">
        <v>4.7</v>
      </c>
      <c r="F41" s="867">
        <v>2344573258</v>
      </c>
      <c r="G41" s="868">
        <v>5.3</v>
      </c>
      <c r="H41" s="867">
        <v>4121909898</v>
      </c>
      <c r="I41" s="869">
        <v>8.1</v>
      </c>
    </row>
    <row r="42" spans="2:9" s="846" customFormat="1" ht="15" customHeight="1">
      <c r="B42" s="866"/>
      <c r="C42" s="849" t="s">
        <v>677</v>
      </c>
      <c r="D42" s="867">
        <v>1186861764</v>
      </c>
      <c r="E42" s="868">
        <v>3.2</v>
      </c>
      <c r="F42" s="867">
        <v>1300480088</v>
      </c>
      <c r="G42" s="868">
        <v>3</v>
      </c>
      <c r="H42" s="867">
        <v>1485332873</v>
      </c>
      <c r="I42" s="869">
        <v>2.9</v>
      </c>
    </row>
    <row r="43" spans="2:9" s="846" customFormat="1" ht="15" customHeight="1">
      <c r="B43" s="866"/>
      <c r="C43" s="849" t="s">
        <v>678</v>
      </c>
      <c r="D43" s="867">
        <v>112200000</v>
      </c>
      <c r="E43" s="868">
        <v>0.3</v>
      </c>
      <c r="F43" s="867">
        <v>145321814</v>
      </c>
      <c r="G43" s="868">
        <v>0.3</v>
      </c>
      <c r="H43" s="867">
        <v>262318981</v>
      </c>
      <c r="I43" s="869">
        <v>0.5</v>
      </c>
    </row>
    <row r="44" spans="2:9" s="846" customFormat="1" ht="15" customHeight="1">
      <c r="B44" s="866"/>
      <c r="C44" s="849" t="s">
        <v>679</v>
      </c>
      <c r="D44" s="872">
        <v>0</v>
      </c>
      <c r="E44" s="872"/>
      <c r="F44" s="872">
        <v>0</v>
      </c>
      <c r="G44" s="872"/>
      <c r="H44" s="872">
        <v>0</v>
      </c>
      <c r="I44" s="885">
        <v>0</v>
      </c>
    </row>
    <row r="45" spans="2:9" s="846" customFormat="1" ht="15" customHeight="1">
      <c r="B45" s="866"/>
      <c r="C45" s="849"/>
      <c r="D45" s="872"/>
      <c r="E45" s="886"/>
      <c r="F45" s="872"/>
      <c r="G45" s="886"/>
      <c r="H45" s="872"/>
      <c r="I45" s="887"/>
    </row>
    <row r="46" spans="2:9" s="856" customFormat="1" ht="15" customHeight="1">
      <c r="B46" s="1554" t="s">
        <v>1278</v>
      </c>
      <c r="C46" s="1555"/>
      <c r="D46" s="857">
        <v>37478493545</v>
      </c>
      <c r="E46" s="858">
        <f>SUM(E29:E44)</f>
        <v>100</v>
      </c>
      <c r="F46" s="857">
        <v>44023094144</v>
      </c>
      <c r="G46" s="858">
        <f>SUM(G29:G44)</f>
        <v>100</v>
      </c>
      <c r="H46" s="857">
        <v>51065463760</v>
      </c>
      <c r="I46" s="876">
        <f>SUM(I29:I44)</f>
        <v>100</v>
      </c>
    </row>
    <row r="47" spans="2:9" ht="9.75" customHeight="1">
      <c r="B47" s="861"/>
      <c r="C47" s="862"/>
      <c r="D47" s="863"/>
      <c r="E47" s="864"/>
      <c r="F47" s="863"/>
      <c r="G47" s="864"/>
      <c r="H47" s="863"/>
      <c r="I47" s="865"/>
    </row>
    <row r="48" spans="2:9" s="846" customFormat="1" ht="15" customHeight="1">
      <c r="B48" s="1546" t="s">
        <v>680</v>
      </c>
      <c r="C48" s="1547"/>
      <c r="D48" s="888">
        <f>SUM(D25-D46)</f>
        <v>525944205</v>
      </c>
      <c r="E48" s="889">
        <v>0</v>
      </c>
      <c r="F48" s="888">
        <v>576147679</v>
      </c>
      <c r="G48" s="889">
        <v>0</v>
      </c>
      <c r="H48" s="888">
        <v>1143798123</v>
      </c>
      <c r="I48" s="890">
        <v>0</v>
      </c>
    </row>
    <row r="49" ht="12">
      <c r="B49" s="843" t="s">
        <v>681</v>
      </c>
    </row>
  </sheetData>
  <mergeCells count="8">
    <mergeCell ref="F7:G7"/>
    <mergeCell ref="F27:G27"/>
    <mergeCell ref="B48:C48"/>
    <mergeCell ref="B4:C5"/>
    <mergeCell ref="B7:C7"/>
    <mergeCell ref="B25:C25"/>
    <mergeCell ref="B27:C27"/>
    <mergeCell ref="B46:C46"/>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G76"/>
  <sheetViews>
    <sheetView workbookViewId="0" topLeftCell="A1">
      <selection activeCell="A1" sqref="A1"/>
    </sheetView>
  </sheetViews>
  <sheetFormatPr defaultColWidth="9.00390625" defaultRowHeight="13.5"/>
  <cols>
    <col min="1" max="2" width="12.625" style="379" customWidth="1"/>
    <col min="3" max="3" width="12.50390625" style="379" customWidth="1"/>
    <col min="4" max="4" width="15.625" style="379" customWidth="1"/>
    <col min="5" max="5" width="12.00390625" style="379" customWidth="1"/>
    <col min="6" max="6" width="15.625" style="379" customWidth="1"/>
    <col min="7" max="7" width="11.50390625" style="379" customWidth="1"/>
    <col min="8" max="8" width="13.125" style="379" customWidth="1"/>
    <col min="9" max="9" width="13.75390625" style="379" customWidth="1"/>
    <col min="10" max="11" width="11.625" style="379" customWidth="1"/>
    <col min="12" max="12" width="10.625" style="379" customWidth="1"/>
    <col min="13" max="13" width="11.75390625" style="379" customWidth="1"/>
    <col min="14" max="15" width="12.125" style="379" customWidth="1"/>
    <col min="16" max="16" width="12.375" style="379" customWidth="1"/>
    <col min="17" max="19" width="10.625" style="379" customWidth="1"/>
    <col min="20" max="20" width="12.625" style="379" customWidth="1"/>
    <col min="21" max="21" width="10.625" style="379" customWidth="1"/>
    <col min="22" max="22" width="11.50390625" style="379" customWidth="1"/>
    <col min="23" max="23" width="12.00390625" style="379" customWidth="1"/>
    <col min="24" max="24" width="11.625" style="379" customWidth="1"/>
    <col min="25" max="25" width="10.625" style="379" customWidth="1"/>
    <col min="26" max="26" width="11.625" style="379" customWidth="1"/>
    <col min="27" max="27" width="10.625" style="379" customWidth="1"/>
    <col min="28" max="28" width="11.625" style="379" customWidth="1"/>
    <col min="29" max="29" width="10.625" style="379" customWidth="1"/>
    <col min="30" max="30" width="11.25390625" style="379" customWidth="1"/>
    <col min="31" max="31" width="10.625" style="379" customWidth="1"/>
    <col min="32" max="32" width="11.25390625" style="379" customWidth="1"/>
    <col min="33" max="16384" width="10.625" style="379" customWidth="1"/>
  </cols>
  <sheetData>
    <row r="2" ht="14.25">
      <c r="A2" s="891" t="s">
        <v>750</v>
      </c>
    </row>
    <row r="3" spans="1:33" ht="12" thickBot="1">
      <c r="A3" s="375"/>
      <c r="B3" s="375"/>
      <c r="C3" s="375"/>
      <c r="D3" s="375"/>
      <c r="E3" s="375"/>
      <c r="F3" s="375"/>
      <c r="G3" s="375"/>
      <c r="H3" s="375"/>
      <c r="I3" s="375"/>
      <c r="J3" s="375"/>
      <c r="K3" s="375"/>
      <c r="L3" s="375"/>
      <c r="M3" s="892"/>
      <c r="N3" s="375"/>
      <c r="O3" s="375"/>
      <c r="P3" s="375"/>
      <c r="R3" s="375"/>
      <c r="S3" s="375"/>
      <c r="AG3" s="375" t="s">
        <v>710</v>
      </c>
    </row>
    <row r="4" spans="1:33" s="371" customFormat="1" ht="12.75" customHeight="1" thickTop="1">
      <c r="A4" s="893"/>
      <c r="B4" s="894"/>
      <c r="C4" s="894"/>
      <c r="D4" s="893"/>
      <c r="E4" s="895"/>
      <c r="F4" s="895"/>
      <c r="G4" s="1280" t="s">
        <v>689</v>
      </c>
      <c r="H4" s="1427"/>
      <c r="I4" s="1561"/>
      <c r="J4" s="1561"/>
      <c r="K4" s="1561"/>
      <c r="L4" s="1561"/>
      <c r="M4" s="1561"/>
      <c r="N4" s="1561"/>
      <c r="O4" s="1561"/>
      <c r="P4" s="1561"/>
      <c r="Q4" s="1561"/>
      <c r="R4" s="1561"/>
      <c r="S4" s="1561"/>
      <c r="T4" s="1561"/>
      <c r="U4" s="1280" t="s">
        <v>711</v>
      </c>
      <c r="V4" s="1561"/>
      <c r="W4" s="1561"/>
      <c r="X4" s="1561"/>
      <c r="Y4" s="1561"/>
      <c r="Z4" s="1561"/>
      <c r="AA4" s="1561"/>
      <c r="AB4" s="1561"/>
      <c r="AC4" s="1561"/>
      <c r="AD4" s="1561"/>
      <c r="AE4" s="1561"/>
      <c r="AF4" s="1561"/>
      <c r="AG4" s="1562"/>
    </row>
    <row r="5" spans="1:33" s="371" customFormat="1" ht="12.75" customHeight="1">
      <c r="A5" s="896"/>
      <c r="B5" s="897"/>
      <c r="C5" s="897"/>
      <c r="D5" s="896"/>
      <c r="E5" s="1187" t="s">
        <v>712</v>
      </c>
      <c r="F5" s="898"/>
      <c r="G5" s="899" t="s">
        <v>713</v>
      </c>
      <c r="H5" s="899" t="s">
        <v>690</v>
      </c>
      <c r="I5" s="899" t="s">
        <v>691</v>
      </c>
      <c r="J5" s="899" t="s">
        <v>692</v>
      </c>
      <c r="K5" s="899" t="s">
        <v>693</v>
      </c>
      <c r="L5" s="899" t="s">
        <v>694</v>
      </c>
      <c r="M5" s="899" t="s">
        <v>695</v>
      </c>
      <c r="N5" s="899" t="s">
        <v>696</v>
      </c>
      <c r="O5" s="899" t="s">
        <v>697</v>
      </c>
      <c r="P5" s="899" t="s">
        <v>698</v>
      </c>
      <c r="Q5" s="899" t="s">
        <v>699</v>
      </c>
      <c r="R5" s="899" t="s">
        <v>700</v>
      </c>
      <c r="S5" s="899" t="s">
        <v>701</v>
      </c>
      <c r="T5" s="899" t="s">
        <v>702</v>
      </c>
      <c r="U5" s="900" t="s">
        <v>713</v>
      </c>
      <c r="V5" s="900" t="s">
        <v>690</v>
      </c>
      <c r="W5" s="900" t="s">
        <v>691</v>
      </c>
      <c r="X5" s="900" t="s">
        <v>692</v>
      </c>
      <c r="Y5" s="900" t="s">
        <v>693</v>
      </c>
      <c r="Z5" s="900" t="s">
        <v>694</v>
      </c>
      <c r="AA5" s="900" t="s">
        <v>695</v>
      </c>
      <c r="AB5" s="900" t="s">
        <v>696</v>
      </c>
      <c r="AC5" s="900" t="s">
        <v>697</v>
      </c>
      <c r="AD5" s="900" t="s">
        <v>698</v>
      </c>
      <c r="AE5" s="900" t="s">
        <v>699</v>
      </c>
      <c r="AF5" s="900" t="s">
        <v>700</v>
      </c>
      <c r="AG5" s="900" t="s">
        <v>701</v>
      </c>
    </row>
    <row r="6" spans="1:33" s="371" customFormat="1" ht="12.75" customHeight="1">
      <c r="A6" s="896" t="s">
        <v>1105</v>
      </c>
      <c r="B6" s="896" t="s">
        <v>703</v>
      </c>
      <c r="C6" s="896" t="s">
        <v>704</v>
      </c>
      <c r="D6" s="896" t="s">
        <v>705</v>
      </c>
      <c r="E6" s="1560"/>
      <c r="F6" s="896" t="s">
        <v>714</v>
      </c>
      <c r="G6" s="901"/>
      <c r="H6" s="897" t="s">
        <v>715</v>
      </c>
      <c r="I6" s="896" t="s">
        <v>716</v>
      </c>
      <c r="J6" s="896"/>
      <c r="K6" s="896"/>
      <c r="L6" s="896" t="s">
        <v>717</v>
      </c>
      <c r="M6" s="897"/>
      <c r="N6" s="896"/>
      <c r="O6" s="896"/>
      <c r="P6" s="896" t="s">
        <v>718</v>
      </c>
      <c r="Q6" s="896"/>
      <c r="R6" s="896"/>
      <c r="S6" s="896"/>
      <c r="T6" s="1557" t="s">
        <v>664</v>
      </c>
      <c r="U6" s="1557" t="s">
        <v>666</v>
      </c>
      <c r="V6" s="1557" t="s">
        <v>667</v>
      </c>
      <c r="W6" s="1557" t="s">
        <v>668</v>
      </c>
      <c r="X6" s="1557" t="s">
        <v>706</v>
      </c>
      <c r="Y6" s="1557" t="s">
        <v>670</v>
      </c>
      <c r="Z6" s="1283" t="s">
        <v>719</v>
      </c>
      <c r="AA6" s="1557" t="s">
        <v>672</v>
      </c>
      <c r="AB6" s="1557" t="s">
        <v>673</v>
      </c>
      <c r="AC6" s="1557" t="s">
        <v>707</v>
      </c>
      <c r="AD6" s="1557" t="s">
        <v>675</v>
      </c>
      <c r="AE6" s="1557" t="s">
        <v>720</v>
      </c>
      <c r="AF6" s="1557" t="s">
        <v>677</v>
      </c>
      <c r="AG6" s="1283" t="s">
        <v>492</v>
      </c>
    </row>
    <row r="7" spans="1:33" s="371" customFormat="1" ht="12.75" customHeight="1">
      <c r="A7" s="896"/>
      <c r="B7" s="896" t="s">
        <v>708</v>
      </c>
      <c r="C7" s="896" t="s">
        <v>709</v>
      </c>
      <c r="D7" s="902" t="s">
        <v>721</v>
      </c>
      <c r="E7" s="1560"/>
      <c r="F7" s="902" t="s">
        <v>722</v>
      </c>
      <c r="G7" s="896" t="s">
        <v>723</v>
      </c>
      <c r="H7" s="896" t="s">
        <v>724</v>
      </c>
      <c r="I7" s="896" t="s">
        <v>725</v>
      </c>
      <c r="J7" s="896" t="s">
        <v>726</v>
      </c>
      <c r="K7" s="896" t="s">
        <v>727</v>
      </c>
      <c r="L7" s="896" t="s">
        <v>728</v>
      </c>
      <c r="M7" s="896" t="s">
        <v>659</v>
      </c>
      <c r="N7" s="896" t="s">
        <v>729</v>
      </c>
      <c r="O7" s="896" t="s">
        <v>730</v>
      </c>
      <c r="P7" s="903" t="s">
        <v>731</v>
      </c>
      <c r="Q7" s="896" t="s">
        <v>732</v>
      </c>
      <c r="R7" s="896" t="s">
        <v>733</v>
      </c>
      <c r="S7" s="896" t="s">
        <v>734</v>
      </c>
      <c r="T7" s="1558"/>
      <c r="U7" s="1558"/>
      <c r="V7" s="1558"/>
      <c r="W7" s="1558"/>
      <c r="X7" s="1558"/>
      <c r="Y7" s="1558"/>
      <c r="Z7" s="1558"/>
      <c r="AA7" s="1558"/>
      <c r="AB7" s="1558"/>
      <c r="AC7" s="1558"/>
      <c r="AD7" s="1558"/>
      <c r="AE7" s="1558"/>
      <c r="AF7" s="1558"/>
      <c r="AG7" s="1558"/>
    </row>
    <row r="8" spans="1:33" s="713" customFormat="1" ht="12.75" customHeight="1">
      <c r="A8" s="904"/>
      <c r="B8" s="905"/>
      <c r="C8" s="905"/>
      <c r="D8" s="906"/>
      <c r="E8" s="904" t="s">
        <v>735</v>
      </c>
      <c r="F8" s="906"/>
      <c r="G8" s="905"/>
      <c r="H8" s="905" t="s">
        <v>736</v>
      </c>
      <c r="I8" s="904"/>
      <c r="J8" s="904"/>
      <c r="K8" s="904"/>
      <c r="L8" s="904" t="s">
        <v>737</v>
      </c>
      <c r="M8" s="905"/>
      <c r="N8" s="904"/>
      <c r="O8" s="904"/>
      <c r="P8" s="904"/>
      <c r="Q8" s="904"/>
      <c r="R8" s="904"/>
      <c r="S8" s="904"/>
      <c r="T8" s="1559"/>
      <c r="U8" s="1559"/>
      <c r="V8" s="1559"/>
      <c r="W8" s="1559"/>
      <c r="X8" s="1559"/>
      <c r="Y8" s="1559"/>
      <c r="Z8" s="1559"/>
      <c r="AA8" s="1559"/>
      <c r="AB8" s="1559"/>
      <c r="AC8" s="1559"/>
      <c r="AD8" s="1559"/>
      <c r="AE8" s="1559"/>
      <c r="AF8" s="1559"/>
      <c r="AG8" s="1559"/>
    </row>
    <row r="9" spans="1:33" s="371" customFormat="1" ht="12.75" customHeight="1">
      <c r="A9" s="358"/>
      <c r="B9" s="907"/>
      <c r="C9" s="908"/>
      <c r="D9" s="909"/>
      <c r="E9" s="908"/>
      <c r="F9" s="909"/>
      <c r="G9" s="908"/>
      <c r="H9" s="908"/>
      <c r="I9" s="908"/>
      <c r="J9" s="908"/>
      <c r="K9" s="908"/>
      <c r="L9" s="908"/>
      <c r="M9" s="910"/>
      <c r="N9" s="908"/>
      <c r="O9" s="908"/>
      <c r="P9" s="908"/>
      <c r="Q9" s="908"/>
      <c r="R9" s="908"/>
      <c r="S9" s="908"/>
      <c r="T9" s="911"/>
      <c r="U9" s="907"/>
      <c r="V9" s="908"/>
      <c r="W9" s="908"/>
      <c r="X9" s="908"/>
      <c r="Y9" s="908"/>
      <c r="Z9" s="908"/>
      <c r="AA9" s="908"/>
      <c r="AB9" s="908"/>
      <c r="AC9" s="908"/>
      <c r="AD9" s="908"/>
      <c r="AE9" s="908"/>
      <c r="AF9" s="908"/>
      <c r="AG9" s="911"/>
    </row>
    <row r="10" spans="1:33" s="371" customFormat="1" ht="12.75" customHeight="1">
      <c r="A10" s="358" t="s">
        <v>236</v>
      </c>
      <c r="B10" s="912">
        <v>3857253</v>
      </c>
      <c r="C10" s="913">
        <v>3725213</v>
      </c>
      <c r="D10" s="914">
        <f>SUM(B10-C10)</f>
        <v>132040</v>
      </c>
      <c r="E10" s="913">
        <v>16035</v>
      </c>
      <c r="F10" s="914">
        <f>SUM(D10-E10)</f>
        <v>116005</v>
      </c>
      <c r="G10" s="913">
        <v>1971953</v>
      </c>
      <c r="H10" s="913">
        <v>0</v>
      </c>
      <c r="I10" s="913">
        <v>502</v>
      </c>
      <c r="J10" s="913">
        <v>383811</v>
      </c>
      <c r="K10" s="913">
        <v>2417</v>
      </c>
      <c r="L10" s="913">
        <v>60750</v>
      </c>
      <c r="M10" s="913">
        <v>446306</v>
      </c>
      <c r="N10" s="913">
        <v>81877</v>
      </c>
      <c r="O10" s="913">
        <v>348100</v>
      </c>
      <c r="P10" s="913">
        <v>104497</v>
      </c>
      <c r="Q10" s="913">
        <v>48735</v>
      </c>
      <c r="R10" s="913">
        <v>0</v>
      </c>
      <c r="S10" s="913">
        <v>204642</v>
      </c>
      <c r="T10" s="915">
        <v>203663</v>
      </c>
      <c r="U10" s="912">
        <v>75203</v>
      </c>
      <c r="V10" s="913">
        <v>561790</v>
      </c>
      <c r="W10" s="913">
        <v>293245</v>
      </c>
      <c r="X10" s="913">
        <v>402223</v>
      </c>
      <c r="Y10" s="913">
        <v>95069</v>
      </c>
      <c r="Z10" s="913">
        <v>165784</v>
      </c>
      <c r="AA10" s="913">
        <v>113445</v>
      </c>
      <c r="AB10" s="913">
        <v>750729</v>
      </c>
      <c r="AC10" s="913">
        <v>145254</v>
      </c>
      <c r="AD10" s="913">
        <v>854006</v>
      </c>
      <c r="AE10" s="913">
        <v>7363</v>
      </c>
      <c r="AF10" s="913">
        <v>181344</v>
      </c>
      <c r="AG10" s="915">
        <v>79758</v>
      </c>
    </row>
    <row r="11" spans="1:33" s="371" customFormat="1" ht="12.75" customHeight="1">
      <c r="A11" s="358" t="s">
        <v>1043</v>
      </c>
      <c r="B11" s="912">
        <v>2036385</v>
      </c>
      <c r="C11" s="913">
        <v>2051169</v>
      </c>
      <c r="D11" s="914">
        <f>SUM(B11-C11)</f>
        <v>-14784</v>
      </c>
      <c r="E11" s="913">
        <v>0</v>
      </c>
      <c r="F11" s="914">
        <f>SUM(D11-E11)</f>
        <v>-14784</v>
      </c>
      <c r="G11" s="913">
        <v>901526</v>
      </c>
      <c r="H11" s="913">
        <v>11260</v>
      </c>
      <c r="I11" s="913">
        <v>208</v>
      </c>
      <c r="J11" s="913">
        <v>347690</v>
      </c>
      <c r="K11" s="913">
        <v>1533</v>
      </c>
      <c r="L11" s="913">
        <v>5363</v>
      </c>
      <c r="M11" s="913">
        <v>331610</v>
      </c>
      <c r="N11" s="913">
        <v>35853</v>
      </c>
      <c r="O11" s="913">
        <v>185800</v>
      </c>
      <c r="P11" s="913">
        <v>119256</v>
      </c>
      <c r="Q11" s="913">
        <v>67687</v>
      </c>
      <c r="R11" s="913">
        <v>5878</v>
      </c>
      <c r="S11" s="913">
        <v>0</v>
      </c>
      <c r="T11" s="915">
        <v>22721</v>
      </c>
      <c r="U11" s="912">
        <v>33766</v>
      </c>
      <c r="V11" s="913">
        <v>379918</v>
      </c>
      <c r="W11" s="913">
        <v>253374</v>
      </c>
      <c r="X11" s="913">
        <v>241172</v>
      </c>
      <c r="Y11" s="913">
        <v>107893</v>
      </c>
      <c r="Z11" s="913">
        <v>103331</v>
      </c>
      <c r="AA11" s="913">
        <v>39223</v>
      </c>
      <c r="AB11" s="913">
        <v>253790</v>
      </c>
      <c r="AC11" s="913">
        <v>82081</v>
      </c>
      <c r="AD11" s="913">
        <v>377057</v>
      </c>
      <c r="AE11" s="913">
        <v>1106</v>
      </c>
      <c r="AF11" s="913">
        <v>168984</v>
      </c>
      <c r="AG11" s="915">
        <v>9474</v>
      </c>
    </row>
    <row r="12" spans="1:33" s="371" customFormat="1" ht="12.75" customHeight="1">
      <c r="A12" s="358" t="s">
        <v>238</v>
      </c>
      <c r="B12" s="912">
        <v>1907752</v>
      </c>
      <c r="C12" s="913">
        <v>1980652</v>
      </c>
      <c r="D12" s="914">
        <f>SUM(B12-C12)</f>
        <v>-72900</v>
      </c>
      <c r="E12" s="913">
        <v>0</v>
      </c>
      <c r="F12" s="914">
        <f>SUM(D12-E12)</f>
        <v>-72900</v>
      </c>
      <c r="G12" s="913">
        <v>788000</v>
      </c>
      <c r="H12" s="913">
        <v>0</v>
      </c>
      <c r="I12" s="913">
        <v>500</v>
      </c>
      <c r="J12" s="913">
        <v>384449</v>
      </c>
      <c r="K12" s="913">
        <v>1782</v>
      </c>
      <c r="L12" s="913">
        <v>16415</v>
      </c>
      <c r="M12" s="913">
        <v>301921</v>
      </c>
      <c r="N12" s="913">
        <v>72993</v>
      </c>
      <c r="O12" s="913">
        <v>192500</v>
      </c>
      <c r="P12" s="913">
        <v>46688</v>
      </c>
      <c r="Q12" s="913">
        <v>38177</v>
      </c>
      <c r="R12" s="913">
        <v>19261</v>
      </c>
      <c r="S12" s="913">
        <v>0</v>
      </c>
      <c r="T12" s="915">
        <v>45066</v>
      </c>
      <c r="U12" s="912">
        <v>35240</v>
      </c>
      <c r="V12" s="913">
        <v>336863</v>
      </c>
      <c r="W12" s="913">
        <v>301392</v>
      </c>
      <c r="X12" s="913">
        <v>191081</v>
      </c>
      <c r="Y12" s="913">
        <v>55770</v>
      </c>
      <c r="Z12" s="913">
        <v>140949</v>
      </c>
      <c r="AA12" s="913">
        <v>48512</v>
      </c>
      <c r="AB12" s="913">
        <v>179722</v>
      </c>
      <c r="AC12" s="913">
        <v>90500</v>
      </c>
      <c r="AD12" s="913">
        <v>407407</v>
      </c>
      <c r="AE12" s="913">
        <v>8023</v>
      </c>
      <c r="AF12" s="913">
        <v>163983</v>
      </c>
      <c r="AG12" s="915">
        <v>21210</v>
      </c>
    </row>
    <row r="13" spans="1:33" s="371" customFormat="1" ht="12.75" customHeight="1">
      <c r="A13" s="358" t="s">
        <v>1029</v>
      </c>
      <c r="B13" s="912">
        <v>1997282</v>
      </c>
      <c r="C13" s="913">
        <v>1967354</v>
      </c>
      <c r="D13" s="914">
        <f>SUM(B13-C13)</f>
        <v>29928</v>
      </c>
      <c r="E13" s="913">
        <v>21645</v>
      </c>
      <c r="F13" s="914">
        <f>SUM(D13-E13)</f>
        <v>8283</v>
      </c>
      <c r="G13" s="913">
        <v>734633</v>
      </c>
      <c r="H13" s="913">
        <v>0</v>
      </c>
      <c r="I13" s="913">
        <v>0</v>
      </c>
      <c r="J13" s="913">
        <v>394618</v>
      </c>
      <c r="K13" s="913">
        <v>1629</v>
      </c>
      <c r="L13" s="913">
        <v>29590</v>
      </c>
      <c r="M13" s="913">
        <v>313671</v>
      </c>
      <c r="N13" s="913">
        <v>116193</v>
      </c>
      <c r="O13" s="913">
        <v>230500</v>
      </c>
      <c r="P13" s="913">
        <v>32363</v>
      </c>
      <c r="Q13" s="913">
        <v>41373</v>
      </c>
      <c r="R13" s="913">
        <v>1000</v>
      </c>
      <c r="S13" s="913">
        <v>21038</v>
      </c>
      <c r="T13" s="915">
        <v>80674</v>
      </c>
      <c r="U13" s="912">
        <v>41475</v>
      </c>
      <c r="V13" s="913">
        <v>340617</v>
      </c>
      <c r="W13" s="913">
        <v>304861</v>
      </c>
      <c r="X13" s="913">
        <v>117395</v>
      </c>
      <c r="Y13" s="913">
        <v>51482</v>
      </c>
      <c r="Z13" s="913">
        <v>190171</v>
      </c>
      <c r="AA13" s="913">
        <v>79572</v>
      </c>
      <c r="AB13" s="913">
        <v>180533</v>
      </c>
      <c r="AC13" s="913">
        <v>65443</v>
      </c>
      <c r="AD13" s="913">
        <v>377650</v>
      </c>
      <c r="AE13" s="913">
        <v>44066</v>
      </c>
      <c r="AF13" s="913">
        <v>114087</v>
      </c>
      <c r="AG13" s="915">
        <v>60002</v>
      </c>
    </row>
    <row r="14" spans="1:33" s="371" customFormat="1" ht="12.75" customHeight="1">
      <c r="A14" s="358"/>
      <c r="B14" s="912"/>
      <c r="C14" s="913"/>
      <c r="D14" s="914"/>
      <c r="E14" s="913"/>
      <c r="F14" s="914"/>
      <c r="G14" s="913"/>
      <c r="H14" s="913"/>
      <c r="I14" s="913"/>
      <c r="J14" s="913"/>
      <c r="K14" s="913"/>
      <c r="L14" s="913"/>
      <c r="M14" s="916"/>
      <c r="N14" s="913"/>
      <c r="O14" s="913"/>
      <c r="P14" s="913"/>
      <c r="Q14" s="913"/>
      <c r="R14" s="913"/>
      <c r="S14" s="913"/>
      <c r="T14" s="915"/>
      <c r="U14" s="912"/>
      <c r="V14" s="913"/>
      <c r="W14" s="913"/>
      <c r="X14" s="913"/>
      <c r="Y14" s="913"/>
      <c r="Z14" s="913"/>
      <c r="AA14" s="913"/>
      <c r="AB14" s="913"/>
      <c r="AC14" s="913"/>
      <c r="AD14" s="913"/>
      <c r="AE14" s="913"/>
      <c r="AF14" s="913"/>
      <c r="AG14" s="915"/>
    </row>
    <row r="15" spans="1:33" s="371" customFormat="1" ht="12.75" customHeight="1">
      <c r="A15" s="358" t="s">
        <v>1064</v>
      </c>
      <c r="B15" s="912">
        <v>913680</v>
      </c>
      <c r="C15" s="913">
        <v>897680</v>
      </c>
      <c r="D15" s="914">
        <f>SUM(B15-C15)</f>
        <v>16000</v>
      </c>
      <c r="E15" s="913">
        <v>0</v>
      </c>
      <c r="F15" s="914">
        <f>SUM(D15-E15)</f>
        <v>16000</v>
      </c>
      <c r="G15" s="913">
        <v>286042</v>
      </c>
      <c r="H15" s="913">
        <v>0</v>
      </c>
      <c r="I15" s="913">
        <v>0</v>
      </c>
      <c r="J15" s="913">
        <v>212629</v>
      </c>
      <c r="K15" s="913">
        <v>813</v>
      </c>
      <c r="L15" s="913">
        <v>2677</v>
      </c>
      <c r="M15" s="913">
        <v>143299</v>
      </c>
      <c r="N15" s="305">
        <v>26688</v>
      </c>
      <c r="O15" s="305">
        <v>114800</v>
      </c>
      <c r="P15" s="913">
        <v>15586</v>
      </c>
      <c r="Q15" s="913">
        <v>5425</v>
      </c>
      <c r="R15" s="913">
        <v>1990</v>
      </c>
      <c r="S15" s="913">
        <v>45323</v>
      </c>
      <c r="T15" s="915">
        <v>58408</v>
      </c>
      <c r="U15" s="912">
        <v>18052</v>
      </c>
      <c r="V15" s="913">
        <v>110896</v>
      </c>
      <c r="W15" s="913">
        <v>75067</v>
      </c>
      <c r="X15" s="913">
        <v>30338</v>
      </c>
      <c r="Y15" s="913">
        <v>6326</v>
      </c>
      <c r="Z15" s="913">
        <v>74521</v>
      </c>
      <c r="AA15" s="913">
        <v>24907</v>
      </c>
      <c r="AB15" s="913">
        <v>167159</v>
      </c>
      <c r="AC15" s="913">
        <v>36013</v>
      </c>
      <c r="AD15" s="913">
        <v>315769</v>
      </c>
      <c r="AE15" s="913">
        <v>2465</v>
      </c>
      <c r="AF15" s="913">
        <v>36167</v>
      </c>
      <c r="AG15" s="915">
        <v>0</v>
      </c>
    </row>
    <row r="16" spans="1:33" s="371" customFormat="1" ht="12.75" customHeight="1">
      <c r="A16" s="358" t="s">
        <v>1124</v>
      </c>
      <c r="B16" s="912">
        <v>990663</v>
      </c>
      <c r="C16" s="913">
        <v>960586</v>
      </c>
      <c r="D16" s="914">
        <f>SUM(B16-C16)</f>
        <v>30077</v>
      </c>
      <c r="E16" s="913">
        <v>7</v>
      </c>
      <c r="F16" s="914">
        <f>SUM(D16-E16)</f>
        <v>30070</v>
      </c>
      <c r="G16" s="913">
        <v>304000</v>
      </c>
      <c r="H16" s="913">
        <v>0</v>
      </c>
      <c r="I16" s="913">
        <v>0</v>
      </c>
      <c r="J16" s="913">
        <v>227243</v>
      </c>
      <c r="K16" s="913">
        <v>700</v>
      </c>
      <c r="L16" s="913">
        <v>38994</v>
      </c>
      <c r="M16" s="913">
        <v>139192</v>
      </c>
      <c r="N16" s="305">
        <v>92050</v>
      </c>
      <c r="O16" s="305">
        <v>67400</v>
      </c>
      <c r="P16" s="913">
        <v>21313</v>
      </c>
      <c r="Q16" s="913">
        <v>11545</v>
      </c>
      <c r="R16" s="913">
        <v>1000</v>
      </c>
      <c r="S16" s="913">
        <v>47160</v>
      </c>
      <c r="T16" s="915">
        <v>40066</v>
      </c>
      <c r="U16" s="912">
        <v>21685</v>
      </c>
      <c r="V16" s="913">
        <v>135343</v>
      </c>
      <c r="W16" s="913">
        <v>122771</v>
      </c>
      <c r="X16" s="913">
        <v>51768</v>
      </c>
      <c r="Y16" s="913">
        <v>15856</v>
      </c>
      <c r="Z16" s="913">
        <v>97459</v>
      </c>
      <c r="AA16" s="913">
        <v>51249</v>
      </c>
      <c r="AB16" s="913">
        <v>136937</v>
      </c>
      <c r="AC16" s="913">
        <v>39822</v>
      </c>
      <c r="AD16" s="913">
        <v>172643</v>
      </c>
      <c r="AE16" s="913">
        <v>68379</v>
      </c>
      <c r="AF16" s="913">
        <v>46674</v>
      </c>
      <c r="AG16" s="915">
        <v>0</v>
      </c>
    </row>
    <row r="17" spans="1:33" s="371" customFormat="1" ht="12.75" customHeight="1">
      <c r="A17" s="358" t="s">
        <v>1065</v>
      </c>
      <c r="B17" s="912">
        <v>675585</v>
      </c>
      <c r="C17" s="913">
        <v>670680</v>
      </c>
      <c r="D17" s="914">
        <f>SUM(B17-C17)</f>
        <v>4905</v>
      </c>
      <c r="E17" s="913">
        <v>320</v>
      </c>
      <c r="F17" s="914">
        <f>SUM(D17-E17)</f>
        <v>4585</v>
      </c>
      <c r="G17" s="913">
        <v>205065</v>
      </c>
      <c r="H17" s="913">
        <v>5281</v>
      </c>
      <c r="I17" s="913">
        <v>0</v>
      </c>
      <c r="J17" s="913">
        <v>235240</v>
      </c>
      <c r="K17" s="913">
        <v>1327</v>
      </c>
      <c r="L17" s="913">
        <v>1571</v>
      </c>
      <c r="M17" s="913">
        <v>94247</v>
      </c>
      <c r="N17" s="305">
        <v>11015</v>
      </c>
      <c r="O17" s="305">
        <v>72600</v>
      </c>
      <c r="P17" s="913">
        <v>12436</v>
      </c>
      <c r="Q17" s="913">
        <v>16593</v>
      </c>
      <c r="R17" s="913">
        <v>0</v>
      </c>
      <c r="S17" s="913">
        <v>13747</v>
      </c>
      <c r="T17" s="915">
        <v>6463</v>
      </c>
      <c r="U17" s="912">
        <v>19417</v>
      </c>
      <c r="V17" s="913">
        <v>166596</v>
      </c>
      <c r="W17" s="913">
        <v>73891</v>
      </c>
      <c r="X17" s="913">
        <v>33821</v>
      </c>
      <c r="Y17" s="913">
        <v>8298</v>
      </c>
      <c r="Z17" s="913">
        <v>37516</v>
      </c>
      <c r="AA17" s="913">
        <v>16334</v>
      </c>
      <c r="AB17" s="913">
        <v>81823</v>
      </c>
      <c r="AC17" s="913">
        <v>33098</v>
      </c>
      <c r="AD17" s="913">
        <v>169658</v>
      </c>
      <c r="AE17" s="913">
        <v>0</v>
      </c>
      <c r="AF17" s="913">
        <v>30228</v>
      </c>
      <c r="AG17" s="915">
        <v>0</v>
      </c>
    </row>
    <row r="18" spans="1:33" s="371" customFormat="1" ht="13.5" customHeight="1">
      <c r="A18" s="358" t="s">
        <v>1061</v>
      </c>
      <c r="B18" s="912">
        <v>759868</v>
      </c>
      <c r="C18" s="913">
        <v>747798</v>
      </c>
      <c r="D18" s="914">
        <f>SUM(B18-C18)</f>
        <v>12070</v>
      </c>
      <c r="E18" s="913">
        <v>0</v>
      </c>
      <c r="F18" s="914">
        <f>SUM(D18-E18)</f>
        <v>12070</v>
      </c>
      <c r="G18" s="913">
        <v>260702</v>
      </c>
      <c r="H18" s="913">
        <v>0</v>
      </c>
      <c r="I18" s="913">
        <v>0</v>
      </c>
      <c r="J18" s="913">
        <v>206908</v>
      </c>
      <c r="K18" s="913">
        <v>519</v>
      </c>
      <c r="L18" s="913">
        <v>4709</v>
      </c>
      <c r="M18" s="913">
        <v>80424</v>
      </c>
      <c r="N18" s="916">
        <v>14166</v>
      </c>
      <c r="O18" s="916">
        <v>102500</v>
      </c>
      <c r="P18" s="913">
        <v>8823</v>
      </c>
      <c r="Q18" s="913">
        <v>24756</v>
      </c>
      <c r="R18" s="913">
        <v>29004</v>
      </c>
      <c r="S18" s="913">
        <v>17630</v>
      </c>
      <c r="T18" s="915">
        <v>9727</v>
      </c>
      <c r="U18" s="912">
        <v>20972</v>
      </c>
      <c r="V18" s="913">
        <v>223106</v>
      </c>
      <c r="W18" s="913">
        <v>60114</v>
      </c>
      <c r="X18" s="913">
        <v>40600</v>
      </c>
      <c r="Y18" s="913">
        <v>6015</v>
      </c>
      <c r="Z18" s="913">
        <v>43219</v>
      </c>
      <c r="AA18" s="913">
        <v>18144</v>
      </c>
      <c r="AB18" s="913">
        <v>84887</v>
      </c>
      <c r="AC18" s="913">
        <v>31826</v>
      </c>
      <c r="AD18" s="913">
        <v>158014</v>
      </c>
      <c r="AE18" s="913">
        <v>16585</v>
      </c>
      <c r="AF18" s="913">
        <v>42106</v>
      </c>
      <c r="AG18" s="915">
        <v>2210</v>
      </c>
    </row>
    <row r="19" spans="1:33" s="371" customFormat="1" ht="13.5" customHeight="1">
      <c r="A19" s="358"/>
      <c r="B19" s="912"/>
      <c r="C19" s="913"/>
      <c r="D19" s="914"/>
      <c r="E19" s="913"/>
      <c r="F19" s="914"/>
      <c r="G19" s="913"/>
      <c r="H19" s="913"/>
      <c r="I19" s="913"/>
      <c r="J19" s="913"/>
      <c r="K19" s="913"/>
      <c r="L19" s="913"/>
      <c r="M19" s="916"/>
      <c r="N19" s="913"/>
      <c r="O19" s="913"/>
      <c r="P19" s="913"/>
      <c r="Q19" s="913"/>
      <c r="R19" s="913"/>
      <c r="S19" s="913"/>
      <c r="T19" s="915"/>
      <c r="U19" s="912"/>
      <c r="V19" s="913"/>
      <c r="W19" s="913"/>
      <c r="X19" s="913"/>
      <c r="Y19" s="913"/>
      <c r="Z19" s="913"/>
      <c r="AA19" s="913"/>
      <c r="AB19" s="913"/>
      <c r="AC19" s="913"/>
      <c r="AD19" s="913"/>
      <c r="AE19" s="913"/>
      <c r="AF19" s="913"/>
      <c r="AG19" s="915"/>
    </row>
    <row r="20" spans="1:33" s="371" customFormat="1" ht="12.75" customHeight="1">
      <c r="A20" s="358" t="s">
        <v>1074</v>
      </c>
      <c r="B20" s="912">
        <v>913985</v>
      </c>
      <c r="C20" s="913">
        <v>908225</v>
      </c>
      <c r="D20" s="914">
        <f>SUM(B20-C20)</f>
        <v>5760</v>
      </c>
      <c r="E20" s="913">
        <v>0</v>
      </c>
      <c r="F20" s="914">
        <f>SUM(D20-E20)</f>
        <v>5760</v>
      </c>
      <c r="G20" s="913">
        <v>218490</v>
      </c>
      <c r="H20" s="913">
        <v>0</v>
      </c>
      <c r="I20" s="913">
        <v>0</v>
      </c>
      <c r="J20" s="913">
        <v>257908</v>
      </c>
      <c r="K20" s="913">
        <v>1242</v>
      </c>
      <c r="L20" s="913">
        <v>11468</v>
      </c>
      <c r="M20" s="913">
        <v>175511</v>
      </c>
      <c r="N20" s="913">
        <v>32271</v>
      </c>
      <c r="O20" s="913">
        <v>130000</v>
      </c>
      <c r="P20" s="913">
        <v>25131</v>
      </c>
      <c r="Q20" s="913">
        <v>7608</v>
      </c>
      <c r="R20" s="913">
        <v>412</v>
      </c>
      <c r="S20" s="913">
        <v>20895</v>
      </c>
      <c r="T20" s="915">
        <v>33049</v>
      </c>
      <c r="U20" s="912">
        <v>22989</v>
      </c>
      <c r="V20" s="913">
        <v>159277</v>
      </c>
      <c r="W20" s="913">
        <v>164650</v>
      </c>
      <c r="X20" s="913">
        <v>52455</v>
      </c>
      <c r="Y20" s="913">
        <v>4651</v>
      </c>
      <c r="Z20" s="913">
        <v>93637</v>
      </c>
      <c r="AA20" s="913">
        <v>19859</v>
      </c>
      <c r="AB20" s="913">
        <v>89611</v>
      </c>
      <c r="AC20" s="913">
        <v>26749</v>
      </c>
      <c r="AD20" s="913">
        <v>194003</v>
      </c>
      <c r="AE20" s="913">
        <v>38809</v>
      </c>
      <c r="AF20" s="913">
        <v>36290</v>
      </c>
      <c r="AG20" s="915">
        <v>5245</v>
      </c>
    </row>
    <row r="21" spans="1:33" s="371" customFormat="1" ht="12.75" customHeight="1">
      <c r="A21" s="358" t="s">
        <v>738</v>
      </c>
      <c r="B21" s="912">
        <v>780413</v>
      </c>
      <c r="C21" s="913">
        <v>788472</v>
      </c>
      <c r="D21" s="914">
        <f>SUM(B21-C21)</f>
        <v>-8059</v>
      </c>
      <c r="E21" s="913">
        <v>0</v>
      </c>
      <c r="F21" s="914">
        <f>SUM(D21-E21)</f>
        <v>-8059</v>
      </c>
      <c r="G21" s="913">
        <v>256848</v>
      </c>
      <c r="H21" s="913">
        <v>0</v>
      </c>
      <c r="I21" s="913">
        <v>1280</v>
      </c>
      <c r="J21" s="913">
        <v>201575</v>
      </c>
      <c r="K21" s="913">
        <v>843</v>
      </c>
      <c r="L21" s="913">
        <v>17096</v>
      </c>
      <c r="M21" s="913">
        <v>125032</v>
      </c>
      <c r="N21" s="913">
        <v>29222</v>
      </c>
      <c r="O21" s="913">
        <v>76200</v>
      </c>
      <c r="P21" s="913">
        <v>17832</v>
      </c>
      <c r="Q21" s="913">
        <v>4651</v>
      </c>
      <c r="R21" s="913">
        <v>0</v>
      </c>
      <c r="S21" s="913">
        <v>0</v>
      </c>
      <c r="T21" s="915">
        <v>49834</v>
      </c>
      <c r="U21" s="912">
        <v>21072</v>
      </c>
      <c r="V21" s="913">
        <v>122920</v>
      </c>
      <c r="W21" s="913">
        <v>100936</v>
      </c>
      <c r="X21" s="913">
        <v>47390</v>
      </c>
      <c r="Y21" s="913">
        <v>0</v>
      </c>
      <c r="Z21" s="913">
        <v>63922</v>
      </c>
      <c r="AA21" s="913">
        <v>41647</v>
      </c>
      <c r="AB21" s="913">
        <v>70727</v>
      </c>
      <c r="AC21" s="913">
        <v>48605</v>
      </c>
      <c r="AD21" s="913">
        <v>125512</v>
      </c>
      <c r="AE21" s="913">
        <v>76000</v>
      </c>
      <c r="AF21" s="913">
        <v>51810</v>
      </c>
      <c r="AG21" s="915">
        <v>17931</v>
      </c>
    </row>
    <row r="22" spans="1:33" s="371" customFormat="1" ht="12.75" customHeight="1">
      <c r="A22" s="358" t="s">
        <v>1248</v>
      </c>
      <c r="B22" s="912">
        <v>694832</v>
      </c>
      <c r="C22" s="913">
        <v>685524</v>
      </c>
      <c r="D22" s="914">
        <f>SUM(B22-C22)</f>
        <v>9308</v>
      </c>
      <c r="E22" s="913">
        <v>0</v>
      </c>
      <c r="F22" s="914">
        <f>SUM(D22-E22)</f>
        <v>9308</v>
      </c>
      <c r="G22" s="913">
        <v>187522</v>
      </c>
      <c r="H22" s="913">
        <v>175</v>
      </c>
      <c r="I22" s="913">
        <v>0</v>
      </c>
      <c r="J22" s="913">
        <v>220978</v>
      </c>
      <c r="K22" s="913">
        <v>734</v>
      </c>
      <c r="L22" s="913">
        <v>6904</v>
      </c>
      <c r="M22" s="913">
        <v>85634</v>
      </c>
      <c r="N22" s="913">
        <v>78086</v>
      </c>
      <c r="O22" s="913">
        <v>37800</v>
      </c>
      <c r="P22" s="913">
        <v>9215</v>
      </c>
      <c r="Q22" s="913">
        <v>5591</v>
      </c>
      <c r="R22" s="913">
        <v>685</v>
      </c>
      <c r="S22" s="913">
        <v>18700</v>
      </c>
      <c r="T22" s="915">
        <v>42808</v>
      </c>
      <c r="U22" s="912">
        <v>18229</v>
      </c>
      <c r="V22" s="913">
        <v>156855</v>
      </c>
      <c r="W22" s="913">
        <v>70221</v>
      </c>
      <c r="X22" s="913">
        <v>26132</v>
      </c>
      <c r="Y22" s="913">
        <v>2772</v>
      </c>
      <c r="Z22" s="913">
        <v>100747</v>
      </c>
      <c r="AA22" s="913">
        <v>45519</v>
      </c>
      <c r="AB22" s="913">
        <v>76009</v>
      </c>
      <c r="AC22" s="913">
        <v>28877</v>
      </c>
      <c r="AD22" s="913">
        <v>116514</v>
      </c>
      <c r="AE22" s="913">
        <v>9600</v>
      </c>
      <c r="AF22" s="913">
        <v>34049</v>
      </c>
      <c r="AG22" s="915">
        <v>0</v>
      </c>
    </row>
    <row r="23" spans="1:33" s="371" customFormat="1" ht="12.75" customHeight="1">
      <c r="A23" s="358" t="s">
        <v>1073</v>
      </c>
      <c r="B23" s="912">
        <v>775080</v>
      </c>
      <c r="C23" s="913">
        <v>767130</v>
      </c>
      <c r="D23" s="914">
        <f>SUM(B23-C23)</f>
        <v>7950</v>
      </c>
      <c r="E23" s="913">
        <v>3700</v>
      </c>
      <c r="F23" s="914">
        <f>SUM(D23-E23)</f>
        <v>4250</v>
      </c>
      <c r="G23" s="913">
        <v>227017</v>
      </c>
      <c r="H23" s="913">
        <v>0</v>
      </c>
      <c r="I23" s="913">
        <v>0</v>
      </c>
      <c r="J23" s="913">
        <v>201041</v>
      </c>
      <c r="K23" s="913">
        <v>1104</v>
      </c>
      <c r="L23" s="913">
        <v>4852</v>
      </c>
      <c r="M23" s="913">
        <v>97130</v>
      </c>
      <c r="N23" s="913">
        <v>38988</v>
      </c>
      <c r="O23" s="913">
        <v>77800</v>
      </c>
      <c r="P23" s="913">
        <v>22067</v>
      </c>
      <c r="Q23" s="913">
        <v>23846</v>
      </c>
      <c r="R23" s="913">
        <v>5002</v>
      </c>
      <c r="S23" s="913">
        <v>7782</v>
      </c>
      <c r="T23" s="915">
        <v>68451</v>
      </c>
      <c r="U23" s="912">
        <v>18877</v>
      </c>
      <c r="V23" s="913">
        <v>108002</v>
      </c>
      <c r="W23" s="913">
        <v>128096</v>
      </c>
      <c r="X23" s="913">
        <v>40116</v>
      </c>
      <c r="Y23" s="913">
        <v>8302</v>
      </c>
      <c r="Z23" s="913">
        <v>60776</v>
      </c>
      <c r="AA23" s="913">
        <v>44550</v>
      </c>
      <c r="AB23" s="913">
        <v>80990</v>
      </c>
      <c r="AC23" s="913">
        <v>34064</v>
      </c>
      <c r="AD23" s="913">
        <v>135629</v>
      </c>
      <c r="AE23" s="913">
        <v>20243</v>
      </c>
      <c r="AF23" s="913">
        <v>37955</v>
      </c>
      <c r="AG23" s="915">
        <v>49530</v>
      </c>
    </row>
    <row r="24" spans="1:33" s="371" customFormat="1" ht="12.75" customHeight="1">
      <c r="A24" s="358"/>
      <c r="B24" s="912"/>
      <c r="C24" s="913"/>
      <c r="D24" s="914"/>
      <c r="E24" s="913"/>
      <c r="F24" s="914"/>
      <c r="G24" s="913"/>
      <c r="H24" s="913"/>
      <c r="I24" s="913"/>
      <c r="J24" s="913"/>
      <c r="K24" s="913"/>
      <c r="L24" s="913"/>
      <c r="M24" s="913"/>
      <c r="N24" s="913"/>
      <c r="O24" s="913"/>
      <c r="P24" s="913"/>
      <c r="Q24" s="913"/>
      <c r="R24" s="913"/>
      <c r="S24" s="913"/>
      <c r="T24" s="915"/>
      <c r="U24" s="912"/>
      <c r="V24" s="913"/>
      <c r="W24" s="913"/>
      <c r="X24" s="913"/>
      <c r="Y24" s="913"/>
      <c r="Z24" s="913"/>
      <c r="AA24" s="913"/>
      <c r="AB24" s="913"/>
      <c r="AC24" s="913"/>
      <c r="AD24" s="913"/>
      <c r="AE24" s="913"/>
      <c r="AF24" s="913"/>
      <c r="AG24" s="915"/>
    </row>
    <row r="25" spans="1:33" s="371" customFormat="1" ht="12.75" customHeight="1">
      <c r="A25" s="358" t="s">
        <v>1066</v>
      </c>
      <c r="B25" s="912">
        <v>659352</v>
      </c>
      <c r="C25" s="913">
        <v>633107</v>
      </c>
      <c r="D25" s="914">
        <f>SUM(B25-C25)</f>
        <v>26245</v>
      </c>
      <c r="E25" s="913">
        <v>12025</v>
      </c>
      <c r="F25" s="914">
        <f>SUM(D25-E25)</f>
        <v>14220</v>
      </c>
      <c r="G25" s="913">
        <v>116912</v>
      </c>
      <c r="H25" s="913">
        <v>0</v>
      </c>
      <c r="I25" s="913">
        <v>0</v>
      </c>
      <c r="J25" s="913">
        <v>248392</v>
      </c>
      <c r="K25" s="913">
        <v>697</v>
      </c>
      <c r="L25" s="913">
        <v>16762</v>
      </c>
      <c r="M25" s="913">
        <v>97018</v>
      </c>
      <c r="N25" s="913">
        <v>37552</v>
      </c>
      <c r="O25" s="913">
        <v>75600</v>
      </c>
      <c r="P25" s="913">
        <v>17898</v>
      </c>
      <c r="Q25" s="913">
        <v>5544</v>
      </c>
      <c r="R25" s="913">
        <v>8433</v>
      </c>
      <c r="S25" s="913">
        <v>24905</v>
      </c>
      <c r="T25" s="915">
        <v>9639</v>
      </c>
      <c r="U25" s="912">
        <v>16552</v>
      </c>
      <c r="V25" s="913">
        <v>86717</v>
      </c>
      <c r="W25" s="913">
        <v>113964</v>
      </c>
      <c r="X25" s="913">
        <v>23084</v>
      </c>
      <c r="Y25" s="913">
        <v>5797</v>
      </c>
      <c r="Z25" s="913">
        <v>82338</v>
      </c>
      <c r="AA25" s="913">
        <v>14755</v>
      </c>
      <c r="AB25" s="913">
        <v>76819</v>
      </c>
      <c r="AC25" s="913">
        <v>26385</v>
      </c>
      <c r="AD25" s="913">
        <v>148209</v>
      </c>
      <c r="AE25" s="913">
        <v>362</v>
      </c>
      <c r="AF25" s="913">
        <v>35076</v>
      </c>
      <c r="AG25" s="915">
        <v>3049</v>
      </c>
    </row>
    <row r="26" spans="1:33" s="371" customFormat="1" ht="12.75" customHeight="1">
      <c r="A26" s="358"/>
      <c r="B26" s="912"/>
      <c r="C26" s="913"/>
      <c r="D26" s="914"/>
      <c r="E26" s="913"/>
      <c r="F26" s="914"/>
      <c r="G26" s="913"/>
      <c r="H26" s="913"/>
      <c r="I26" s="913"/>
      <c r="J26" s="913"/>
      <c r="K26" s="913"/>
      <c r="L26" s="913"/>
      <c r="M26" s="913"/>
      <c r="N26" s="913"/>
      <c r="O26" s="913"/>
      <c r="P26" s="913"/>
      <c r="Q26" s="913"/>
      <c r="R26" s="913"/>
      <c r="S26" s="913"/>
      <c r="T26" s="915"/>
      <c r="U26" s="912"/>
      <c r="V26" s="913"/>
      <c r="W26" s="913"/>
      <c r="X26" s="913"/>
      <c r="Y26" s="913"/>
      <c r="Z26" s="913"/>
      <c r="AA26" s="913"/>
      <c r="AB26" s="913"/>
      <c r="AC26" s="913"/>
      <c r="AD26" s="913"/>
      <c r="AE26" s="913"/>
      <c r="AF26" s="913"/>
      <c r="AG26" s="915"/>
    </row>
    <row r="27" spans="1:33" s="710" customFormat="1" ht="12.75" customHeight="1">
      <c r="A27" s="376" t="s">
        <v>739</v>
      </c>
      <c r="B27" s="917">
        <f aca="true" t="shared" si="0" ref="B27:AG27">SUM(B10:B25)</f>
        <v>16962130</v>
      </c>
      <c r="C27" s="918">
        <f t="shared" si="0"/>
        <v>16783590</v>
      </c>
      <c r="D27" s="918">
        <f t="shared" si="0"/>
        <v>178540</v>
      </c>
      <c r="E27" s="918">
        <f t="shared" si="0"/>
        <v>53732</v>
      </c>
      <c r="F27" s="918">
        <f t="shared" si="0"/>
        <v>124808</v>
      </c>
      <c r="G27" s="918">
        <f t="shared" si="0"/>
        <v>6458710</v>
      </c>
      <c r="H27" s="918">
        <f t="shared" si="0"/>
        <v>16716</v>
      </c>
      <c r="I27" s="918">
        <f t="shared" si="0"/>
        <v>2490</v>
      </c>
      <c r="J27" s="918">
        <f t="shared" si="0"/>
        <v>3522482</v>
      </c>
      <c r="K27" s="918">
        <f t="shared" si="0"/>
        <v>15340</v>
      </c>
      <c r="L27" s="918">
        <f t="shared" si="0"/>
        <v>217151</v>
      </c>
      <c r="M27" s="918">
        <f t="shared" si="0"/>
        <v>2430995</v>
      </c>
      <c r="N27" s="918">
        <f t="shared" si="0"/>
        <v>666954</v>
      </c>
      <c r="O27" s="918">
        <f t="shared" si="0"/>
        <v>1711600</v>
      </c>
      <c r="P27" s="918">
        <f t="shared" si="0"/>
        <v>453105</v>
      </c>
      <c r="Q27" s="918">
        <f t="shared" si="0"/>
        <v>301531</v>
      </c>
      <c r="R27" s="918">
        <f t="shared" si="0"/>
        <v>72665</v>
      </c>
      <c r="S27" s="918">
        <f t="shared" si="0"/>
        <v>421822</v>
      </c>
      <c r="T27" s="919">
        <f t="shared" si="0"/>
        <v>670569</v>
      </c>
      <c r="U27" s="917">
        <f t="shared" si="0"/>
        <v>363529</v>
      </c>
      <c r="V27" s="918">
        <f t="shared" si="0"/>
        <v>2888900</v>
      </c>
      <c r="W27" s="918">
        <f t="shared" si="0"/>
        <v>2062582</v>
      </c>
      <c r="X27" s="918">
        <f t="shared" si="0"/>
        <v>1297575</v>
      </c>
      <c r="Y27" s="918">
        <f t="shared" si="0"/>
        <v>368231</v>
      </c>
      <c r="Z27" s="918">
        <f t="shared" si="0"/>
        <v>1254370</v>
      </c>
      <c r="AA27" s="918">
        <f t="shared" si="0"/>
        <v>557716</v>
      </c>
      <c r="AB27" s="918">
        <f t="shared" si="0"/>
        <v>2229736</v>
      </c>
      <c r="AC27" s="918">
        <f t="shared" si="0"/>
        <v>688717</v>
      </c>
      <c r="AD27" s="918">
        <f t="shared" si="0"/>
        <v>3552071</v>
      </c>
      <c r="AE27" s="918">
        <f t="shared" si="0"/>
        <v>293001</v>
      </c>
      <c r="AF27" s="918">
        <f t="shared" si="0"/>
        <v>978753</v>
      </c>
      <c r="AG27" s="919">
        <f t="shared" si="0"/>
        <v>248409</v>
      </c>
    </row>
    <row r="28" spans="1:33" s="371" customFormat="1" ht="12.75" customHeight="1">
      <c r="A28" s="358"/>
      <c r="B28" s="912"/>
      <c r="C28" s="913"/>
      <c r="D28" s="914"/>
      <c r="E28" s="913"/>
      <c r="F28" s="914"/>
      <c r="G28" s="913"/>
      <c r="H28" s="913"/>
      <c r="I28" s="913"/>
      <c r="J28" s="913"/>
      <c r="K28" s="913"/>
      <c r="L28" s="913"/>
      <c r="M28" s="916"/>
      <c r="N28" s="913"/>
      <c r="O28" s="913"/>
      <c r="P28" s="913"/>
      <c r="Q28" s="913"/>
      <c r="R28" s="913"/>
      <c r="S28" s="913"/>
      <c r="T28" s="915"/>
      <c r="U28" s="912"/>
      <c r="V28" s="913"/>
      <c r="W28" s="913"/>
      <c r="X28" s="913"/>
      <c r="Y28" s="913"/>
      <c r="Z28" s="913"/>
      <c r="AA28" s="913"/>
      <c r="AB28" s="913"/>
      <c r="AC28" s="913"/>
      <c r="AD28" s="913"/>
      <c r="AE28" s="913"/>
      <c r="AF28" s="913"/>
      <c r="AG28" s="915"/>
    </row>
    <row r="29" spans="1:33" s="371" customFormat="1" ht="12.75" customHeight="1">
      <c r="A29" s="358" t="s">
        <v>406</v>
      </c>
      <c r="B29" s="912">
        <v>711025</v>
      </c>
      <c r="C29" s="913">
        <v>709025</v>
      </c>
      <c r="D29" s="914">
        <f>SUM(B29-C29)</f>
        <v>2000</v>
      </c>
      <c r="E29" s="913">
        <v>0</v>
      </c>
      <c r="F29" s="914">
        <f>SUM(D29-E29)</f>
        <v>2000</v>
      </c>
      <c r="G29" s="913">
        <v>152822</v>
      </c>
      <c r="H29" s="913">
        <v>0</v>
      </c>
      <c r="I29" s="913">
        <v>0</v>
      </c>
      <c r="J29" s="913">
        <v>209036</v>
      </c>
      <c r="K29" s="913">
        <v>2261</v>
      </c>
      <c r="L29" s="913">
        <v>8639</v>
      </c>
      <c r="M29" s="913">
        <v>86585</v>
      </c>
      <c r="N29" s="305">
        <v>52850</v>
      </c>
      <c r="O29" s="305">
        <v>135200</v>
      </c>
      <c r="P29" s="913">
        <v>12284</v>
      </c>
      <c r="Q29" s="913">
        <v>3270</v>
      </c>
      <c r="R29" s="913">
        <v>22236</v>
      </c>
      <c r="S29" s="913">
        <v>17294</v>
      </c>
      <c r="T29" s="915">
        <v>8548</v>
      </c>
      <c r="U29" s="912">
        <v>11525</v>
      </c>
      <c r="V29" s="913">
        <v>160448</v>
      </c>
      <c r="W29" s="913">
        <v>38484</v>
      </c>
      <c r="X29" s="913">
        <v>32771</v>
      </c>
      <c r="Y29" s="913">
        <v>101</v>
      </c>
      <c r="Z29" s="913">
        <v>75052</v>
      </c>
      <c r="AA29" s="913">
        <v>9000</v>
      </c>
      <c r="AB29" s="913">
        <v>57639</v>
      </c>
      <c r="AC29" s="913">
        <v>44291</v>
      </c>
      <c r="AD29" s="913">
        <v>100416</v>
      </c>
      <c r="AE29" s="913">
        <v>162544</v>
      </c>
      <c r="AF29" s="913">
        <v>21189</v>
      </c>
      <c r="AG29" s="915">
        <v>565</v>
      </c>
    </row>
    <row r="30" spans="1:33" s="371" customFormat="1" ht="12.75" customHeight="1">
      <c r="A30" s="358" t="s">
        <v>409</v>
      </c>
      <c r="B30" s="912">
        <v>627867</v>
      </c>
      <c r="C30" s="913">
        <v>601381</v>
      </c>
      <c r="D30" s="914">
        <f>SUM(B30-C30)</f>
        <v>26486</v>
      </c>
      <c r="E30" s="913">
        <v>16845</v>
      </c>
      <c r="F30" s="914">
        <f>SUM(D30-E30)</f>
        <v>9641</v>
      </c>
      <c r="G30" s="913">
        <v>138388</v>
      </c>
      <c r="H30" s="913">
        <v>0</v>
      </c>
      <c r="I30" s="913">
        <v>0</v>
      </c>
      <c r="J30" s="913">
        <v>194772</v>
      </c>
      <c r="K30" s="913">
        <v>1776</v>
      </c>
      <c r="L30" s="913">
        <v>6638</v>
      </c>
      <c r="M30" s="913">
        <v>86729</v>
      </c>
      <c r="N30" s="305">
        <v>55599</v>
      </c>
      <c r="O30" s="305">
        <v>84500</v>
      </c>
      <c r="P30" s="913">
        <v>6969</v>
      </c>
      <c r="Q30" s="913">
        <v>8735</v>
      </c>
      <c r="R30" s="913">
        <v>10000</v>
      </c>
      <c r="S30" s="913">
        <v>9795</v>
      </c>
      <c r="T30" s="915">
        <v>23966</v>
      </c>
      <c r="U30" s="912">
        <v>7087</v>
      </c>
      <c r="V30" s="913">
        <v>84281</v>
      </c>
      <c r="W30" s="913">
        <v>44551</v>
      </c>
      <c r="X30" s="913">
        <v>14452</v>
      </c>
      <c r="Y30" s="913">
        <v>3860</v>
      </c>
      <c r="Z30" s="913">
        <v>73801</v>
      </c>
      <c r="AA30" s="913">
        <v>8281</v>
      </c>
      <c r="AB30" s="913">
        <v>57431</v>
      </c>
      <c r="AC30" s="913">
        <v>22218</v>
      </c>
      <c r="AD30" s="913">
        <v>132213</v>
      </c>
      <c r="AE30" s="913">
        <v>99186</v>
      </c>
      <c r="AF30" s="913">
        <v>16771</v>
      </c>
      <c r="AG30" s="915">
        <v>37249</v>
      </c>
    </row>
    <row r="31" spans="1:33" s="371" customFormat="1" ht="12.75" customHeight="1">
      <c r="A31" s="358" t="s">
        <v>365</v>
      </c>
      <c r="B31" s="912">
        <v>343501</v>
      </c>
      <c r="C31" s="913">
        <v>336375</v>
      </c>
      <c r="D31" s="914">
        <f>SUM(B31-C31)</f>
        <v>7126</v>
      </c>
      <c r="E31" s="913">
        <v>0</v>
      </c>
      <c r="F31" s="914">
        <f>SUM(D31-E31)</f>
        <v>7126</v>
      </c>
      <c r="G31" s="913">
        <v>124556</v>
      </c>
      <c r="H31" s="913">
        <v>0</v>
      </c>
      <c r="I31" s="913">
        <v>0</v>
      </c>
      <c r="J31" s="913">
        <v>131149</v>
      </c>
      <c r="K31" s="913">
        <v>362</v>
      </c>
      <c r="L31" s="913">
        <v>1918</v>
      </c>
      <c r="M31" s="913">
        <v>22305</v>
      </c>
      <c r="N31" s="305">
        <v>7778</v>
      </c>
      <c r="O31" s="305">
        <v>21700</v>
      </c>
      <c r="P31" s="913">
        <v>8442</v>
      </c>
      <c r="Q31" s="913">
        <v>5467</v>
      </c>
      <c r="R31" s="913">
        <v>7331</v>
      </c>
      <c r="S31" s="913">
        <v>6159</v>
      </c>
      <c r="T31" s="915">
        <v>6334</v>
      </c>
      <c r="U31" s="912">
        <v>8249</v>
      </c>
      <c r="V31" s="913">
        <v>84546</v>
      </c>
      <c r="W31" s="913">
        <v>37303</v>
      </c>
      <c r="X31" s="913">
        <v>21587</v>
      </c>
      <c r="Y31" s="913">
        <v>436</v>
      </c>
      <c r="Z31" s="913">
        <v>21851</v>
      </c>
      <c r="AA31" s="913">
        <v>11088</v>
      </c>
      <c r="AB31" s="913">
        <v>33922</v>
      </c>
      <c r="AC31" s="913">
        <v>6345</v>
      </c>
      <c r="AD31" s="913">
        <v>69719</v>
      </c>
      <c r="AE31" s="913">
        <v>4669</v>
      </c>
      <c r="AF31" s="913">
        <v>25406</v>
      </c>
      <c r="AG31" s="915">
        <v>11254</v>
      </c>
    </row>
    <row r="32" spans="1:33" s="371" customFormat="1" ht="12.75" customHeight="1">
      <c r="A32" s="358" t="s">
        <v>1049</v>
      </c>
      <c r="B32" s="912">
        <v>374519</v>
      </c>
      <c r="C32" s="913">
        <v>369654</v>
      </c>
      <c r="D32" s="914">
        <f>SUM(B32-C32)</f>
        <v>4865</v>
      </c>
      <c r="E32" s="913">
        <v>0</v>
      </c>
      <c r="F32" s="914">
        <f>SUM(D32-E32)</f>
        <v>4865</v>
      </c>
      <c r="G32" s="913">
        <v>134954</v>
      </c>
      <c r="H32" s="913">
        <v>0</v>
      </c>
      <c r="I32" s="913">
        <v>0</v>
      </c>
      <c r="J32" s="913">
        <v>133322</v>
      </c>
      <c r="K32" s="913">
        <v>656</v>
      </c>
      <c r="L32" s="913">
        <v>5435</v>
      </c>
      <c r="M32" s="913">
        <v>33140</v>
      </c>
      <c r="N32" s="305">
        <v>15519</v>
      </c>
      <c r="O32" s="305">
        <v>23300</v>
      </c>
      <c r="P32" s="913">
        <v>4520</v>
      </c>
      <c r="Q32" s="913">
        <v>3418</v>
      </c>
      <c r="R32" s="913">
        <v>3619</v>
      </c>
      <c r="S32" s="913">
        <v>13596</v>
      </c>
      <c r="T32" s="915">
        <v>3040</v>
      </c>
      <c r="U32" s="912">
        <v>7718</v>
      </c>
      <c r="V32" s="913">
        <v>77919</v>
      </c>
      <c r="W32" s="913">
        <v>25214</v>
      </c>
      <c r="X32" s="913">
        <v>22142</v>
      </c>
      <c r="Y32" s="913">
        <v>11800</v>
      </c>
      <c r="Z32" s="913">
        <v>44325</v>
      </c>
      <c r="AA32" s="913">
        <v>9090</v>
      </c>
      <c r="AB32" s="913">
        <v>32192</v>
      </c>
      <c r="AC32" s="913">
        <v>13593</v>
      </c>
      <c r="AD32" s="913">
        <v>96444</v>
      </c>
      <c r="AE32" s="913">
        <v>1043</v>
      </c>
      <c r="AF32" s="913">
        <v>22704</v>
      </c>
      <c r="AG32" s="915">
        <v>5470</v>
      </c>
    </row>
    <row r="33" spans="1:33" s="371" customFormat="1" ht="12.75" customHeight="1">
      <c r="A33" s="358"/>
      <c r="B33" s="912"/>
      <c r="C33" s="913"/>
      <c r="D33" s="914"/>
      <c r="E33" s="913"/>
      <c r="F33" s="914"/>
      <c r="G33" s="913"/>
      <c r="H33" s="913"/>
      <c r="I33" s="913"/>
      <c r="J33" s="913"/>
      <c r="K33" s="913"/>
      <c r="L33" s="913"/>
      <c r="M33" s="913"/>
      <c r="N33" s="913"/>
      <c r="O33" s="913"/>
      <c r="P33" s="913"/>
      <c r="Q33" s="913"/>
      <c r="R33" s="913"/>
      <c r="S33" s="913"/>
      <c r="T33" s="915"/>
      <c r="U33" s="912"/>
      <c r="V33" s="913"/>
      <c r="W33" s="913"/>
      <c r="X33" s="913"/>
      <c r="Y33" s="913"/>
      <c r="Z33" s="913"/>
      <c r="AA33" s="913"/>
      <c r="AB33" s="913"/>
      <c r="AC33" s="913"/>
      <c r="AD33" s="913"/>
      <c r="AE33" s="913"/>
      <c r="AF33" s="913"/>
      <c r="AG33" s="915"/>
    </row>
    <row r="34" spans="1:33" s="371" customFormat="1" ht="12.75" customHeight="1">
      <c r="A34" s="358" t="s">
        <v>305</v>
      </c>
      <c r="B34" s="912">
        <v>465113</v>
      </c>
      <c r="C34" s="913">
        <v>462113</v>
      </c>
      <c r="D34" s="914">
        <f>SUM(B34-C34)</f>
        <v>3000</v>
      </c>
      <c r="E34" s="913">
        <v>0</v>
      </c>
      <c r="F34" s="914">
        <f>SUM(D34-E34)</f>
        <v>3000</v>
      </c>
      <c r="G34" s="913">
        <v>93993</v>
      </c>
      <c r="H34" s="913">
        <v>0</v>
      </c>
      <c r="I34" s="913">
        <v>0</v>
      </c>
      <c r="J34" s="913">
        <v>179199</v>
      </c>
      <c r="K34" s="913">
        <v>1396</v>
      </c>
      <c r="L34" s="913">
        <v>15882</v>
      </c>
      <c r="M34" s="913">
        <v>63152</v>
      </c>
      <c r="N34" s="913">
        <v>30249</v>
      </c>
      <c r="O34" s="913">
        <v>52900</v>
      </c>
      <c r="P34" s="913">
        <v>9592</v>
      </c>
      <c r="Q34" s="913">
        <v>3983</v>
      </c>
      <c r="R34" s="913">
        <v>0</v>
      </c>
      <c r="S34" s="913">
        <v>7499</v>
      </c>
      <c r="T34" s="915">
        <v>7268</v>
      </c>
      <c r="U34" s="912">
        <v>7976</v>
      </c>
      <c r="V34" s="913">
        <v>65049</v>
      </c>
      <c r="W34" s="913">
        <v>43370</v>
      </c>
      <c r="X34" s="913">
        <v>22895</v>
      </c>
      <c r="Y34" s="913">
        <v>5552</v>
      </c>
      <c r="Z34" s="913">
        <v>60406</v>
      </c>
      <c r="AA34" s="913">
        <v>3847</v>
      </c>
      <c r="AB34" s="913">
        <v>34099</v>
      </c>
      <c r="AC34" s="913">
        <v>16485</v>
      </c>
      <c r="AD34" s="913">
        <v>162477</v>
      </c>
      <c r="AE34" s="913">
        <v>18378</v>
      </c>
      <c r="AF34" s="913">
        <v>21579</v>
      </c>
      <c r="AG34" s="915">
        <v>0</v>
      </c>
    </row>
    <row r="35" spans="1:33" s="371" customFormat="1" ht="12.75" customHeight="1">
      <c r="A35" s="358" t="s">
        <v>351</v>
      </c>
      <c r="B35" s="912">
        <v>368888</v>
      </c>
      <c r="C35" s="913">
        <v>382103</v>
      </c>
      <c r="D35" s="914">
        <f>SUM(B35-C35)</f>
        <v>-13215</v>
      </c>
      <c r="E35" s="913">
        <v>0</v>
      </c>
      <c r="F35" s="914">
        <f>SUM(D35-E35)</f>
        <v>-13215</v>
      </c>
      <c r="G35" s="913">
        <v>163203</v>
      </c>
      <c r="H35" s="913">
        <v>0</v>
      </c>
      <c r="I35" s="913">
        <v>0</v>
      </c>
      <c r="J35" s="913">
        <v>92938</v>
      </c>
      <c r="K35" s="913">
        <v>558</v>
      </c>
      <c r="L35" s="913">
        <v>9532</v>
      </c>
      <c r="M35" s="913">
        <v>22126</v>
      </c>
      <c r="N35" s="913">
        <v>11842</v>
      </c>
      <c r="O35" s="913">
        <v>23800</v>
      </c>
      <c r="P35" s="913">
        <v>10365</v>
      </c>
      <c r="Q35" s="913">
        <v>22409</v>
      </c>
      <c r="R35" s="913">
        <v>0</v>
      </c>
      <c r="S35" s="913">
        <v>0</v>
      </c>
      <c r="T35" s="915">
        <v>12115</v>
      </c>
      <c r="U35" s="912">
        <v>6703</v>
      </c>
      <c r="V35" s="913">
        <v>59713</v>
      </c>
      <c r="W35" s="913">
        <v>25777</v>
      </c>
      <c r="X35" s="913">
        <v>17800</v>
      </c>
      <c r="Y35" s="913">
        <v>9470</v>
      </c>
      <c r="Z35" s="913">
        <v>36675</v>
      </c>
      <c r="AA35" s="913">
        <v>6784</v>
      </c>
      <c r="AB35" s="913">
        <v>73001</v>
      </c>
      <c r="AC35" s="913">
        <v>14688</v>
      </c>
      <c r="AD35" s="913">
        <v>83773</v>
      </c>
      <c r="AE35" s="913">
        <v>0</v>
      </c>
      <c r="AF35" s="913">
        <v>29156</v>
      </c>
      <c r="AG35" s="915">
        <v>18563</v>
      </c>
    </row>
    <row r="36" spans="1:33" s="371" customFormat="1" ht="12.75" customHeight="1">
      <c r="A36" s="358" t="s">
        <v>1255</v>
      </c>
      <c r="B36" s="912">
        <v>365390</v>
      </c>
      <c r="C36" s="913">
        <v>373800</v>
      </c>
      <c r="D36" s="914">
        <f>SUM(B36-C36)</f>
        <v>-8410</v>
      </c>
      <c r="E36" s="913">
        <v>0</v>
      </c>
      <c r="F36" s="914">
        <f>SUM(D36-E36)</f>
        <v>-8410</v>
      </c>
      <c r="G36" s="913">
        <v>106441</v>
      </c>
      <c r="H36" s="913">
        <v>0</v>
      </c>
      <c r="I36" s="913">
        <v>0</v>
      </c>
      <c r="J36" s="913">
        <v>129552</v>
      </c>
      <c r="K36" s="913">
        <v>224</v>
      </c>
      <c r="L36" s="913">
        <v>18853</v>
      </c>
      <c r="M36" s="913">
        <v>23494</v>
      </c>
      <c r="N36" s="913">
        <v>32556</v>
      </c>
      <c r="O36" s="913">
        <v>24600</v>
      </c>
      <c r="P36" s="913">
        <v>5391</v>
      </c>
      <c r="Q36" s="913">
        <v>9337</v>
      </c>
      <c r="R36" s="913">
        <v>6165</v>
      </c>
      <c r="S36" s="913">
        <v>5959</v>
      </c>
      <c r="T36" s="915">
        <v>2818</v>
      </c>
      <c r="U36" s="912">
        <v>6728</v>
      </c>
      <c r="V36" s="913">
        <v>62798</v>
      </c>
      <c r="W36" s="913">
        <v>23245</v>
      </c>
      <c r="X36" s="913">
        <v>17569</v>
      </c>
      <c r="Y36" s="913">
        <v>1751</v>
      </c>
      <c r="Z36" s="913">
        <v>37380</v>
      </c>
      <c r="AA36" s="913">
        <v>14509</v>
      </c>
      <c r="AB36" s="913">
        <v>34016</v>
      </c>
      <c r="AC36" s="913">
        <v>11588</v>
      </c>
      <c r="AD36" s="913">
        <v>109523</v>
      </c>
      <c r="AE36" s="913">
        <v>30794</v>
      </c>
      <c r="AF36" s="913">
        <v>23899</v>
      </c>
      <c r="AG36" s="915">
        <v>0</v>
      </c>
    </row>
    <row r="37" spans="1:33" s="371" customFormat="1" ht="12.75" customHeight="1">
      <c r="A37" s="358" t="s">
        <v>367</v>
      </c>
      <c r="B37" s="912">
        <v>614603</v>
      </c>
      <c r="C37" s="913">
        <v>571727</v>
      </c>
      <c r="D37" s="914">
        <f>SUM(B37-C37)</f>
        <v>42876</v>
      </c>
      <c r="E37" s="913">
        <v>18814</v>
      </c>
      <c r="F37" s="914">
        <f>SUM(D37-E37)</f>
        <v>24062</v>
      </c>
      <c r="G37" s="913">
        <v>111483</v>
      </c>
      <c r="H37" s="913">
        <v>0</v>
      </c>
      <c r="I37" s="913">
        <v>0</v>
      </c>
      <c r="J37" s="913">
        <v>197847</v>
      </c>
      <c r="K37" s="913">
        <v>909</v>
      </c>
      <c r="L37" s="913">
        <v>4444</v>
      </c>
      <c r="M37" s="916">
        <v>37394</v>
      </c>
      <c r="N37" s="913">
        <v>87731</v>
      </c>
      <c r="O37" s="913">
        <v>59000</v>
      </c>
      <c r="P37" s="913">
        <v>12506</v>
      </c>
      <c r="Q37" s="913">
        <v>35503</v>
      </c>
      <c r="R37" s="913">
        <v>11635</v>
      </c>
      <c r="S37" s="913">
        <v>42256</v>
      </c>
      <c r="T37" s="915">
        <v>13895</v>
      </c>
      <c r="U37" s="912">
        <v>7652</v>
      </c>
      <c r="V37" s="913">
        <v>56815</v>
      </c>
      <c r="W37" s="913">
        <v>83882</v>
      </c>
      <c r="X37" s="913">
        <v>25988</v>
      </c>
      <c r="Y37" s="913">
        <v>5511</v>
      </c>
      <c r="Z37" s="913">
        <v>64474</v>
      </c>
      <c r="AA37" s="913">
        <v>1746</v>
      </c>
      <c r="AB37" s="913">
        <v>46453</v>
      </c>
      <c r="AC37" s="913">
        <v>8482</v>
      </c>
      <c r="AD37" s="913">
        <v>71158</v>
      </c>
      <c r="AE37" s="913">
        <v>160362</v>
      </c>
      <c r="AF37" s="913">
        <v>27712</v>
      </c>
      <c r="AG37" s="915">
        <v>11492</v>
      </c>
    </row>
    <row r="38" spans="1:33" s="371" customFormat="1" ht="12.75" customHeight="1">
      <c r="A38" s="358"/>
      <c r="B38" s="912"/>
      <c r="C38" s="913"/>
      <c r="D38" s="914"/>
      <c r="E38" s="913"/>
      <c r="F38" s="914"/>
      <c r="G38" s="913"/>
      <c r="H38" s="913"/>
      <c r="I38" s="913"/>
      <c r="J38" s="913"/>
      <c r="K38" s="913"/>
      <c r="L38" s="913"/>
      <c r="M38" s="916"/>
      <c r="N38" s="913"/>
      <c r="O38" s="913"/>
      <c r="P38" s="913"/>
      <c r="Q38" s="913"/>
      <c r="R38" s="913"/>
      <c r="S38" s="913"/>
      <c r="T38" s="915"/>
      <c r="U38" s="912"/>
      <c r="V38" s="913"/>
      <c r="W38" s="913"/>
      <c r="X38" s="913"/>
      <c r="Y38" s="913"/>
      <c r="Z38" s="913"/>
      <c r="AA38" s="913"/>
      <c r="AB38" s="913"/>
      <c r="AC38" s="913"/>
      <c r="AD38" s="913"/>
      <c r="AE38" s="913"/>
      <c r="AF38" s="913"/>
      <c r="AG38" s="915"/>
    </row>
    <row r="39" spans="1:33" s="371" customFormat="1" ht="12.75" customHeight="1">
      <c r="A39" s="358" t="s">
        <v>1059</v>
      </c>
      <c r="B39" s="912">
        <v>328943</v>
      </c>
      <c r="C39" s="913">
        <v>306600</v>
      </c>
      <c r="D39" s="914">
        <f>SUM(B39-C39)</f>
        <v>22343</v>
      </c>
      <c r="E39" s="913">
        <v>1000</v>
      </c>
      <c r="F39" s="914">
        <f>SUM(D39-E39)</f>
        <v>21343</v>
      </c>
      <c r="G39" s="913">
        <v>81300</v>
      </c>
      <c r="H39" s="913">
        <v>0</v>
      </c>
      <c r="I39" s="913">
        <v>0</v>
      </c>
      <c r="J39" s="913">
        <v>126308</v>
      </c>
      <c r="K39" s="913">
        <v>422</v>
      </c>
      <c r="L39" s="913">
        <v>14100</v>
      </c>
      <c r="M39" s="916">
        <v>43500</v>
      </c>
      <c r="N39" s="913">
        <v>11800</v>
      </c>
      <c r="O39" s="913">
        <v>17300</v>
      </c>
      <c r="P39" s="913">
        <v>5600</v>
      </c>
      <c r="Q39" s="913">
        <v>4600</v>
      </c>
      <c r="R39" s="913">
        <v>0</v>
      </c>
      <c r="S39" s="913">
        <v>22013</v>
      </c>
      <c r="T39" s="915">
        <v>2000</v>
      </c>
      <c r="U39" s="912">
        <v>6120</v>
      </c>
      <c r="V39" s="913">
        <v>57798</v>
      </c>
      <c r="W39" s="913">
        <v>18430</v>
      </c>
      <c r="X39" s="913">
        <v>14040</v>
      </c>
      <c r="Y39" s="913">
        <v>319</v>
      </c>
      <c r="Z39" s="913">
        <v>22013</v>
      </c>
      <c r="AA39" s="913">
        <v>4260</v>
      </c>
      <c r="AB39" s="913">
        <v>47200</v>
      </c>
      <c r="AC39" s="913">
        <v>8510</v>
      </c>
      <c r="AD39" s="913">
        <v>71600</v>
      </c>
      <c r="AE39" s="913">
        <v>47986</v>
      </c>
      <c r="AF39" s="913">
        <v>7924</v>
      </c>
      <c r="AG39" s="915">
        <v>400</v>
      </c>
    </row>
    <row r="40" spans="1:33" s="371" customFormat="1" ht="12.75" customHeight="1">
      <c r="A40" s="358" t="s">
        <v>740</v>
      </c>
      <c r="B40" s="912">
        <v>236776</v>
      </c>
      <c r="C40" s="913">
        <v>236701</v>
      </c>
      <c r="D40" s="914">
        <f>SUM(B40-C40)</f>
        <v>75</v>
      </c>
      <c r="E40" s="913">
        <v>0</v>
      </c>
      <c r="F40" s="914">
        <f>SUM(D40-E40)</f>
        <v>75</v>
      </c>
      <c r="G40" s="913">
        <v>72154</v>
      </c>
      <c r="H40" s="913">
        <v>0</v>
      </c>
      <c r="I40" s="913">
        <v>0</v>
      </c>
      <c r="J40" s="913">
        <v>95922</v>
      </c>
      <c r="K40" s="913">
        <v>388</v>
      </c>
      <c r="L40" s="913">
        <v>1966</v>
      </c>
      <c r="M40" s="916">
        <v>9407</v>
      </c>
      <c r="N40" s="913">
        <v>25630</v>
      </c>
      <c r="O40" s="913">
        <v>13400</v>
      </c>
      <c r="P40" s="913">
        <v>3957</v>
      </c>
      <c r="Q40" s="913">
        <v>630</v>
      </c>
      <c r="R40" s="913">
        <v>32</v>
      </c>
      <c r="S40" s="913">
        <v>10123</v>
      </c>
      <c r="T40" s="915">
        <v>3167</v>
      </c>
      <c r="U40" s="912">
        <v>7937</v>
      </c>
      <c r="V40" s="913">
        <v>53071</v>
      </c>
      <c r="W40" s="913">
        <v>21034</v>
      </c>
      <c r="X40" s="913">
        <v>9094</v>
      </c>
      <c r="Y40" s="913">
        <v>938</v>
      </c>
      <c r="Z40" s="913">
        <v>38772</v>
      </c>
      <c r="AA40" s="913">
        <v>3089</v>
      </c>
      <c r="AB40" s="913">
        <v>20836</v>
      </c>
      <c r="AC40" s="913">
        <v>7433</v>
      </c>
      <c r="AD40" s="913">
        <v>53377</v>
      </c>
      <c r="AE40" s="913">
        <v>7345</v>
      </c>
      <c r="AF40" s="913">
        <v>13347</v>
      </c>
      <c r="AG40" s="915">
        <v>428</v>
      </c>
    </row>
    <row r="41" spans="1:33" s="371" customFormat="1" ht="12.75" customHeight="1">
      <c r="A41" s="358" t="s">
        <v>357</v>
      </c>
      <c r="B41" s="912">
        <v>299852</v>
      </c>
      <c r="C41" s="913">
        <v>285206</v>
      </c>
      <c r="D41" s="914">
        <f>SUM(B41-C41)</f>
        <v>14646</v>
      </c>
      <c r="E41" s="913">
        <v>0</v>
      </c>
      <c r="F41" s="914">
        <f>SUM(D41-E41)</f>
        <v>14646</v>
      </c>
      <c r="G41" s="913">
        <v>78363</v>
      </c>
      <c r="H41" s="913">
        <v>0</v>
      </c>
      <c r="I41" s="913">
        <v>0</v>
      </c>
      <c r="J41" s="913">
        <v>131624</v>
      </c>
      <c r="K41" s="913">
        <v>667</v>
      </c>
      <c r="L41" s="913">
        <v>12199</v>
      </c>
      <c r="M41" s="916">
        <v>34934</v>
      </c>
      <c r="N41" s="913">
        <v>6691</v>
      </c>
      <c r="O41" s="913">
        <v>17400</v>
      </c>
      <c r="P41" s="913">
        <v>4630</v>
      </c>
      <c r="Q41" s="913">
        <v>787</v>
      </c>
      <c r="R41" s="913">
        <v>2760</v>
      </c>
      <c r="S41" s="913">
        <v>5760</v>
      </c>
      <c r="T41" s="915">
        <v>4037</v>
      </c>
      <c r="U41" s="912">
        <v>6023</v>
      </c>
      <c r="V41" s="913">
        <v>54317</v>
      </c>
      <c r="W41" s="913">
        <v>15797</v>
      </c>
      <c r="X41" s="913">
        <v>8692</v>
      </c>
      <c r="Y41" s="913">
        <v>6632</v>
      </c>
      <c r="Z41" s="913">
        <v>52742</v>
      </c>
      <c r="AA41" s="913">
        <v>3417</v>
      </c>
      <c r="AB41" s="913">
        <v>45524</v>
      </c>
      <c r="AC41" s="913">
        <v>10136</v>
      </c>
      <c r="AD41" s="913">
        <v>60958</v>
      </c>
      <c r="AE41" s="913">
        <v>547</v>
      </c>
      <c r="AF41" s="913">
        <v>18184</v>
      </c>
      <c r="AG41" s="915">
        <v>2237</v>
      </c>
    </row>
    <row r="42" spans="1:33" s="371" customFormat="1" ht="12.75" customHeight="1">
      <c r="A42" s="358" t="s">
        <v>1046</v>
      </c>
      <c r="B42" s="912">
        <v>345415</v>
      </c>
      <c r="C42" s="913">
        <v>345161</v>
      </c>
      <c r="D42" s="914">
        <f>SUM(B42-C42)</f>
        <v>254</v>
      </c>
      <c r="E42" s="913">
        <v>13</v>
      </c>
      <c r="F42" s="914">
        <f>SUM(D42-E42)</f>
        <v>241</v>
      </c>
      <c r="G42" s="913">
        <v>111376</v>
      </c>
      <c r="H42" s="913">
        <v>0</v>
      </c>
      <c r="I42" s="913">
        <v>0</v>
      </c>
      <c r="J42" s="913">
        <v>91301</v>
      </c>
      <c r="K42" s="913">
        <v>506</v>
      </c>
      <c r="L42" s="913">
        <v>4357</v>
      </c>
      <c r="M42" s="916">
        <v>32854</v>
      </c>
      <c r="N42" s="913">
        <v>46908</v>
      </c>
      <c r="O42" s="913">
        <v>45100</v>
      </c>
      <c r="P42" s="913">
        <v>3572</v>
      </c>
      <c r="Q42" s="913">
        <v>2429</v>
      </c>
      <c r="R42" s="913">
        <v>0</v>
      </c>
      <c r="S42" s="913">
        <v>3269</v>
      </c>
      <c r="T42" s="915">
        <v>3743</v>
      </c>
      <c r="U42" s="912">
        <v>7170</v>
      </c>
      <c r="V42" s="913">
        <v>52929</v>
      </c>
      <c r="W42" s="913">
        <v>23584</v>
      </c>
      <c r="X42" s="913">
        <v>9876</v>
      </c>
      <c r="Y42" s="913">
        <v>233</v>
      </c>
      <c r="Z42" s="913">
        <v>55010</v>
      </c>
      <c r="AA42" s="913">
        <v>2919</v>
      </c>
      <c r="AB42" s="913">
        <v>27741</v>
      </c>
      <c r="AC42" s="913">
        <v>11182</v>
      </c>
      <c r="AD42" s="913">
        <v>134226</v>
      </c>
      <c r="AE42" s="913">
        <v>231</v>
      </c>
      <c r="AF42" s="913">
        <v>20060</v>
      </c>
      <c r="AG42" s="915">
        <v>0</v>
      </c>
    </row>
    <row r="43" spans="1:33" s="371" customFormat="1" ht="12.75" customHeight="1">
      <c r="A43" s="358"/>
      <c r="B43" s="912"/>
      <c r="C43" s="913"/>
      <c r="D43" s="914"/>
      <c r="E43" s="913"/>
      <c r="F43" s="914"/>
      <c r="G43" s="913"/>
      <c r="H43" s="913"/>
      <c r="I43" s="913"/>
      <c r="J43" s="913"/>
      <c r="K43" s="913"/>
      <c r="L43" s="913"/>
      <c r="M43" s="916"/>
      <c r="N43" s="913"/>
      <c r="O43" s="913"/>
      <c r="P43" s="913"/>
      <c r="Q43" s="913"/>
      <c r="R43" s="913"/>
      <c r="S43" s="913"/>
      <c r="T43" s="915"/>
      <c r="U43" s="912"/>
      <c r="V43" s="913"/>
      <c r="W43" s="913"/>
      <c r="X43" s="913"/>
      <c r="Y43" s="913"/>
      <c r="Z43" s="913"/>
      <c r="AA43" s="913"/>
      <c r="AB43" s="913"/>
      <c r="AC43" s="913"/>
      <c r="AD43" s="913"/>
      <c r="AE43" s="913"/>
      <c r="AF43" s="913"/>
      <c r="AG43" s="915"/>
    </row>
    <row r="44" spans="1:33" s="371" customFormat="1" ht="12.75" customHeight="1">
      <c r="A44" s="358" t="s">
        <v>1466</v>
      </c>
      <c r="B44" s="912">
        <v>287922</v>
      </c>
      <c r="C44" s="913">
        <v>285471</v>
      </c>
      <c r="D44" s="914">
        <f>SUM(B44-C44)</f>
        <v>2451</v>
      </c>
      <c r="E44" s="913">
        <v>0</v>
      </c>
      <c r="F44" s="914">
        <f>SUM(D44-E44)</f>
        <v>2451</v>
      </c>
      <c r="G44" s="913">
        <v>80226</v>
      </c>
      <c r="H44" s="913">
        <v>0</v>
      </c>
      <c r="I44" s="913">
        <v>0</v>
      </c>
      <c r="J44" s="913">
        <v>120880</v>
      </c>
      <c r="K44" s="913">
        <v>610</v>
      </c>
      <c r="L44" s="913">
        <v>1968</v>
      </c>
      <c r="M44" s="916">
        <v>23213</v>
      </c>
      <c r="N44" s="913">
        <v>15756</v>
      </c>
      <c r="O44" s="913">
        <v>26500</v>
      </c>
      <c r="P44" s="913">
        <v>3471</v>
      </c>
      <c r="Q44" s="913">
        <v>922</v>
      </c>
      <c r="R44" s="913">
        <v>4900</v>
      </c>
      <c r="S44" s="913">
        <v>4251</v>
      </c>
      <c r="T44" s="915">
        <v>5225</v>
      </c>
      <c r="U44" s="912">
        <v>8970</v>
      </c>
      <c r="V44" s="913">
        <v>70048</v>
      </c>
      <c r="W44" s="913">
        <v>25995</v>
      </c>
      <c r="X44" s="913">
        <v>21495</v>
      </c>
      <c r="Y44" s="913">
        <v>3897</v>
      </c>
      <c r="Z44" s="913">
        <v>25892</v>
      </c>
      <c r="AA44" s="913">
        <v>3375</v>
      </c>
      <c r="AB44" s="913">
        <v>32940</v>
      </c>
      <c r="AC44" s="913">
        <v>8520</v>
      </c>
      <c r="AD44" s="913">
        <v>66334</v>
      </c>
      <c r="AE44" s="913">
        <v>1930</v>
      </c>
      <c r="AF44" s="913">
        <v>12833</v>
      </c>
      <c r="AG44" s="915">
        <v>3242</v>
      </c>
    </row>
    <row r="45" spans="1:33" s="371" customFormat="1" ht="12.75" customHeight="1">
      <c r="A45" s="358" t="s">
        <v>741</v>
      </c>
      <c r="B45" s="912">
        <v>324315</v>
      </c>
      <c r="C45" s="913">
        <v>321611</v>
      </c>
      <c r="D45" s="914">
        <f>SUM(B45-C45)</f>
        <v>2704</v>
      </c>
      <c r="E45" s="913">
        <v>489</v>
      </c>
      <c r="F45" s="914">
        <f>SUM(D45-E45)</f>
        <v>2215</v>
      </c>
      <c r="G45" s="913">
        <v>79765</v>
      </c>
      <c r="H45" s="913">
        <v>0</v>
      </c>
      <c r="I45" s="913">
        <v>0</v>
      </c>
      <c r="J45" s="913">
        <v>122463</v>
      </c>
      <c r="K45" s="913">
        <v>493</v>
      </c>
      <c r="L45" s="913">
        <v>10345</v>
      </c>
      <c r="M45" s="916">
        <v>22526</v>
      </c>
      <c r="N45" s="913">
        <v>62383</v>
      </c>
      <c r="O45" s="913">
        <v>14000</v>
      </c>
      <c r="P45" s="913">
        <v>4252</v>
      </c>
      <c r="Q45" s="913">
        <v>1448</v>
      </c>
      <c r="R45" s="913">
        <v>1600</v>
      </c>
      <c r="S45" s="913">
        <v>0</v>
      </c>
      <c r="T45" s="915">
        <v>5040</v>
      </c>
      <c r="U45" s="912">
        <v>7184</v>
      </c>
      <c r="V45" s="913">
        <v>59947</v>
      </c>
      <c r="W45" s="913">
        <v>16270</v>
      </c>
      <c r="X45" s="913">
        <v>18081</v>
      </c>
      <c r="Y45" s="913">
        <v>337</v>
      </c>
      <c r="Z45" s="913">
        <v>84487</v>
      </c>
      <c r="AA45" s="913">
        <v>2716</v>
      </c>
      <c r="AB45" s="913">
        <v>24897</v>
      </c>
      <c r="AC45" s="913">
        <v>8335</v>
      </c>
      <c r="AD45" s="913">
        <v>60298</v>
      </c>
      <c r="AE45" s="913">
        <v>9868</v>
      </c>
      <c r="AF45" s="913">
        <v>12460</v>
      </c>
      <c r="AG45" s="915">
        <v>16731</v>
      </c>
    </row>
    <row r="46" spans="1:33" s="371" customFormat="1" ht="12.75" customHeight="1">
      <c r="A46" s="358" t="s">
        <v>366</v>
      </c>
      <c r="B46" s="912">
        <v>572729</v>
      </c>
      <c r="C46" s="913">
        <v>561938</v>
      </c>
      <c r="D46" s="914">
        <f>SUM(B46-C46)</f>
        <v>10791</v>
      </c>
      <c r="E46" s="913">
        <v>8893</v>
      </c>
      <c r="F46" s="914">
        <f>SUM(D46-E46)</f>
        <v>1898</v>
      </c>
      <c r="G46" s="913">
        <v>67558</v>
      </c>
      <c r="H46" s="913">
        <v>0</v>
      </c>
      <c r="I46" s="913">
        <v>0</v>
      </c>
      <c r="J46" s="913">
        <v>168329</v>
      </c>
      <c r="K46" s="913">
        <v>659</v>
      </c>
      <c r="L46" s="913">
        <v>10418</v>
      </c>
      <c r="M46" s="916">
        <v>48362</v>
      </c>
      <c r="N46" s="913">
        <v>182612</v>
      </c>
      <c r="O46" s="913">
        <v>48200</v>
      </c>
      <c r="P46" s="913">
        <v>16531</v>
      </c>
      <c r="Q46" s="913">
        <v>1386</v>
      </c>
      <c r="R46" s="913">
        <v>14300</v>
      </c>
      <c r="S46" s="913">
        <v>7767</v>
      </c>
      <c r="T46" s="915">
        <v>6607</v>
      </c>
      <c r="U46" s="912">
        <v>7456</v>
      </c>
      <c r="V46" s="913">
        <v>63100</v>
      </c>
      <c r="W46" s="913">
        <v>26311</v>
      </c>
      <c r="X46" s="913">
        <v>12500</v>
      </c>
      <c r="Y46" s="913">
        <v>328</v>
      </c>
      <c r="Z46" s="913">
        <v>38980</v>
      </c>
      <c r="AA46" s="913">
        <v>1785</v>
      </c>
      <c r="AB46" s="913">
        <v>37650</v>
      </c>
      <c r="AC46" s="913">
        <v>5800</v>
      </c>
      <c r="AD46" s="913">
        <v>78790</v>
      </c>
      <c r="AE46" s="913">
        <v>267650</v>
      </c>
      <c r="AF46" s="913">
        <v>21588</v>
      </c>
      <c r="AG46" s="915">
        <v>0</v>
      </c>
    </row>
    <row r="47" spans="1:33" s="371" customFormat="1" ht="12.75" customHeight="1">
      <c r="A47" s="358" t="s">
        <v>742</v>
      </c>
      <c r="B47" s="912">
        <v>261701</v>
      </c>
      <c r="C47" s="913">
        <v>239021</v>
      </c>
      <c r="D47" s="914">
        <f>SUM(B47-C47)</f>
        <v>22680</v>
      </c>
      <c r="E47" s="913">
        <v>14090</v>
      </c>
      <c r="F47" s="914">
        <f>SUM(D47-E47)</f>
        <v>8590</v>
      </c>
      <c r="G47" s="913">
        <v>52607</v>
      </c>
      <c r="H47" s="913">
        <v>0</v>
      </c>
      <c r="I47" s="913">
        <v>0</v>
      </c>
      <c r="J47" s="913">
        <v>119009</v>
      </c>
      <c r="K47" s="913">
        <v>406</v>
      </c>
      <c r="L47" s="913">
        <v>1200</v>
      </c>
      <c r="M47" s="916">
        <v>16245</v>
      </c>
      <c r="N47" s="913">
        <v>9616</v>
      </c>
      <c r="O47" s="913">
        <v>35100</v>
      </c>
      <c r="P47" s="913">
        <v>7066</v>
      </c>
      <c r="Q47" s="913">
        <v>3185</v>
      </c>
      <c r="R47" s="913">
        <v>0</v>
      </c>
      <c r="S47" s="913">
        <v>12501</v>
      </c>
      <c r="T47" s="915">
        <v>4766</v>
      </c>
      <c r="U47" s="912">
        <v>7595</v>
      </c>
      <c r="V47" s="913">
        <v>44998</v>
      </c>
      <c r="W47" s="913">
        <v>33012</v>
      </c>
      <c r="X47" s="913">
        <v>10278</v>
      </c>
      <c r="Y47" s="913">
        <v>189</v>
      </c>
      <c r="Z47" s="913">
        <v>19383</v>
      </c>
      <c r="AA47" s="913">
        <v>1774</v>
      </c>
      <c r="AB47" s="913">
        <v>28150</v>
      </c>
      <c r="AC47" s="913">
        <v>8007</v>
      </c>
      <c r="AD47" s="913">
        <v>64675</v>
      </c>
      <c r="AE47" s="913">
        <v>2477</v>
      </c>
      <c r="AF47" s="913">
        <v>15499</v>
      </c>
      <c r="AG47" s="915">
        <v>2984</v>
      </c>
    </row>
    <row r="48" spans="1:33" s="371" customFormat="1" ht="12.75" customHeight="1">
      <c r="A48" s="358"/>
      <c r="B48" s="912"/>
      <c r="C48" s="913"/>
      <c r="D48" s="914"/>
      <c r="E48" s="913"/>
      <c r="F48" s="914"/>
      <c r="G48" s="913"/>
      <c r="H48" s="913"/>
      <c r="I48" s="913"/>
      <c r="J48" s="913"/>
      <c r="K48" s="913"/>
      <c r="L48" s="913"/>
      <c r="M48" s="916"/>
      <c r="N48" s="913"/>
      <c r="O48" s="913"/>
      <c r="P48" s="913"/>
      <c r="Q48" s="913"/>
      <c r="R48" s="913"/>
      <c r="S48" s="913"/>
      <c r="T48" s="915"/>
      <c r="U48" s="912"/>
      <c r="V48" s="913"/>
      <c r="W48" s="913"/>
      <c r="X48" s="913"/>
      <c r="Y48" s="913"/>
      <c r="Z48" s="913"/>
      <c r="AA48" s="913"/>
      <c r="AB48" s="913"/>
      <c r="AC48" s="913"/>
      <c r="AD48" s="913"/>
      <c r="AE48" s="913"/>
      <c r="AF48" s="913"/>
      <c r="AG48" s="915"/>
    </row>
    <row r="49" spans="1:33" s="371" customFormat="1" ht="12.75" customHeight="1">
      <c r="A49" s="358" t="s">
        <v>364</v>
      </c>
      <c r="B49" s="912">
        <v>331282</v>
      </c>
      <c r="C49" s="913">
        <v>319933</v>
      </c>
      <c r="D49" s="914">
        <f>SUM(B49-C49)</f>
        <v>11349</v>
      </c>
      <c r="E49" s="913">
        <v>4649</v>
      </c>
      <c r="F49" s="914">
        <f>SUM(D49-E49)</f>
        <v>6700</v>
      </c>
      <c r="G49" s="913">
        <v>66936</v>
      </c>
      <c r="H49" s="913">
        <v>0</v>
      </c>
      <c r="I49" s="913">
        <v>0</v>
      </c>
      <c r="J49" s="913">
        <v>128563</v>
      </c>
      <c r="K49" s="913">
        <v>520</v>
      </c>
      <c r="L49" s="913">
        <v>12466</v>
      </c>
      <c r="M49" s="916">
        <v>31417</v>
      </c>
      <c r="N49" s="913">
        <v>27190</v>
      </c>
      <c r="O49" s="913">
        <v>29600</v>
      </c>
      <c r="P49" s="913">
        <v>10935</v>
      </c>
      <c r="Q49" s="913">
        <v>3793</v>
      </c>
      <c r="R49" s="913">
        <v>600</v>
      </c>
      <c r="S49" s="913">
        <v>11831</v>
      </c>
      <c r="T49" s="915">
        <v>7431</v>
      </c>
      <c r="U49" s="912">
        <v>6132</v>
      </c>
      <c r="V49" s="913">
        <v>52044</v>
      </c>
      <c r="W49" s="913">
        <v>30144</v>
      </c>
      <c r="X49" s="913">
        <v>24458</v>
      </c>
      <c r="Y49" s="913">
        <v>388</v>
      </c>
      <c r="Z49" s="913">
        <v>41569</v>
      </c>
      <c r="AA49" s="913">
        <v>4103</v>
      </c>
      <c r="AB49" s="913">
        <v>30458</v>
      </c>
      <c r="AC49" s="913">
        <v>10751</v>
      </c>
      <c r="AD49" s="913">
        <v>87564</v>
      </c>
      <c r="AE49" s="913">
        <v>12510</v>
      </c>
      <c r="AF49" s="913">
        <v>10715</v>
      </c>
      <c r="AG49" s="915">
        <v>9097</v>
      </c>
    </row>
    <row r="50" spans="1:33" s="371" customFormat="1" ht="12.75" customHeight="1">
      <c r="A50" s="358" t="s">
        <v>743</v>
      </c>
      <c r="B50" s="912">
        <v>326090</v>
      </c>
      <c r="C50" s="913">
        <v>324082</v>
      </c>
      <c r="D50" s="914">
        <f>SUM(B50-C50)</f>
        <v>2008</v>
      </c>
      <c r="E50" s="913">
        <v>0</v>
      </c>
      <c r="F50" s="914">
        <f>SUM(D50-E50)</f>
        <v>2008</v>
      </c>
      <c r="G50" s="913">
        <v>71483</v>
      </c>
      <c r="H50" s="913">
        <v>0</v>
      </c>
      <c r="I50" s="913">
        <v>0</v>
      </c>
      <c r="J50" s="913">
        <v>102979</v>
      </c>
      <c r="K50" s="913">
        <v>625</v>
      </c>
      <c r="L50" s="913">
        <v>12590</v>
      </c>
      <c r="M50" s="916">
        <v>22988</v>
      </c>
      <c r="N50" s="913">
        <v>52477</v>
      </c>
      <c r="O50" s="913">
        <v>33700</v>
      </c>
      <c r="P50" s="913">
        <v>6310</v>
      </c>
      <c r="Q50" s="913">
        <v>14080</v>
      </c>
      <c r="R50" s="913">
        <v>1250</v>
      </c>
      <c r="S50" s="913">
        <v>5468</v>
      </c>
      <c r="T50" s="915">
        <v>2140</v>
      </c>
      <c r="U50" s="912">
        <v>6839</v>
      </c>
      <c r="V50" s="913">
        <v>51459</v>
      </c>
      <c r="W50" s="913">
        <v>13519</v>
      </c>
      <c r="X50" s="913">
        <v>12409</v>
      </c>
      <c r="Y50" s="913">
        <v>153</v>
      </c>
      <c r="Z50" s="913">
        <v>86557</v>
      </c>
      <c r="AA50" s="913">
        <v>4160</v>
      </c>
      <c r="AB50" s="913">
        <v>30911</v>
      </c>
      <c r="AC50" s="913">
        <v>8285</v>
      </c>
      <c r="AD50" s="913">
        <v>85642</v>
      </c>
      <c r="AE50" s="913">
        <v>1332</v>
      </c>
      <c r="AF50" s="913">
        <v>22816</v>
      </c>
      <c r="AG50" s="915">
        <v>0</v>
      </c>
    </row>
    <row r="51" spans="1:33" s="371" customFormat="1" ht="12.75" customHeight="1">
      <c r="A51" s="358" t="s">
        <v>1158</v>
      </c>
      <c r="B51" s="912">
        <v>189202</v>
      </c>
      <c r="C51" s="913">
        <v>194591</v>
      </c>
      <c r="D51" s="914">
        <f>SUM(B51-C51)</f>
        <v>-5389</v>
      </c>
      <c r="E51" s="913">
        <v>0</v>
      </c>
      <c r="F51" s="914">
        <f>SUM(D51-E51)</f>
        <v>-5389</v>
      </c>
      <c r="G51" s="913">
        <v>58517</v>
      </c>
      <c r="H51" s="913">
        <v>0</v>
      </c>
      <c r="I51" s="913">
        <v>0</v>
      </c>
      <c r="J51" s="913">
        <v>77616</v>
      </c>
      <c r="K51" s="913">
        <v>114</v>
      </c>
      <c r="L51" s="913">
        <v>1262</v>
      </c>
      <c r="M51" s="916">
        <v>15404</v>
      </c>
      <c r="N51" s="913">
        <v>8792</v>
      </c>
      <c r="O51" s="913">
        <v>13100</v>
      </c>
      <c r="P51" s="913">
        <v>4820</v>
      </c>
      <c r="Q51" s="913">
        <v>69</v>
      </c>
      <c r="R51" s="913">
        <v>2081</v>
      </c>
      <c r="S51" s="913">
        <v>697</v>
      </c>
      <c r="T51" s="915">
        <v>6730</v>
      </c>
      <c r="U51" s="912">
        <v>6918</v>
      </c>
      <c r="V51" s="913">
        <v>41406</v>
      </c>
      <c r="W51" s="913">
        <v>20953</v>
      </c>
      <c r="X51" s="913">
        <v>10950</v>
      </c>
      <c r="Y51" s="913">
        <v>0</v>
      </c>
      <c r="Z51" s="913">
        <v>15014</v>
      </c>
      <c r="AA51" s="913">
        <v>3860</v>
      </c>
      <c r="AB51" s="913">
        <v>16282</v>
      </c>
      <c r="AC51" s="913">
        <v>7796</v>
      </c>
      <c r="AD51" s="913">
        <v>52528</v>
      </c>
      <c r="AE51" s="913">
        <v>5329</v>
      </c>
      <c r="AF51" s="913">
        <v>13555</v>
      </c>
      <c r="AG51" s="915">
        <v>0</v>
      </c>
    </row>
    <row r="52" spans="1:33" s="371" customFormat="1" ht="12.75" customHeight="1">
      <c r="A52" s="358" t="s">
        <v>1154</v>
      </c>
      <c r="B52" s="912">
        <v>226757</v>
      </c>
      <c r="C52" s="913">
        <v>216107</v>
      </c>
      <c r="D52" s="914">
        <f>SUM(B52-C52)</f>
        <v>10650</v>
      </c>
      <c r="E52" s="913">
        <v>5650</v>
      </c>
      <c r="F52" s="914">
        <f>SUM(D52-E52)</f>
        <v>5000</v>
      </c>
      <c r="G52" s="913">
        <v>81010</v>
      </c>
      <c r="H52" s="913">
        <v>0</v>
      </c>
      <c r="I52" s="913">
        <v>0</v>
      </c>
      <c r="J52" s="913">
        <v>69738</v>
      </c>
      <c r="K52" s="913">
        <v>198</v>
      </c>
      <c r="L52" s="913">
        <v>1994</v>
      </c>
      <c r="M52" s="913">
        <v>29019</v>
      </c>
      <c r="N52" s="913">
        <v>11054</v>
      </c>
      <c r="O52" s="913">
        <v>16700</v>
      </c>
      <c r="P52" s="913">
        <v>4451</v>
      </c>
      <c r="Q52" s="913">
        <v>1879</v>
      </c>
      <c r="R52" s="913">
        <v>0</v>
      </c>
      <c r="S52" s="913">
        <v>6124</v>
      </c>
      <c r="T52" s="915">
        <v>4590</v>
      </c>
      <c r="U52" s="912">
        <v>5868</v>
      </c>
      <c r="V52" s="913">
        <v>45707</v>
      </c>
      <c r="W52" s="913">
        <v>8833</v>
      </c>
      <c r="X52" s="913">
        <v>8637</v>
      </c>
      <c r="Y52" s="913">
        <v>206</v>
      </c>
      <c r="Z52" s="913">
        <v>26613</v>
      </c>
      <c r="AA52" s="913">
        <v>2897</v>
      </c>
      <c r="AB52" s="913">
        <v>27136</v>
      </c>
      <c r="AC52" s="913">
        <v>5820</v>
      </c>
      <c r="AD52" s="913">
        <v>55763</v>
      </c>
      <c r="AE52" s="913">
        <v>14396</v>
      </c>
      <c r="AF52" s="913">
        <v>11146</v>
      </c>
      <c r="AG52" s="915">
        <v>3085</v>
      </c>
    </row>
    <row r="53" spans="1:33" s="371" customFormat="1" ht="12.75" customHeight="1">
      <c r="A53" s="358"/>
      <c r="B53" s="912"/>
      <c r="C53" s="913"/>
      <c r="D53" s="914"/>
      <c r="E53" s="913"/>
      <c r="F53" s="914"/>
      <c r="G53" s="913"/>
      <c r="H53" s="913"/>
      <c r="I53" s="913"/>
      <c r="J53" s="913"/>
      <c r="K53" s="913"/>
      <c r="L53" s="913"/>
      <c r="M53" s="913"/>
      <c r="N53" s="913"/>
      <c r="O53" s="913"/>
      <c r="P53" s="913"/>
      <c r="Q53" s="913"/>
      <c r="R53" s="913"/>
      <c r="S53" s="913"/>
      <c r="T53" s="915"/>
      <c r="U53" s="912"/>
      <c r="V53" s="913"/>
      <c r="W53" s="913"/>
      <c r="X53" s="913"/>
      <c r="Y53" s="913"/>
      <c r="Z53" s="913"/>
      <c r="AA53" s="913"/>
      <c r="AB53" s="913"/>
      <c r="AC53" s="913"/>
      <c r="AD53" s="913"/>
      <c r="AE53" s="913"/>
      <c r="AF53" s="913"/>
      <c r="AG53" s="915"/>
    </row>
    <row r="54" spans="1:33" s="371" customFormat="1" ht="12.75" customHeight="1">
      <c r="A54" s="358" t="s">
        <v>383</v>
      </c>
      <c r="B54" s="912">
        <v>187620</v>
      </c>
      <c r="C54" s="913">
        <v>181010</v>
      </c>
      <c r="D54" s="914">
        <f>SUM(B54-C54)</f>
        <v>6610</v>
      </c>
      <c r="E54" s="913">
        <v>0</v>
      </c>
      <c r="F54" s="914">
        <f>SUM(D54-E54)</f>
        <v>6610</v>
      </c>
      <c r="G54" s="913">
        <v>49024</v>
      </c>
      <c r="H54" s="913">
        <v>0</v>
      </c>
      <c r="I54" s="913">
        <v>0</v>
      </c>
      <c r="J54" s="913">
        <v>81825</v>
      </c>
      <c r="K54" s="913">
        <v>365</v>
      </c>
      <c r="L54" s="913">
        <v>1207</v>
      </c>
      <c r="M54" s="913">
        <v>14751</v>
      </c>
      <c r="N54" s="913">
        <v>6500</v>
      </c>
      <c r="O54" s="913">
        <v>17300</v>
      </c>
      <c r="P54" s="913">
        <v>1858</v>
      </c>
      <c r="Q54" s="913">
        <v>1035</v>
      </c>
      <c r="R54" s="913">
        <v>2082</v>
      </c>
      <c r="S54" s="913">
        <v>9140</v>
      </c>
      <c r="T54" s="915">
        <v>2533</v>
      </c>
      <c r="U54" s="912">
        <v>6415</v>
      </c>
      <c r="V54" s="913">
        <v>39143</v>
      </c>
      <c r="W54" s="913">
        <v>12317</v>
      </c>
      <c r="X54" s="913">
        <v>7799</v>
      </c>
      <c r="Y54" s="913">
        <v>146</v>
      </c>
      <c r="Z54" s="913">
        <v>13836</v>
      </c>
      <c r="AA54" s="913">
        <v>613</v>
      </c>
      <c r="AB54" s="913">
        <v>24209</v>
      </c>
      <c r="AC54" s="913">
        <v>5834</v>
      </c>
      <c r="AD54" s="913">
        <v>52266</v>
      </c>
      <c r="AE54" s="913">
        <v>44</v>
      </c>
      <c r="AF54" s="913">
        <v>18388</v>
      </c>
      <c r="AG54" s="915">
        <v>0</v>
      </c>
    </row>
    <row r="55" spans="1:33" s="371" customFormat="1" ht="12.75" customHeight="1">
      <c r="A55" s="358" t="s">
        <v>1156</v>
      </c>
      <c r="B55" s="912">
        <v>257859</v>
      </c>
      <c r="C55" s="913">
        <v>254844</v>
      </c>
      <c r="D55" s="914">
        <f>SUM(B55-C55)</f>
        <v>3015</v>
      </c>
      <c r="E55" s="913">
        <v>702</v>
      </c>
      <c r="F55" s="914">
        <f>SUM(D55-E55)</f>
        <v>2313</v>
      </c>
      <c r="G55" s="913">
        <v>74720</v>
      </c>
      <c r="H55" s="913">
        <v>0</v>
      </c>
      <c r="I55" s="913">
        <v>0</v>
      </c>
      <c r="J55" s="913">
        <v>81756</v>
      </c>
      <c r="K55" s="913">
        <v>439</v>
      </c>
      <c r="L55" s="913">
        <v>10298</v>
      </c>
      <c r="M55" s="913">
        <v>12388</v>
      </c>
      <c r="N55" s="913">
        <v>41757</v>
      </c>
      <c r="O55" s="913">
        <v>19100</v>
      </c>
      <c r="P55" s="913">
        <v>3621</v>
      </c>
      <c r="Q55" s="913">
        <v>2005</v>
      </c>
      <c r="R55" s="913">
        <v>2185</v>
      </c>
      <c r="S55" s="913">
        <v>3840</v>
      </c>
      <c r="T55" s="915">
        <v>5750</v>
      </c>
      <c r="U55" s="912">
        <v>4767</v>
      </c>
      <c r="V55" s="913">
        <v>53962</v>
      </c>
      <c r="W55" s="913">
        <v>14459</v>
      </c>
      <c r="X55" s="913">
        <v>17775</v>
      </c>
      <c r="Y55" s="913">
        <v>53</v>
      </c>
      <c r="Z55" s="913">
        <v>63295</v>
      </c>
      <c r="AA55" s="913">
        <v>2062</v>
      </c>
      <c r="AB55" s="913">
        <v>21082</v>
      </c>
      <c r="AC55" s="913">
        <v>5418</v>
      </c>
      <c r="AD55" s="913">
        <v>53185</v>
      </c>
      <c r="AE55" s="913">
        <v>3951</v>
      </c>
      <c r="AF55" s="913">
        <v>14041</v>
      </c>
      <c r="AG55" s="915">
        <v>794</v>
      </c>
    </row>
    <row r="56" spans="1:33" s="371" customFormat="1" ht="12.75" customHeight="1">
      <c r="A56" s="358" t="s">
        <v>1152</v>
      </c>
      <c r="B56" s="912">
        <v>272869</v>
      </c>
      <c r="C56" s="913">
        <v>259836</v>
      </c>
      <c r="D56" s="914">
        <f>SUM(B56-C56)</f>
        <v>13033</v>
      </c>
      <c r="E56" s="913">
        <v>2777</v>
      </c>
      <c r="F56" s="914">
        <f>SUM(D56-E56)</f>
        <v>10256</v>
      </c>
      <c r="G56" s="913">
        <v>130204</v>
      </c>
      <c r="H56" s="913">
        <v>0</v>
      </c>
      <c r="I56" s="913">
        <v>0</v>
      </c>
      <c r="J56" s="913">
        <v>51615</v>
      </c>
      <c r="K56" s="913">
        <v>276</v>
      </c>
      <c r="L56" s="913">
        <v>6748</v>
      </c>
      <c r="M56" s="913">
        <v>12909</v>
      </c>
      <c r="N56" s="913">
        <v>23207</v>
      </c>
      <c r="O56" s="913">
        <v>18700</v>
      </c>
      <c r="P56" s="913">
        <v>3225</v>
      </c>
      <c r="Q56" s="913">
        <v>5945</v>
      </c>
      <c r="R56" s="913">
        <v>0</v>
      </c>
      <c r="S56" s="913">
        <v>14564</v>
      </c>
      <c r="T56" s="915">
        <v>5476</v>
      </c>
      <c r="U56" s="912">
        <v>5690</v>
      </c>
      <c r="V56" s="913">
        <v>44842</v>
      </c>
      <c r="W56" s="913">
        <v>23880</v>
      </c>
      <c r="X56" s="913">
        <v>9850</v>
      </c>
      <c r="Y56" s="913">
        <v>130</v>
      </c>
      <c r="Z56" s="913">
        <v>47700</v>
      </c>
      <c r="AA56" s="913">
        <v>4090</v>
      </c>
      <c r="AB56" s="913">
        <v>19300</v>
      </c>
      <c r="AC56" s="913">
        <v>5800</v>
      </c>
      <c r="AD56" s="913">
        <v>83000</v>
      </c>
      <c r="AE56" s="913">
        <v>2912</v>
      </c>
      <c r="AF56" s="913">
        <v>11542</v>
      </c>
      <c r="AG56" s="915">
        <v>1100</v>
      </c>
    </row>
    <row r="57" spans="1:33" s="371" customFormat="1" ht="12.75" customHeight="1">
      <c r="A57" s="358" t="s">
        <v>744</v>
      </c>
      <c r="B57" s="912">
        <v>208664</v>
      </c>
      <c r="C57" s="913">
        <v>200232</v>
      </c>
      <c r="D57" s="914">
        <f>SUM(B57-C57)</f>
        <v>8432</v>
      </c>
      <c r="E57" s="913">
        <v>0</v>
      </c>
      <c r="F57" s="914">
        <f>SUM(D57-E57)</f>
        <v>8432</v>
      </c>
      <c r="G57" s="913">
        <v>44662</v>
      </c>
      <c r="H57" s="913">
        <v>0</v>
      </c>
      <c r="I57" s="913">
        <v>0</v>
      </c>
      <c r="J57" s="913">
        <v>98465</v>
      </c>
      <c r="K57" s="913">
        <v>451</v>
      </c>
      <c r="L57" s="913">
        <v>10989</v>
      </c>
      <c r="M57" s="913">
        <v>14629</v>
      </c>
      <c r="N57" s="913">
        <v>10731</v>
      </c>
      <c r="O57" s="913">
        <v>11600</v>
      </c>
      <c r="P57" s="913">
        <v>2426</v>
      </c>
      <c r="Q57" s="913">
        <v>1307</v>
      </c>
      <c r="R57" s="913">
        <v>0</v>
      </c>
      <c r="S57" s="913">
        <v>10338</v>
      </c>
      <c r="T57" s="915">
        <v>3066</v>
      </c>
      <c r="U57" s="912">
        <v>4885</v>
      </c>
      <c r="V57" s="913">
        <v>48505</v>
      </c>
      <c r="W57" s="913">
        <v>16560</v>
      </c>
      <c r="X57" s="913">
        <v>7185</v>
      </c>
      <c r="Y57" s="913">
        <v>164</v>
      </c>
      <c r="Z57" s="913">
        <v>27528</v>
      </c>
      <c r="AA57" s="913">
        <v>1556</v>
      </c>
      <c r="AB57" s="913">
        <v>25982</v>
      </c>
      <c r="AC57" s="913">
        <v>10857</v>
      </c>
      <c r="AD57" s="913">
        <v>51129</v>
      </c>
      <c r="AE57" s="913">
        <v>2</v>
      </c>
      <c r="AF57" s="913">
        <v>5879</v>
      </c>
      <c r="AG57" s="915">
        <v>0</v>
      </c>
    </row>
    <row r="58" spans="1:33" s="371" customFormat="1" ht="12.75" customHeight="1">
      <c r="A58" s="358"/>
      <c r="B58" s="912"/>
      <c r="C58" s="913"/>
      <c r="D58" s="914"/>
      <c r="E58" s="913"/>
      <c r="F58" s="914"/>
      <c r="G58" s="913"/>
      <c r="H58" s="913"/>
      <c r="I58" s="913"/>
      <c r="J58" s="913"/>
      <c r="K58" s="913"/>
      <c r="L58" s="913"/>
      <c r="M58" s="913"/>
      <c r="N58" s="913"/>
      <c r="O58" s="913"/>
      <c r="P58" s="913"/>
      <c r="Q58" s="913"/>
      <c r="R58" s="913"/>
      <c r="S58" s="913"/>
      <c r="T58" s="915"/>
      <c r="U58" s="912"/>
      <c r="V58" s="913"/>
      <c r="W58" s="913"/>
      <c r="X58" s="913"/>
      <c r="Y58" s="913"/>
      <c r="Z58" s="913"/>
      <c r="AA58" s="913"/>
      <c r="AB58" s="913"/>
      <c r="AC58" s="913"/>
      <c r="AD58" s="913"/>
      <c r="AE58" s="913"/>
      <c r="AF58" s="913"/>
      <c r="AG58" s="915"/>
    </row>
    <row r="59" spans="1:33" s="371" customFormat="1" ht="12.75" customHeight="1">
      <c r="A59" s="358" t="s">
        <v>1054</v>
      </c>
      <c r="B59" s="912">
        <v>218800</v>
      </c>
      <c r="C59" s="913">
        <v>210530</v>
      </c>
      <c r="D59" s="914">
        <f>SUM(B59-C59)</f>
        <v>8270</v>
      </c>
      <c r="E59" s="913">
        <v>0</v>
      </c>
      <c r="F59" s="914">
        <f>SUM(D59-E59)</f>
        <v>8270</v>
      </c>
      <c r="G59" s="913">
        <v>44721</v>
      </c>
      <c r="H59" s="913">
        <v>0</v>
      </c>
      <c r="I59" s="913">
        <v>0</v>
      </c>
      <c r="J59" s="913">
        <v>91981</v>
      </c>
      <c r="K59" s="913">
        <v>400</v>
      </c>
      <c r="L59" s="913">
        <v>6544</v>
      </c>
      <c r="M59" s="913">
        <v>12148</v>
      </c>
      <c r="N59" s="913">
        <v>2630</v>
      </c>
      <c r="O59" s="913">
        <v>25500</v>
      </c>
      <c r="P59" s="913">
        <v>3413</v>
      </c>
      <c r="Q59" s="913">
        <v>126</v>
      </c>
      <c r="R59" s="913">
        <v>18555</v>
      </c>
      <c r="S59" s="913">
        <v>11597</v>
      </c>
      <c r="T59" s="915">
        <v>1185</v>
      </c>
      <c r="U59" s="912">
        <v>4263</v>
      </c>
      <c r="V59" s="913">
        <v>100896</v>
      </c>
      <c r="W59" s="913">
        <v>12335</v>
      </c>
      <c r="X59" s="913">
        <v>4558</v>
      </c>
      <c r="Y59" s="913">
        <v>140</v>
      </c>
      <c r="Z59" s="913">
        <v>14897</v>
      </c>
      <c r="AA59" s="913">
        <v>1106</v>
      </c>
      <c r="AB59" s="913">
        <v>13049</v>
      </c>
      <c r="AC59" s="913">
        <v>9238</v>
      </c>
      <c r="AD59" s="913">
        <v>27713</v>
      </c>
      <c r="AE59" s="913">
        <v>12903</v>
      </c>
      <c r="AF59" s="913">
        <v>9432</v>
      </c>
      <c r="AG59" s="915">
        <v>0</v>
      </c>
    </row>
    <row r="60" spans="1:33" s="371" customFormat="1" ht="12.75" customHeight="1">
      <c r="A60" s="358" t="s">
        <v>348</v>
      </c>
      <c r="B60" s="912">
        <v>225516</v>
      </c>
      <c r="C60" s="913">
        <v>221194</v>
      </c>
      <c r="D60" s="914">
        <f>SUM(B60-C60)</f>
        <v>4322</v>
      </c>
      <c r="E60" s="913">
        <v>0</v>
      </c>
      <c r="F60" s="914">
        <f>SUM(D60-E60)</f>
        <v>4322</v>
      </c>
      <c r="G60" s="913">
        <v>63436</v>
      </c>
      <c r="H60" s="913">
        <v>0</v>
      </c>
      <c r="I60" s="913">
        <v>0</v>
      </c>
      <c r="J60" s="913">
        <v>72750</v>
      </c>
      <c r="K60" s="913">
        <v>383</v>
      </c>
      <c r="L60" s="913">
        <v>2204</v>
      </c>
      <c r="M60" s="913">
        <v>12330</v>
      </c>
      <c r="N60" s="913">
        <v>37710</v>
      </c>
      <c r="O60" s="913">
        <v>23800</v>
      </c>
      <c r="P60" s="913">
        <v>930</v>
      </c>
      <c r="Q60" s="913">
        <v>60</v>
      </c>
      <c r="R60" s="913">
        <v>0</v>
      </c>
      <c r="S60" s="913">
        <v>9013</v>
      </c>
      <c r="T60" s="915">
        <v>2900</v>
      </c>
      <c r="U60" s="912">
        <v>5913</v>
      </c>
      <c r="V60" s="913">
        <v>42502</v>
      </c>
      <c r="W60" s="913">
        <v>9594</v>
      </c>
      <c r="X60" s="913">
        <v>11585</v>
      </c>
      <c r="Y60" s="913">
        <v>119</v>
      </c>
      <c r="Z60" s="913">
        <v>49217</v>
      </c>
      <c r="AA60" s="913">
        <v>489</v>
      </c>
      <c r="AB60" s="913">
        <v>31712</v>
      </c>
      <c r="AC60" s="913">
        <v>6059</v>
      </c>
      <c r="AD60" s="913">
        <v>45740</v>
      </c>
      <c r="AE60" s="913">
        <v>200</v>
      </c>
      <c r="AF60" s="913">
        <v>16924</v>
      </c>
      <c r="AG60" s="915">
        <v>1140</v>
      </c>
    </row>
    <row r="61" spans="1:33" s="371" customFormat="1" ht="12.75" customHeight="1">
      <c r="A61" s="358" t="s">
        <v>1473</v>
      </c>
      <c r="B61" s="912">
        <v>242670</v>
      </c>
      <c r="C61" s="913">
        <v>237387</v>
      </c>
      <c r="D61" s="914">
        <f>SUM(B61-C61)</f>
        <v>5283</v>
      </c>
      <c r="E61" s="913">
        <v>0</v>
      </c>
      <c r="F61" s="914">
        <f>SUM(D61-E61)</f>
        <v>5283</v>
      </c>
      <c r="G61" s="913">
        <v>53596</v>
      </c>
      <c r="H61" s="913">
        <v>0</v>
      </c>
      <c r="I61" s="913">
        <v>0</v>
      </c>
      <c r="J61" s="913">
        <v>78397</v>
      </c>
      <c r="K61" s="913">
        <v>259</v>
      </c>
      <c r="L61" s="913">
        <v>4115</v>
      </c>
      <c r="M61" s="913">
        <v>32115</v>
      </c>
      <c r="N61" s="913">
        <v>21853</v>
      </c>
      <c r="O61" s="913">
        <v>33200</v>
      </c>
      <c r="P61" s="913">
        <v>3221</v>
      </c>
      <c r="Q61" s="913">
        <v>714</v>
      </c>
      <c r="R61" s="913">
        <v>0</v>
      </c>
      <c r="S61" s="913">
        <v>11824</v>
      </c>
      <c r="T61" s="915">
        <v>3376</v>
      </c>
      <c r="U61" s="912">
        <v>4732</v>
      </c>
      <c r="V61" s="913">
        <v>40840</v>
      </c>
      <c r="W61" s="913">
        <v>15970</v>
      </c>
      <c r="X61" s="913">
        <v>6096</v>
      </c>
      <c r="Y61" s="913">
        <v>13</v>
      </c>
      <c r="Z61" s="913">
        <v>31721</v>
      </c>
      <c r="AA61" s="913">
        <v>512</v>
      </c>
      <c r="AB61" s="913">
        <v>28247</v>
      </c>
      <c r="AC61" s="913">
        <v>3907</v>
      </c>
      <c r="AD61" s="913">
        <v>84708</v>
      </c>
      <c r="AE61" s="913">
        <v>7835</v>
      </c>
      <c r="AF61" s="913">
        <v>12399</v>
      </c>
      <c r="AG61" s="915">
        <v>407</v>
      </c>
    </row>
    <row r="62" spans="1:33" s="371" customFormat="1" ht="12.75" customHeight="1">
      <c r="A62" s="358" t="s">
        <v>745</v>
      </c>
      <c r="B62" s="912">
        <v>243378</v>
      </c>
      <c r="C62" s="913">
        <v>238378</v>
      </c>
      <c r="D62" s="914">
        <f>SUM(B62-C62)</f>
        <v>5000</v>
      </c>
      <c r="E62" s="913">
        <v>0</v>
      </c>
      <c r="F62" s="914">
        <f>SUM(D62-E62)</f>
        <v>5000</v>
      </c>
      <c r="G62" s="913">
        <v>40302</v>
      </c>
      <c r="H62" s="913">
        <v>0</v>
      </c>
      <c r="I62" s="913">
        <v>0</v>
      </c>
      <c r="J62" s="913">
        <v>99566</v>
      </c>
      <c r="K62" s="913">
        <v>524</v>
      </c>
      <c r="L62" s="913">
        <v>23639</v>
      </c>
      <c r="M62" s="913">
        <v>5890</v>
      </c>
      <c r="N62" s="913">
        <v>50907</v>
      </c>
      <c r="O62" s="913">
        <v>8300</v>
      </c>
      <c r="P62" s="913">
        <v>2311</v>
      </c>
      <c r="Q62" s="913">
        <v>1029</v>
      </c>
      <c r="R62" s="913">
        <v>0</v>
      </c>
      <c r="S62" s="913">
        <v>9510</v>
      </c>
      <c r="T62" s="915">
        <v>1400</v>
      </c>
      <c r="U62" s="912">
        <v>3914</v>
      </c>
      <c r="V62" s="913">
        <v>45690</v>
      </c>
      <c r="W62" s="913">
        <v>9592</v>
      </c>
      <c r="X62" s="913">
        <v>10379</v>
      </c>
      <c r="Y62" s="913">
        <v>546</v>
      </c>
      <c r="Z62" s="913">
        <v>86686</v>
      </c>
      <c r="AA62" s="913">
        <v>1598</v>
      </c>
      <c r="AB62" s="913">
        <v>25153</v>
      </c>
      <c r="AC62" s="913">
        <v>5739</v>
      </c>
      <c r="AD62" s="913">
        <v>41663</v>
      </c>
      <c r="AE62" s="913">
        <v>6</v>
      </c>
      <c r="AF62" s="913">
        <v>7051</v>
      </c>
      <c r="AG62" s="915">
        <v>361</v>
      </c>
    </row>
    <row r="63" spans="1:33" s="371" customFormat="1" ht="12.75" customHeight="1">
      <c r="A63" s="358"/>
      <c r="B63" s="912"/>
      <c r="C63" s="913"/>
      <c r="D63" s="914"/>
      <c r="E63" s="913"/>
      <c r="F63" s="914"/>
      <c r="G63" s="913"/>
      <c r="H63" s="913"/>
      <c r="I63" s="913"/>
      <c r="J63" s="913"/>
      <c r="K63" s="913"/>
      <c r="L63" s="913"/>
      <c r="M63" s="913"/>
      <c r="N63" s="913"/>
      <c r="O63" s="913"/>
      <c r="P63" s="913"/>
      <c r="Q63" s="913"/>
      <c r="R63" s="913"/>
      <c r="S63" s="913"/>
      <c r="T63" s="915"/>
      <c r="U63" s="912"/>
      <c r="V63" s="913"/>
      <c r="W63" s="913"/>
      <c r="X63" s="913"/>
      <c r="Y63" s="913"/>
      <c r="Z63" s="913"/>
      <c r="AA63" s="913"/>
      <c r="AB63" s="913"/>
      <c r="AC63" s="913"/>
      <c r="AD63" s="913"/>
      <c r="AE63" s="913"/>
      <c r="AF63" s="913"/>
      <c r="AG63" s="915"/>
    </row>
    <row r="64" spans="1:33" s="371" customFormat="1" ht="12.75" customHeight="1">
      <c r="A64" s="358" t="s">
        <v>352</v>
      </c>
      <c r="B64" s="912">
        <v>158039</v>
      </c>
      <c r="C64" s="913">
        <v>156348</v>
      </c>
      <c r="D64" s="914">
        <f>SUM(B64-C64)</f>
        <v>1691</v>
      </c>
      <c r="E64" s="913">
        <v>0</v>
      </c>
      <c r="F64" s="914">
        <f>SUM(D64-E64)</f>
        <v>1691</v>
      </c>
      <c r="G64" s="913">
        <v>37655</v>
      </c>
      <c r="H64" s="913">
        <v>0</v>
      </c>
      <c r="I64" s="913">
        <v>0</v>
      </c>
      <c r="J64" s="913">
        <v>61793</v>
      </c>
      <c r="K64" s="913">
        <v>142</v>
      </c>
      <c r="L64" s="913">
        <v>1733</v>
      </c>
      <c r="M64" s="913">
        <v>10321</v>
      </c>
      <c r="N64" s="913">
        <v>20994</v>
      </c>
      <c r="O64" s="913">
        <v>11600</v>
      </c>
      <c r="P64" s="913">
        <v>4613</v>
      </c>
      <c r="Q64" s="913">
        <v>2662</v>
      </c>
      <c r="R64" s="913">
        <v>2563</v>
      </c>
      <c r="S64" s="913">
        <v>1923</v>
      </c>
      <c r="T64" s="915">
        <v>2040</v>
      </c>
      <c r="U64" s="912">
        <v>4350</v>
      </c>
      <c r="V64" s="913">
        <v>36592</v>
      </c>
      <c r="W64" s="913">
        <v>12168</v>
      </c>
      <c r="X64" s="913">
        <v>4560</v>
      </c>
      <c r="Y64" s="913">
        <v>95</v>
      </c>
      <c r="Z64" s="913">
        <v>31980</v>
      </c>
      <c r="AA64" s="913">
        <v>3224</v>
      </c>
      <c r="AB64" s="913">
        <v>11750</v>
      </c>
      <c r="AC64" s="913">
        <v>5725</v>
      </c>
      <c r="AD64" s="913">
        <v>35615</v>
      </c>
      <c r="AE64" s="913">
        <v>0</v>
      </c>
      <c r="AF64" s="913">
        <v>10289</v>
      </c>
      <c r="AG64" s="915">
        <v>0</v>
      </c>
    </row>
    <row r="65" spans="1:33" s="371" customFormat="1" ht="12.75" customHeight="1">
      <c r="A65" s="358" t="s">
        <v>746</v>
      </c>
      <c r="B65" s="912">
        <v>198685</v>
      </c>
      <c r="C65" s="913">
        <v>197711</v>
      </c>
      <c r="D65" s="914">
        <f>SUM(B65-C65)</f>
        <v>974</v>
      </c>
      <c r="E65" s="913">
        <v>0</v>
      </c>
      <c r="F65" s="914">
        <f>SUM(D65-E65)</f>
        <v>974</v>
      </c>
      <c r="G65" s="913">
        <v>37049</v>
      </c>
      <c r="H65" s="913">
        <v>0</v>
      </c>
      <c r="I65" s="913">
        <v>0</v>
      </c>
      <c r="J65" s="913">
        <v>88634</v>
      </c>
      <c r="K65" s="913">
        <v>291</v>
      </c>
      <c r="L65" s="913">
        <v>13495</v>
      </c>
      <c r="M65" s="913">
        <v>23460</v>
      </c>
      <c r="N65" s="913">
        <v>3163</v>
      </c>
      <c r="O65" s="913">
        <v>15800</v>
      </c>
      <c r="P65" s="913">
        <v>3000</v>
      </c>
      <c r="Q65" s="913">
        <v>3646</v>
      </c>
      <c r="R65" s="913">
        <v>0</v>
      </c>
      <c r="S65" s="913">
        <v>9047</v>
      </c>
      <c r="T65" s="915">
        <v>1100</v>
      </c>
      <c r="U65" s="912">
        <v>5073</v>
      </c>
      <c r="V65" s="913">
        <v>37924</v>
      </c>
      <c r="W65" s="913">
        <v>11049</v>
      </c>
      <c r="X65" s="913">
        <v>2506</v>
      </c>
      <c r="Y65" s="913">
        <v>322</v>
      </c>
      <c r="Z65" s="913">
        <v>11433</v>
      </c>
      <c r="AA65" s="913">
        <v>1474</v>
      </c>
      <c r="AB65" s="913">
        <v>27041</v>
      </c>
      <c r="AC65" s="913">
        <v>5026</v>
      </c>
      <c r="AD65" s="913">
        <v>55502</v>
      </c>
      <c r="AE65" s="913">
        <v>22223</v>
      </c>
      <c r="AF65" s="913">
        <v>18138</v>
      </c>
      <c r="AG65" s="915">
        <v>0</v>
      </c>
    </row>
    <row r="66" spans="1:33" s="371" customFormat="1" ht="12.75" customHeight="1">
      <c r="A66" s="358" t="s">
        <v>356</v>
      </c>
      <c r="B66" s="913">
        <v>167912</v>
      </c>
      <c r="C66" s="913">
        <v>164040</v>
      </c>
      <c r="D66" s="914">
        <f>SUM(B66-C66)</f>
        <v>3872</v>
      </c>
      <c r="E66" s="913">
        <v>0</v>
      </c>
      <c r="F66" s="914">
        <f>SUM(D66-E66)</f>
        <v>3872</v>
      </c>
      <c r="G66" s="913">
        <v>28917</v>
      </c>
      <c r="H66" s="913">
        <v>0</v>
      </c>
      <c r="I66" s="913">
        <v>0</v>
      </c>
      <c r="J66" s="913">
        <v>91386</v>
      </c>
      <c r="K66" s="913">
        <v>383</v>
      </c>
      <c r="L66" s="913">
        <v>7732</v>
      </c>
      <c r="M66" s="913">
        <v>5162</v>
      </c>
      <c r="N66" s="913">
        <v>13579</v>
      </c>
      <c r="O66" s="913">
        <v>3900</v>
      </c>
      <c r="P66" s="913">
        <v>1186</v>
      </c>
      <c r="Q66" s="913">
        <v>937</v>
      </c>
      <c r="R66" s="913">
        <v>6917</v>
      </c>
      <c r="S66" s="913">
        <v>5235</v>
      </c>
      <c r="T66" s="915">
        <v>2578</v>
      </c>
      <c r="U66" s="912">
        <v>3914</v>
      </c>
      <c r="V66" s="913">
        <v>35447</v>
      </c>
      <c r="W66" s="913">
        <v>6558</v>
      </c>
      <c r="X66" s="913">
        <v>4285</v>
      </c>
      <c r="Y66" s="913">
        <v>202</v>
      </c>
      <c r="Z66" s="913">
        <v>36619</v>
      </c>
      <c r="AA66" s="913">
        <v>2088</v>
      </c>
      <c r="AB66" s="913">
        <v>23083</v>
      </c>
      <c r="AC66" s="913">
        <v>7851</v>
      </c>
      <c r="AD66" s="913">
        <v>27277</v>
      </c>
      <c r="AE66" s="913">
        <v>266</v>
      </c>
      <c r="AF66" s="913">
        <v>9692</v>
      </c>
      <c r="AG66" s="915">
        <v>6758</v>
      </c>
    </row>
    <row r="67" spans="1:33" s="371" customFormat="1" ht="12.75" customHeight="1">
      <c r="A67" s="358"/>
      <c r="B67" s="913"/>
      <c r="C67" s="913"/>
      <c r="D67" s="914"/>
      <c r="E67" s="913"/>
      <c r="F67" s="914"/>
      <c r="G67" s="913"/>
      <c r="H67" s="913"/>
      <c r="I67" s="913"/>
      <c r="J67" s="913"/>
      <c r="K67" s="913"/>
      <c r="L67" s="913"/>
      <c r="M67" s="913"/>
      <c r="N67" s="913"/>
      <c r="O67" s="913"/>
      <c r="P67" s="913"/>
      <c r="Q67" s="913"/>
      <c r="R67" s="913"/>
      <c r="S67" s="913"/>
      <c r="T67" s="915"/>
      <c r="U67" s="912"/>
      <c r="V67" s="913"/>
      <c r="W67" s="913"/>
      <c r="X67" s="913"/>
      <c r="Y67" s="913"/>
      <c r="Z67" s="913"/>
      <c r="AA67" s="913"/>
      <c r="AB67" s="913"/>
      <c r="AC67" s="913"/>
      <c r="AD67" s="913"/>
      <c r="AE67" s="913"/>
      <c r="AF67" s="913"/>
      <c r="AG67" s="915"/>
    </row>
    <row r="68" spans="1:33" s="710" customFormat="1" ht="12.75" customHeight="1">
      <c r="A68" s="376" t="s">
        <v>747</v>
      </c>
      <c r="B68" s="918">
        <f aca="true" t="shared" si="1" ref="B68:Y68">SUM(B29:B66)</f>
        <v>9983902</v>
      </c>
      <c r="C68" s="918">
        <f t="shared" si="1"/>
        <v>9764110</v>
      </c>
      <c r="D68" s="918">
        <f t="shared" si="1"/>
        <v>219792</v>
      </c>
      <c r="E68" s="918">
        <f t="shared" si="1"/>
        <v>73922</v>
      </c>
      <c r="F68" s="918">
        <f t="shared" si="1"/>
        <v>145870</v>
      </c>
      <c r="G68" s="918">
        <f t="shared" si="1"/>
        <v>2531421</v>
      </c>
      <c r="H68" s="918">
        <f t="shared" si="1"/>
        <v>0</v>
      </c>
      <c r="I68" s="918">
        <f t="shared" si="1"/>
        <v>0</v>
      </c>
      <c r="J68" s="918">
        <f t="shared" si="1"/>
        <v>3520715</v>
      </c>
      <c r="K68" s="918">
        <f t="shared" si="1"/>
        <v>17663</v>
      </c>
      <c r="L68" s="918">
        <f t="shared" si="1"/>
        <v>244910</v>
      </c>
      <c r="M68" s="918">
        <f t="shared" si="1"/>
        <v>860897</v>
      </c>
      <c r="N68" s="918">
        <f t="shared" si="1"/>
        <v>988064</v>
      </c>
      <c r="O68" s="918">
        <f t="shared" si="1"/>
        <v>923900</v>
      </c>
      <c r="P68" s="918">
        <f t="shared" si="1"/>
        <v>175468</v>
      </c>
      <c r="Q68" s="918">
        <f t="shared" si="1"/>
        <v>146796</v>
      </c>
      <c r="R68" s="918">
        <f t="shared" si="1"/>
        <v>120811</v>
      </c>
      <c r="S68" s="918">
        <f t="shared" si="1"/>
        <v>288393</v>
      </c>
      <c r="T68" s="919">
        <f t="shared" si="1"/>
        <v>164864</v>
      </c>
      <c r="U68" s="917">
        <f t="shared" si="1"/>
        <v>201766</v>
      </c>
      <c r="V68" s="918">
        <f t="shared" si="1"/>
        <v>1824736</v>
      </c>
      <c r="W68" s="918">
        <f t="shared" si="1"/>
        <v>720190</v>
      </c>
      <c r="X68" s="918">
        <f t="shared" si="1"/>
        <v>422292</v>
      </c>
      <c r="Y68" s="918">
        <f t="shared" si="1"/>
        <v>54031</v>
      </c>
      <c r="Z68" s="918">
        <v>1330908</v>
      </c>
      <c r="AA68" s="918">
        <f aca="true" t="shared" si="2" ref="AA68:AG68">SUM(AA29:AA66)</f>
        <v>121512</v>
      </c>
      <c r="AB68" s="918">
        <f t="shared" si="2"/>
        <v>989086</v>
      </c>
      <c r="AC68" s="918">
        <f t="shared" si="2"/>
        <v>309719</v>
      </c>
      <c r="AD68" s="918">
        <f t="shared" si="2"/>
        <v>2255276</v>
      </c>
      <c r="AE68" s="918">
        <f t="shared" si="2"/>
        <v>898919</v>
      </c>
      <c r="AF68" s="918">
        <f t="shared" si="2"/>
        <v>502318</v>
      </c>
      <c r="AG68" s="919">
        <f t="shared" si="2"/>
        <v>133357</v>
      </c>
    </row>
    <row r="69" spans="1:33" s="371" customFormat="1" ht="12.75" customHeight="1">
      <c r="A69" s="358"/>
      <c r="B69" s="913"/>
      <c r="C69" s="913"/>
      <c r="D69" s="914"/>
      <c r="E69" s="913"/>
      <c r="F69" s="914"/>
      <c r="G69" s="913"/>
      <c r="H69" s="913"/>
      <c r="I69" s="913"/>
      <c r="J69" s="913"/>
      <c r="K69" s="913"/>
      <c r="L69" s="913"/>
      <c r="M69" s="913"/>
      <c r="N69" s="913"/>
      <c r="O69" s="913"/>
      <c r="P69" s="913"/>
      <c r="Q69" s="913"/>
      <c r="R69" s="913"/>
      <c r="S69" s="913"/>
      <c r="T69" s="915"/>
      <c r="U69" s="912"/>
      <c r="V69" s="913"/>
      <c r="W69" s="913"/>
      <c r="X69" s="913"/>
      <c r="Y69" s="913"/>
      <c r="Z69" s="913"/>
      <c r="AA69" s="913"/>
      <c r="AB69" s="913"/>
      <c r="AC69" s="913"/>
      <c r="AD69" s="913"/>
      <c r="AE69" s="913"/>
      <c r="AF69" s="913"/>
      <c r="AG69" s="915"/>
    </row>
    <row r="70" spans="1:33" s="710" customFormat="1" ht="12.75" customHeight="1">
      <c r="A70" s="376" t="s">
        <v>748</v>
      </c>
      <c r="B70" s="918">
        <f aca="true" t="shared" si="3" ref="B70:AG70">SUM(B27+B68)</f>
        <v>26946032</v>
      </c>
      <c r="C70" s="918">
        <f t="shared" si="3"/>
        <v>26547700</v>
      </c>
      <c r="D70" s="918">
        <f t="shared" si="3"/>
        <v>398332</v>
      </c>
      <c r="E70" s="918">
        <f t="shared" si="3"/>
        <v>127654</v>
      </c>
      <c r="F70" s="918">
        <f t="shared" si="3"/>
        <v>270678</v>
      </c>
      <c r="G70" s="918">
        <f t="shared" si="3"/>
        <v>8990131</v>
      </c>
      <c r="H70" s="918">
        <f t="shared" si="3"/>
        <v>16716</v>
      </c>
      <c r="I70" s="918">
        <f t="shared" si="3"/>
        <v>2490</v>
      </c>
      <c r="J70" s="918">
        <f t="shared" si="3"/>
        <v>7043197</v>
      </c>
      <c r="K70" s="918">
        <f t="shared" si="3"/>
        <v>33003</v>
      </c>
      <c r="L70" s="918">
        <f t="shared" si="3"/>
        <v>462061</v>
      </c>
      <c r="M70" s="918">
        <f t="shared" si="3"/>
        <v>3291892</v>
      </c>
      <c r="N70" s="918">
        <f t="shared" si="3"/>
        <v>1655018</v>
      </c>
      <c r="O70" s="918">
        <f t="shared" si="3"/>
        <v>2635500</v>
      </c>
      <c r="P70" s="918">
        <f t="shared" si="3"/>
        <v>628573</v>
      </c>
      <c r="Q70" s="918">
        <f t="shared" si="3"/>
        <v>448327</v>
      </c>
      <c r="R70" s="918">
        <f t="shared" si="3"/>
        <v>193476</v>
      </c>
      <c r="S70" s="918">
        <f t="shared" si="3"/>
        <v>710215</v>
      </c>
      <c r="T70" s="919">
        <f t="shared" si="3"/>
        <v>835433</v>
      </c>
      <c r="U70" s="917">
        <f t="shared" si="3"/>
        <v>565295</v>
      </c>
      <c r="V70" s="918">
        <f t="shared" si="3"/>
        <v>4713636</v>
      </c>
      <c r="W70" s="918">
        <f t="shared" si="3"/>
        <v>2782772</v>
      </c>
      <c r="X70" s="918">
        <f t="shared" si="3"/>
        <v>1719867</v>
      </c>
      <c r="Y70" s="918">
        <f t="shared" si="3"/>
        <v>422262</v>
      </c>
      <c r="Z70" s="918">
        <f t="shared" si="3"/>
        <v>2585278</v>
      </c>
      <c r="AA70" s="918">
        <f t="shared" si="3"/>
        <v>679228</v>
      </c>
      <c r="AB70" s="918">
        <f t="shared" si="3"/>
        <v>3218822</v>
      </c>
      <c r="AC70" s="918">
        <f t="shared" si="3"/>
        <v>998436</v>
      </c>
      <c r="AD70" s="918">
        <f t="shared" si="3"/>
        <v>5807347</v>
      </c>
      <c r="AE70" s="918">
        <f t="shared" si="3"/>
        <v>1191920</v>
      </c>
      <c r="AF70" s="918">
        <f t="shared" si="3"/>
        <v>1481071</v>
      </c>
      <c r="AG70" s="919">
        <f t="shared" si="3"/>
        <v>381766</v>
      </c>
    </row>
    <row r="71" spans="1:33" s="371" customFormat="1" ht="12.75" customHeight="1">
      <c r="A71" s="360"/>
      <c r="B71" s="920"/>
      <c r="C71" s="920"/>
      <c r="D71" s="921"/>
      <c r="E71" s="920"/>
      <c r="F71" s="921"/>
      <c r="G71" s="920"/>
      <c r="H71" s="920"/>
      <c r="I71" s="920"/>
      <c r="J71" s="920"/>
      <c r="K71" s="920"/>
      <c r="L71" s="920"/>
      <c r="M71" s="920"/>
      <c r="N71" s="920"/>
      <c r="O71" s="920"/>
      <c r="P71" s="920"/>
      <c r="Q71" s="920"/>
      <c r="R71" s="920"/>
      <c r="S71" s="920"/>
      <c r="T71" s="922"/>
      <c r="U71" s="923"/>
      <c r="V71" s="920"/>
      <c r="W71" s="920"/>
      <c r="X71" s="920"/>
      <c r="Y71" s="920"/>
      <c r="Z71" s="920"/>
      <c r="AA71" s="920"/>
      <c r="AB71" s="920"/>
      <c r="AC71" s="920"/>
      <c r="AD71" s="920"/>
      <c r="AE71" s="920"/>
      <c r="AF71" s="920"/>
      <c r="AG71" s="922"/>
    </row>
    <row r="72" spans="1:16" ht="11.25">
      <c r="A72" s="379" t="s">
        <v>749</v>
      </c>
      <c r="M72" s="375"/>
      <c r="P72" s="375"/>
    </row>
    <row r="73" ht="11.25">
      <c r="M73" s="375"/>
    </row>
    <row r="74" ht="11.25">
      <c r="M74" s="375"/>
    </row>
    <row r="75" ht="11.25">
      <c r="M75" s="375"/>
    </row>
    <row r="76" ht="11.25">
      <c r="M76" s="375"/>
    </row>
  </sheetData>
  <mergeCells count="17">
    <mergeCell ref="G4:T4"/>
    <mergeCell ref="U4:AG4"/>
    <mergeCell ref="AE6:AE8"/>
    <mergeCell ref="AF6:AF8"/>
    <mergeCell ref="AG6:AG8"/>
    <mergeCell ref="AA6:AA8"/>
    <mergeCell ref="AB6:AB8"/>
    <mergeCell ref="AC6:AC8"/>
    <mergeCell ref="AD6:AD8"/>
    <mergeCell ref="X6:X8"/>
    <mergeCell ref="Y6:Y8"/>
    <mergeCell ref="Z6:Z8"/>
    <mergeCell ref="E5:E7"/>
    <mergeCell ref="T6:T8"/>
    <mergeCell ref="U6:U8"/>
    <mergeCell ref="V6:V8"/>
    <mergeCell ref="W6:W8"/>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1:AN41"/>
  <sheetViews>
    <sheetView workbookViewId="0" topLeftCell="A1">
      <selection activeCell="A1" sqref="A1"/>
    </sheetView>
  </sheetViews>
  <sheetFormatPr defaultColWidth="9.00390625" defaultRowHeight="13.5"/>
  <cols>
    <col min="1" max="2" width="4.25390625" style="924" customWidth="1"/>
    <col min="3" max="3" width="8.125" style="924" customWidth="1"/>
    <col min="4" max="4" width="2.625" style="924" customWidth="1"/>
    <col min="5" max="6" width="9.00390625" style="924" customWidth="1"/>
    <col min="7" max="20" width="5.625" style="924" customWidth="1"/>
    <col min="21" max="21" width="7.125" style="924" customWidth="1"/>
    <col min="22" max="22" width="7.625" style="924" customWidth="1"/>
    <col min="23" max="24" width="5.625" style="924" customWidth="1"/>
    <col min="25" max="26" width="7.625" style="924" customWidth="1"/>
    <col min="27" max="36" width="5.625" style="924" customWidth="1"/>
    <col min="37" max="38" width="6.00390625" style="924" customWidth="1"/>
    <col min="39" max="39" width="7.625" style="924" customWidth="1"/>
    <col min="40" max="40" width="7.125" style="924" customWidth="1"/>
    <col min="41" max="16384" width="9.00390625" style="924" customWidth="1"/>
  </cols>
  <sheetData>
    <row r="1" spans="2:40" ht="14.25">
      <c r="B1" s="925" t="s">
        <v>794</v>
      </c>
      <c r="C1" s="925"/>
      <c r="D1" s="925"/>
      <c r="E1" s="925"/>
      <c r="F1" s="925"/>
      <c r="H1" s="925"/>
      <c r="I1" s="925"/>
      <c r="J1" s="925"/>
      <c r="K1" s="925"/>
      <c r="L1" s="925"/>
      <c r="M1" s="925"/>
      <c r="S1" s="925"/>
      <c r="T1" s="925"/>
      <c r="U1" s="925"/>
      <c r="V1" s="925"/>
      <c r="W1" s="925"/>
      <c r="X1" s="925"/>
      <c r="Y1" s="925"/>
      <c r="Z1" s="925"/>
      <c r="AA1" s="925"/>
      <c r="AB1" s="925"/>
      <c r="AC1" s="925"/>
      <c r="AD1" s="925"/>
      <c r="AE1" s="925"/>
      <c r="AK1" s="925"/>
      <c r="AL1" s="925"/>
      <c r="AM1" s="925"/>
      <c r="AN1" s="925"/>
    </row>
    <row r="2" s="926" customFormat="1" ht="12.75" thickBot="1"/>
    <row r="3" spans="2:40" s="926" customFormat="1" ht="27.75" customHeight="1" thickTop="1">
      <c r="B3" s="1577" t="s">
        <v>751</v>
      </c>
      <c r="C3" s="1578"/>
      <c r="D3" s="1579"/>
      <c r="E3" s="1563" t="s">
        <v>283</v>
      </c>
      <c r="F3" s="1566"/>
      <c r="G3" s="1565" t="s">
        <v>752</v>
      </c>
      <c r="H3" s="1566"/>
      <c r="I3" s="1565" t="s">
        <v>753</v>
      </c>
      <c r="J3" s="1566"/>
      <c r="K3" s="1565" t="s">
        <v>754</v>
      </c>
      <c r="L3" s="1566"/>
      <c r="M3" s="1565" t="s">
        <v>755</v>
      </c>
      <c r="N3" s="1566"/>
      <c r="O3" s="1565" t="s">
        <v>756</v>
      </c>
      <c r="P3" s="1566"/>
      <c r="Q3" s="1565" t="s">
        <v>757</v>
      </c>
      <c r="R3" s="1569"/>
      <c r="S3" s="1565" t="s">
        <v>758</v>
      </c>
      <c r="T3" s="1564"/>
      <c r="U3" s="1563" t="s">
        <v>759</v>
      </c>
      <c r="V3" s="1564"/>
      <c r="W3" s="1563" t="s">
        <v>760</v>
      </c>
      <c r="X3" s="1564"/>
      <c r="Y3" s="1565" t="s">
        <v>761</v>
      </c>
      <c r="Z3" s="1566"/>
      <c r="AA3" s="1565" t="s">
        <v>762</v>
      </c>
      <c r="AB3" s="1566"/>
      <c r="AC3" s="1565" t="s">
        <v>763</v>
      </c>
      <c r="AD3" s="1566"/>
      <c r="AE3" s="1570" t="s">
        <v>764</v>
      </c>
      <c r="AF3" s="1564"/>
      <c r="AG3" s="1565" t="s">
        <v>765</v>
      </c>
      <c r="AH3" s="1566"/>
      <c r="AI3" s="1565" t="s">
        <v>766</v>
      </c>
      <c r="AJ3" s="1569"/>
      <c r="AK3" s="1565" t="s">
        <v>767</v>
      </c>
      <c r="AL3" s="1564"/>
      <c r="AM3" s="1563" t="s">
        <v>492</v>
      </c>
      <c r="AN3" s="1564"/>
    </row>
    <row r="4" spans="2:40" s="926" customFormat="1" ht="15.75" customHeight="1">
      <c r="B4" s="1580"/>
      <c r="C4" s="1581"/>
      <c r="D4" s="1582"/>
      <c r="E4" s="927" t="s">
        <v>768</v>
      </c>
      <c r="F4" s="928" t="s">
        <v>769</v>
      </c>
      <c r="G4" s="928" t="s">
        <v>768</v>
      </c>
      <c r="H4" s="928" t="s">
        <v>769</v>
      </c>
      <c r="I4" s="928" t="s">
        <v>768</v>
      </c>
      <c r="J4" s="928" t="s">
        <v>769</v>
      </c>
      <c r="K4" s="928" t="s">
        <v>768</v>
      </c>
      <c r="L4" s="928" t="s">
        <v>769</v>
      </c>
      <c r="M4" s="928" t="s">
        <v>768</v>
      </c>
      <c r="N4" s="928" t="s">
        <v>769</v>
      </c>
      <c r="O4" s="928" t="s">
        <v>768</v>
      </c>
      <c r="P4" s="928" t="s">
        <v>769</v>
      </c>
      <c r="Q4" s="928" t="s">
        <v>768</v>
      </c>
      <c r="R4" s="929" t="s">
        <v>769</v>
      </c>
      <c r="S4" s="928" t="s">
        <v>768</v>
      </c>
      <c r="T4" s="928" t="s">
        <v>769</v>
      </c>
      <c r="U4" s="927" t="s">
        <v>768</v>
      </c>
      <c r="V4" s="928" t="s">
        <v>769</v>
      </c>
      <c r="W4" s="927" t="s">
        <v>768</v>
      </c>
      <c r="X4" s="928" t="s">
        <v>769</v>
      </c>
      <c r="Y4" s="928" t="s">
        <v>768</v>
      </c>
      <c r="Z4" s="928" t="s">
        <v>769</v>
      </c>
      <c r="AA4" s="928" t="s">
        <v>768</v>
      </c>
      <c r="AB4" s="928" t="s">
        <v>769</v>
      </c>
      <c r="AC4" s="928" t="s">
        <v>768</v>
      </c>
      <c r="AD4" s="928" t="s">
        <v>769</v>
      </c>
      <c r="AE4" s="928" t="s">
        <v>768</v>
      </c>
      <c r="AF4" s="928" t="s">
        <v>769</v>
      </c>
      <c r="AG4" s="928" t="s">
        <v>768</v>
      </c>
      <c r="AH4" s="928" t="s">
        <v>769</v>
      </c>
      <c r="AI4" s="928" t="s">
        <v>768</v>
      </c>
      <c r="AJ4" s="929" t="s">
        <v>769</v>
      </c>
      <c r="AK4" s="928" t="s">
        <v>768</v>
      </c>
      <c r="AL4" s="928" t="s">
        <v>769</v>
      </c>
      <c r="AM4" s="927" t="s">
        <v>768</v>
      </c>
      <c r="AN4" s="928" t="s">
        <v>769</v>
      </c>
    </row>
    <row r="5" spans="2:40" s="926" customFormat="1" ht="12">
      <c r="B5" s="930"/>
      <c r="C5" s="931"/>
      <c r="D5" s="932"/>
      <c r="E5" s="933"/>
      <c r="F5" s="933"/>
      <c r="G5" s="933"/>
      <c r="H5" s="933"/>
      <c r="I5" s="933"/>
      <c r="J5" s="933"/>
      <c r="K5" s="933"/>
      <c r="L5" s="933"/>
      <c r="M5" s="933"/>
      <c r="N5" s="933"/>
      <c r="O5" s="933"/>
      <c r="P5" s="933"/>
      <c r="Q5" s="933"/>
      <c r="R5" s="933"/>
      <c r="S5" s="933"/>
      <c r="T5" s="933"/>
      <c r="U5" s="933"/>
      <c r="V5" s="934"/>
      <c r="W5" s="933"/>
      <c r="X5" s="934"/>
      <c r="Y5" s="933"/>
      <c r="Z5" s="933"/>
      <c r="AA5" s="933"/>
      <c r="AB5" s="933"/>
      <c r="AC5" s="933"/>
      <c r="AD5" s="933"/>
      <c r="AE5" s="933"/>
      <c r="AF5" s="933"/>
      <c r="AG5" s="933"/>
      <c r="AH5" s="933"/>
      <c r="AI5" s="933"/>
      <c r="AJ5" s="933"/>
      <c r="AK5" s="933"/>
      <c r="AL5" s="933"/>
      <c r="AM5" s="933"/>
      <c r="AN5" s="935"/>
    </row>
    <row r="6" spans="2:40" s="926" customFormat="1" ht="12">
      <c r="B6" s="1571" t="s">
        <v>770</v>
      </c>
      <c r="C6" s="1572"/>
      <c r="D6" s="936" t="s">
        <v>771</v>
      </c>
      <c r="E6" s="933">
        <f>SUM(G6,I6,K6,M6,O6,Q6,S6,U6,W6,Y6,AA6,AC6,AE6,AG6,AI6,AK6,AM6)</f>
        <v>15963</v>
      </c>
      <c r="F6" s="933">
        <f>SUM(H6,J6,L6,N6,P6,R6,T6,V6,X6,Z6,AB6,AD6,AF6,AH6,AJ6,AL6,AN6)</f>
        <v>12462</v>
      </c>
      <c r="G6" s="933">
        <v>26</v>
      </c>
      <c r="H6" s="933">
        <v>25</v>
      </c>
      <c r="I6" s="933">
        <v>25</v>
      </c>
      <c r="J6" s="933">
        <v>20</v>
      </c>
      <c r="K6" s="933">
        <v>18</v>
      </c>
      <c r="L6" s="933">
        <v>15</v>
      </c>
      <c r="M6" s="933">
        <v>64</v>
      </c>
      <c r="N6" s="933">
        <v>54</v>
      </c>
      <c r="O6" s="933">
        <v>675</v>
      </c>
      <c r="P6" s="933">
        <v>644</v>
      </c>
      <c r="Q6" s="933">
        <v>579</v>
      </c>
      <c r="R6" s="933">
        <v>557</v>
      </c>
      <c r="S6" s="933">
        <v>296</v>
      </c>
      <c r="T6" s="933">
        <v>286</v>
      </c>
      <c r="U6" s="933">
        <v>9083</v>
      </c>
      <c r="V6" s="933">
        <v>5961</v>
      </c>
      <c r="W6" s="933">
        <v>178</v>
      </c>
      <c r="X6" s="933">
        <v>178</v>
      </c>
      <c r="Y6" s="933">
        <v>1186</v>
      </c>
      <c r="Z6" s="933">
        <v>1163</v>
      </c>
      <c r="AA6" s="933">
        <v>241</v>
      </c>
      <c r="AB6" s="933">
        <v>242</v>
      </c>
      <c r="AC6" s="933">
        <v>84</v>
      </c>
      <c r="AD6" s="933">
        <v>83</v>
      </c>
      <c r="AE6" s="933">
        <v>9</v>
      </c>
      <c r="AF6" s="933">
        <v>9</v>
      </c>
      <c r="AG6" s="933">
        <v>5</v>
      </c>
      <c r="AH6" s="933">
        <v>5</v>
      </c>
      <c r="AI6" s="933">
        <v>33</v>
      </c>
      <c r="AJ6" s="933">
        <v>33</v>
      </c>
      <c r="AK6" s="933">
        <v>148</v>
      </c>
      <c r="AL6" s="933">
        <v>146</v>
      </c>
      <c r="AM6" s="933">
        <v>3313</v>
      </c>
      <c r="AN6" s="937">
        <v>3041</v>
      </c>
    </row>
    <row r="7" spans="2:40" s="938" customFormat="1" ht="13.5">
      <c r="B7" s="1573" t="s">
        <v>772</v>
      </c>
      <c r="C7" s="1574"/>
      <c r="D7" s="939" t="s">
        <v>771</v>
      </c>
      <c r="E7" s="940">
        <f aca="true" t="shared" si="0" ref="E7:AN7">SUM(E9:E20)</f>
        <v>12574</v>
      </c>
      <c r="F7" s="940">
        <f t="shared" si="0"/>
        <v>10218</v>
      </c>
      <c r="G7" s="940">
        <f t="shared" si="0"/>
        <v>17</v>
      </c>
      <c r="H7" s="940">
        <f t="shared" si="0"/>
        <v>16</v>
      </c>
      <c r="I7" s="940">
        <f t="shared" si="0"/>
        <v>16</v>
      </c>
      <c r="J7" s="940">
        <f t="shared" si="0"/>
        <v>13</v>
      </c>
      <c r="K7" s="940">
        <f t="shared" si="0"/>
        <v>16</v>
      </c>
      <c r="L7" s="940">
        <f t="shared" si="0"/>
        <v>13</v>
      </c>
      <c r="M7" s="940">
        <f t="shared" si="0"/>
        <v>64</v>
      </c>
      <c r="N7" s="940">
        <f t="shared" si="0"/>
        <v>63</v>
      </c>
      <c r="O7" s="940">
        <f t="shared" si="0"/>
        <v>429</v>
      </c>
      <c r="P7" s="940">
        <f t="shared" si="0"/>
        <v>428</v>
      </c>
      <c r="Q7" s="940">
        <f t="shared" si="0"/>
        <v>564</v>
      </c>
      <c r="R7" s="940">
        <f t="shared" si="0"/>
        <v>561</v>
      </c>
      <c r="S7" s="940">
        <f t="shared" si="0"/>
        <v>232</v>
      </c>
      <c r="T7" s="940">
        <f t="shared" si="0"/>
        <v>235</v>
      </c>
      <c r="U7" s="940">
        <f t="shared" si="0"/>
        <v>6434</v>
      </c>
      <c r="V7" s="940">
        <f t="shared" si="0"/>
        <v>4187</v>
      </c>
      <c r="W7" s="940">
        <f t="shared" si="0"/>
        <v>116</v>
      </c>
      <c r="X7" s="940">
        <f t="shared" si="0"/>
        <v>116</v>
      </c>
      <c r="Y7" s="940">
        <f t="shared" si="0"/>
        <v>853</v>
      </c>
      <c r="Z7" s="940">
        <f t="shared" si="0"/>
        <v>790</v>
      </c>
      <c r="AA7" s="940">
        <f t="shared" si="0"/>
        <v>125</v>
      </c>
      <c r="AB7" s="940">
        <f t="shared" si="0"/>
        <v>128</v>
      </c>
      <c r="AC7" s="940">
        <f t="shared" si="0"/>
        <v>64</v>
      </c>
      <c r="AD7" s="940">
        <f t="shared" si="0"/>
        <v>65</v>
      </c>
      <c r="AE7" s="940">
        <f t="shared" si="0"/>
        <v>2</v>
      </c>
      <c r="AF7" s="940">
        <f t="shared" si="0"/>
        <v>2</v>
      </c>
      <c r="AG7" s="940">
        <f t="shared" si="0"/>
        <v>1</v>
      </c>
      <c r="AH7" s="940">
        <f t="shared" si="0"/>
        <v>1</v>
      </c>
      <c r="AI7" s="940">
        <f t="shared" si="0"/>
        <v>10</v>
      </c>
      <c r="AJ7" s="940">
        <f t="shared" si="0"/>
        <v>10</v>
      </c>
      <c r="AK7" s="940">
        <f t="shared" si="0"/>
        <v>130</v>
      </c>
      <c r="AL7" s="940">
        <f t="shared" si="0"/>
        <v>129</v>
      </c>
      <c r="AM7" s="940">
        <f t="shared" si="0"/>
        <v>3501</v>
      </c>
      <c r="AN7" s="941">
        <f t="shared" si="0"/>
        <v>3461</v>
      </c>
    </row>
    <row r="8" spans="2:40" s="926" customFormat="1" ht="12">
      <c r="B8" s="930"/>
      <c r="C8" s="931"/>
      <c r="D8" s="932"/>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7"/>
    </row>
    <row r="9" spans="2:40" s="926" customFormat="1" ht="12">
      <c r="B9" s="1575" t="s">
        <v>773</v>
      </c>
      <c r="C9" s="942">
        <v>1</v>
      </c>
      <c r="D9" s="943" t="s">
        <v>774</v>
      </c>
      <c r="E9" s="933">
        <f aca="true" t="shared" si="1" ref="E9:F11">SUM(G9,I9,K9,M9,O9,Q9,S9,U9,W9,Y9,AA9,AC9,AE9,AG9,AI9,AK9,AM9)</f>
        <v>872</v>
      </c>
      <c r="F9" s="933">
        <f t="shared" si="1"/>
        <v>818</v>
      </c>
      <c r="G9" s="933">
        <v>1</v>
      </c>
      <c r="H9" s="933">
        <v>1</v>
      </c>
      <c r="I9" s="933">
        <v>4</v>
      </c>
      <c r="J9" s="933">
        <v>4</v>
      </c>
      <c r="K9" s="933">
        <v>3</v>
      </c>
      <c r="L9" s="933">
        <v>3</v>
      </c>
      <c r="M9" s="933">
        <v>1</v>
      </c>
      <c r="N9" s="933">
        <v>1</v>
      </c>
      <c r="O9" s="933">
        <v>31</v>
      </c>
      <c r="P9" s="933">
        <v>31</v>
      </c>
      <c r="Q9" s="933">
        <v>37</v>
      </c>
      <c r="R9" s="933">
        <v>38</v>
      </c>
      <c r="S9" s="933">
        <v>15</v>
      </c>
      <c r="T9" s="933">
        <v>15</v>
      </c>
      <c r="U9" s="933">
        <v>431</v>
      </c>
      <c r="V9" s="933">
        <v>300</v>
      </c>
      <c r="W9" s="933">
        <v>8</v>
      </c>
      <c r="X9" s="933">
        <v>8</v>
      </c>
      <c r="Y9" s="933">
        <v>53</v>
      </c>
      <c r="Z9" s="933">
        <v>49</v>
      </c>
      <c r="AA9" s="933">
        <v>5</v>
      </c>
      <c r="AB9" s="933">
        <v>5</v>
      </c>
      <c r="AC9" s="933">
        <v>0</v>
      </c>
      <c r="AD9" s="933">
        <v>0</v>
      </c>
      <c r="AE9" s="933">
        <v>0</v>
      </c>
      <c r="AF9" s="933">
        <v>0</v>
      </c>
      <c r="AG9" s="933">
        <v>0</v>
      </c>
      <c r="AH9" s="933">
        <v>0</v>
      </c>
      <c r="AI9" s="933">
        <v>0</v>
      </c>
      <c r="AJ9" s="933">
        <v>0</v>
      </c>
      <c r="AK9" s="933">
        <v>1</v>
      </c>
      <c r="AL9" s="933">
        <v>1</v>
      </c>
      <c r="AM9" s="933">
        <v>282</v>
      </c>
      <c r="AN9" s="937">
        <v>362</v>
      </c>
    </row>
    <row r="10" spans="2:40" s="926" customFormat="1" ht="12">
      <c r="B10" s="1575"/>
      <c r="C10" s="942">
        <v>2</v>
      </c>
      <c r="D10" s="943" t="s">
        <v>774</v>
      </c>
      <c r="E10" s="933">
        <f t="shared" si="1"/>
        <v>881</v>
      </c>
      <c r="F10" s="933">
        <f t="shared" si="1"/>
        <v>721</v>
      </c>
      <c r="G10" s="933">
        <v>3</v>
      </c>
      <c r="H10" s="933">
        <v>3</v>
      </c>
      <c r="I10" s="933">
        <v>1</v>
      </c>
      <c r="J10" s="933">
        <v>1</v>
      </c>
      <c r="K10" s="933">
        <v>0</v>
      </c>
      <c r="L10" s="933">
        <v>0</v>
      </c>
      <c r="M10" s="933">
        <v>4</v>
      </c>
      <c r="N10" s="933">
        <v>3</v>
      </c>
      <c r="O10" s="933">
        <v>34</v>
      </c>
      <c r="P10" s="933">
        <v>34</v>
      </c>
      <c r="Q10" s="933">
        <v>36</v>
      </c>
      <c r="R10" s="933">
        <v>36</v>
      </c>
      <c r="S10" s="933">
        <v>18</v>
      </c>
      <c r="T10" s="933">
        <v>18</v>
      </c>
      <c r="U10" s="933">
        <v>495</v>
      </c>
      <c r="V10" s="933">
        <v>341</v>
      </c>
      <c r="W10" s="933">
        <v>4</v>
      </c>
      <c r="X10" s="933">
        <v>4</v>
      </c>
      <c r="Y10" s="933">
        <v>45</v>
      </c>
      <c r="Z10" s="933">
        <v>44</v>
      </c>
      <c r="AA10" s="933">
        <v>6</v>
      </c>
      <c r="AB10" s="933">
        <v>8</v>
      </c>
      <c r="AC10" s="933">
        <v>1</v>
      </c>
      <c r="AD10" s="933">
        <v>1</v>
      </c>
      <c r="AE10" s="933">
        <v>0</v>
      </c>
      <c r="AF10" s="933">
        <v>0</v>
      </c>
      <c r="AG10" s="933">
        <v>0</v>
      </c>
      <c r="AH10" s="933">
        <v>0</v>
      </c>
      <c r="AI10" s="933">
        <v>0</v>
      </c>
      <c r="AJ10" s="933">
        <v>0</v>
      </c>
      <c r="AK10" s="933">
        <v>3</v>
      </c>
      <c r="AL10" s="933">
        <v>2</v>
      </c>
      <c r="AM10" s="933">
        <v>231</v>
      </c>
      <c r="AN10" s="937">
        <v>226</v>
      </c>
    </row>
    <row r="11" spans="2:40" s="926" customFormat="1" ht="12">
      <c r="B11" s="1575"/>
      <c r="C11" s="942">
        <v>3</v>
      </c>
      <c r="D11" s="943" t="s">
        <v>774</v>
      </c>
      <c r="E11" s="933">
        <f t="shared" si="1"/>
        <v>1108</v>
      </c>
      <c r="F11" s="933">
        <f t="shared" si="1"/>
        <v>872</v>
      </c>
      <c r="G11" s="933">
        <v>2</v>
      </c>
      <c r="H11" s="933">
        <v>2</v>
      </c>
      <c r="I11" s="933">
        <v>0</v>
      </c>
      <c r="J11" s="933">
        <v>0</v>
      </c>
      <c r="K11" s="933">
        <v>6</v>
      </c>
      <c r="L11" s="933">
        <v>6</v>
      </c>
      <c r="M11" s="933">
        <v>9</v>
      </c>
      <c r="N11" s="933">
        <v>9</v>
      </c>
      <c r="O11" s="933">
        <v>33</v>
      </c>
      <c r="P11" s="933">
        <v>33</v>
      </c>
      <c r="Q11" s="933">
        <v>34</v>
      </c>
      <c r="R11" s="933">
        <v>34</v>
      </c>
      <c r="S11" s="933">
        <v>13</v>
      </c>
      <c r="T11" s="933">
        <v>11</v>
      </c>
      <c r="U11" s="933">
        <v>728</v>
      </c>
      <c r="V11" s="933">
        <v>497</v>
      </c>
      <c r="W11" s="933">
        <v>7</v>
      </c>
      <c r="X11" s="933">
        <v>7</v>
      </c>
      <c r="Y11" s="933">
        <v>70</v>
      </c>
      <c r="Z11" s="933">
        <v>66</v>
      </c>
      <c r="AA11" s="933">
        <v>9</v>
      </c>
      <c r="AB11" s="933">
        <v>9</v>
      </c>
      <c r="AC11" s="933">
        <v>1</v>
      </c>
      <c r="AD11" s="933">
        <v>1</v>
      </c>
      <c r="AE11" s="933">
        <v>0</v>
      </c>
      <c r="AF11" s="933">
        <v>0</v>
      </c>
      <c r="AG11" s="933">
        <v>0</v>
      </c>
      <c r="AH11" s="933">
        <v>0</v>
      </c>
      <c r="AI11" s="933">
        <v>0</v>
      </c>
      <c r="AJ11" s="933">
        <v>0</v>
      </c>
      <c r="AK11" s="933">
        <v>4</v>
      </c>
      <c r="AL11" s="933">
        <v>4</v>
      </c>
      <c r="AM11" s="933">
        <v>192</v>
      </c>
      <c r="AN11" s="937">
        <v>193</v>
      </c>
    </row>
    <row r="12" spans="2:40" s="926" customFormat="1" ht="12">
      <c r="B12" s="1575"/>
      <c r="C12" s="942">
        <v>4</v>
      </c>
      <c r="D12" s="943" t="s">
        <v>774</v>
      </c>
      <c r="E12" s="933">
        <f aca="true" t="shared" si="2" ref="E12:E20">SUM(G12,I12,K12,M12,O12,Q12,S12,U12,W12,Y12,AA12,AC12,AE12,AG12,AI12,AK12,AM12)</f>
        <v>978</v>
      </c>
      <c r="F12" s="933">
        <v>714</v>
      </c>
      <c r="G12" s="933">
        <v>2</v>
      </c>
      <c r="H12" s="933">
        <v>1</v>
      </c>
      <c r="I12" s="933">
        <v>2</v>
      </c>
      <c r="J12" s="933">
        <v>1</v>
      </c>
      <c r="K12" s="933">
        <v>2</v>
      </c>
      <c r="L12" s="933">
        <v>1</v>
      </c>
      <c r="M12" s="933">
        <v>6</v>
      </c>
      <c r="N12" s="933">
        <v>5</v>
      </c>
      <c r="O12" s="933">
        <v>27</v>
      </c>
      <c r="P12" s="933">
        <v>28</v>
      </c>
      <c r="Q12" s="933">
        <v>58</v>
      </c>
      <c r="R12" s="933">
        <v>55</v>
      </c>
      <c r="S12" s="933">
        <v>16</v>
      </c>
      <c r="T12" s="933">
        <v>17</v>
      </c>
      <c r="U12" s="933">
        <v>609</v>
      </c>
      <c r="V12" s="933">
        <v>382</v>
      </c>
      <c r="W12" s="933">
        <v>7</v>
      </c>
      <c r="X12" s="933">
        <v>7</v>
      </c>
      <c r="Y12" s="933">
        <v>52</v>
      </c>
      <c r="Z12" s="933">
        <v>51</v>
      </c>
      <c r="AA12" s="933">
        <v>8</v>
      </c>
      <c r="AB12" s="933">
        <v>12</v>
      </c>
      <c r="AC12" s="933">
        <v>0</v>
      </c>
      <c r="AD12" s="933">
        <v>0</v>
      </c>
      <c r="AE12" s="933">
        <v>0</v>
      </c>
      <c r="AF12" s="933">
        <v>0</v>
      </c>
      <c r="AG12" s="933">
        <v>0</v>
      </c>
      <c r="AH12" s="933">
        <v>0</v>
      </c>
      <c r="AI12" s="933">
        <v>0</v>
      </c>
      <c r="AJ12" s="933">
        <v>0</v>
      </c>
      <c r="AK12" s="933">
        <v>4</v>
      </c>
      <c r="AL12" s="933">
        <v>4</v>
      </c>
      <c r="AM12" s="933">
        <v>185</v>
      </c>
      <c r="AN12" s="937">
        <v>151</v>
      </c>
    </row>
    <row r="13" spans="2:40" s="926" customFormat="1" ht="12">
      <c r="B13" s="1575"/>
      <c r="C13" s="942">
        <v>5</v>
      </c>
      <c r="D13" s="943" t="s">
        <v>774</v>
      </c>
      <c r="E13" s="933">
        <f t="shared" si="2"/>
        <v>1037</v>
      </c>
      <c r="F13" s="933">
        <f>SUM(H13,J13,L13,N13,P13,R13,T13,V13,X13,Z13,AB13,AD13,AF13,AH13,AJ13,AL13,AN13)</f>
        <v>772</v>
      </c>
      <c r="G13" s="933">
        <v>0</v>
      </c>
      <c r="H13" s="933">
        <v>0</v>
      </c>
      <c r="I13" s="933">
        <v>1</v>
      </c>
      <c r="J13" s="933">
        <v>1</v>
      </c>
      <c r="K13" s="933">
        <v>3</v>
      </c>
      <c r="L13" s="933">
        <v>1</v>
      </c>
      <c r="M13" s="933">
        <v>5</v>
      </c>
      <c r="N13" s="933">
        <v>7</v>
      </c>
      <c r="O13" s="933">
        <v>35</v>
      </c>
      <c r="P13" s="933">
        <v>34</v>
      </c>
      <c r="Q13" s="933">
        <v>56</v>
      </c>
      <c r="R13" s="933">
        <v>55</v>
      </c>
      <c r="S13" s="933">
        <v>18</v>
      </c>
      <c r="T13" s="933">
        <v>23</v>
      </c>
      <c r="U13" s="933">
        <v>527</v>
      </c>
      <c r="V13" s="933">
        <v>286</v>
      </c>
      <c r="W13" s="933">
        <v>37</v>
      </c>
      <c r="X13" s="933">
        <v>37</v>
      </c>
      <c r="Y13" s="933">
        <v>79</v>
      </c>
      <c r="Z13" s="933">
        <v>62</v>
      </c>
      <c r="AA13" s="933">
        <v>13</v>
      </c>
      <c r="AB13" s="933">
        <v>12</v>
      </c>
      <c r="AC13" s="933">
        <v>8</v>
      </c>
      <c r="AD13" s="933">
        <v>7</v>
      </c>
      <c r="AE13" s="933">
        <v>0</v>
      </c>
      <c r="AF13" s="933">
        <v>0</v>
      </c>
      <c r="AG13" s="933">
        <v>0</v>
      </c>
      <c r="AH13" s="933">
        <v>0</v>
      </c>
      <c r="AI13" s="933">
        <v>1</v>
      </c>
      <c r="AJ13" s="933">
        <v>1</v>
      </c>
      <c r="AK13" s="933">
        <v>16</v>
      </c>
      <c r="AL13" s="933">
        <v>16</v>
      </c>
      <c r="AM13" s="933">
        <v>238</v>
      </c>
      <c r="AN13" s="937">
        <v>230</v>
      </c>
    </row>
    <row r="14" spans="2:40" s="926" customFormat="1" ht="12">
      <c r="B14" s="1575"/>
      <c r="C14" s="942">
        <v>6</v>
      </c>
      <c r="D14" s="943" t="s">
        <v>774</v>
      </c>
      <c r="E14" s="933">
        <f t="shared" si="2"/>
        <v>1155</v>
      </c>
      <c r="F14" s="933">
        <v>965</v>
      </c>
      <c r="G14" s="933">
        <v>3</v>
      </c>
      <c r="H14" s="933">
        <v>3</v>
      </c>
      <c r="I14" s="933">
        <v>0</v>
      </c>
      <c r="J14" s="933">
        <v>0</v>
      </c>
      <c r="K14" s="933">
        <v>2</v>
      </c>
      <c r="L14" s="933">
        <v>2</v>
      </c>
      <c r="M14" s="933">
        <v>7</v>
      </c>
      <c r="N14" s="933">
        <v>6</v>
      </c>
      <c r="O14" s="933">
        <v>36</v>
      </c>
      <c r="P14" s="933">
        <v>35</v>
      </c>
      <c r="Q14" s="933">
        <v>51</v>
      </c>
      <c r="R14" s="933">
        <v>52</v>
      </c>
      <c r="S14" s="933">
        <v>20</v>
      </c>
      <c r="T14" s="933">
        <v>21</v>
      </c>
      <c r="U14" s="933">
        <v>589</v>
      </c>
      <c r="V14" s="933">
        <v>414</v>
      </c>
      <c r="W14" s="933">
        <v>2</v>
      </c>
      <c r="X14" s="933">
        <v>2</v>
      </c>
      <c r="Y14" s="933">
        <v>101</v>
      </c>
      <c r="Z14" s="933">
        <v>93</v>
      </c>
      <c r="AA14" s="933">
        <v>12</v>
      </c>
      <c r="AB14" s="933">
        <v>10</v>
      </c>
      <c r="AC14" s="933">
        <v>3</v>
      </c>
      <c r="AD14" s="933">
        <v>4</v>
      </c>
      <c r="AE14" s="933">
        <v>0</v>
      </c>
      <c r="AF14" s="933">
        <v>0</v>
      </c>
      <c r="AG14" s="933">
        <v>0</v>
      </c>
      <c r="AH14" s="933">
        <v>0</v>
      </c>
      <c r="AI14" s="933">
        <v>0</v>
      </c>
      <c r="AJ14" s="933">
        <v>0</v>
      </c>
      <c r="AK14" s="933">
        <v>14</v>
      </c>
      <c r="AL14" s="933">
        <v>15</v>
      </c>
      <c r="AM14" s="933">
        <v>315</v>
      </c>
      <c r="AN14" s="937">
        <v>306</v>
      </c>
    </row>
    <row r="15" spans="2:40" s="926" customFormat="1" ht="12">
      <c r="B15" s="1575"/>
      <c r="C15" s="942">
        <v>7</v>
      </c>
      <c r="D15" s="943" t="s">
        <v>774</v>
      </c>
      <c r="E15" s="933">
        <f t="shared" si="2"/>
        <v>1108</v>
      </c>
      <c r="F15" s="933">
        <f>SUM(H15,J15,L15,N15,P15,R15,T15,V15,X15,Z15,AB15,AD15,AF15,AH15,AJ15,AL15,AN15)</f>
        <v>850</v>
      </c>
      <c r="G15" s="933">
        <v>0</v>
      </c>
      <c r="H15" s="933">
        <v>0</v>
      </c>
      <c r="I15" s="933">
        <v>0</v>
      </c>
      <c r="J15" s="933">
        <v>0</v>
      </c>
      <c r="K15" s="933">
        <v>0</v>
      </c>
      <c r="L15" s="933">
        <v>0</v>
      </c>
      <c r="M15" s="933">
        <v>7</v>
      </c>
      <c r="N15" s="933">
        <v>7</v>
      </c>
      <c r="O15" s="933">
        <v>32</v>
      </c>
      <c r="P15" s="933">
        <v>31</v>
      </c>
      <c r="Q15" s="933">
        <v>43</v>
      </c>
      <c r="R15" s="933">
        <v>42</v>
      </c>
      <c r="S15" s="933">
        <v>22</v>
      </c>
      <c r="T15" s="933">
        <v>21</v>
      </c>
      <c r="U15" s="933">
        <v>597</v>
      </c>
      <c r="V15" s="933">
        <v>391</v>
      </c>
      <c r="W15" s="933">
        <v>12</v>
      </c>
      <c r="X15" s="933">
        <v>12</v>
      </c>
      <c r="Y15" s="933">
        <v>84</v>
      </c>
      <c r="Z15" s="933">
        <v>76</v>
      </c>
      <c r="AA15" s="933">
        <v>14</v>
      </c>
      <c r="AB15" s="933">
        <v>13</v>
      </c>
      <c r="AC15" s="933">
        <v>7</v>
      </c>
      <c r="AD15" s="933">
        <v>7</v>
      </c>
      <c r="AE15" s="933">
        <v>0</v>
      </c>
      <c r="AF15" s="933">
        <v>0</v>
      </c>
      <c r="AG15" s="933">
        <v>1</v>
      </c>
      <c r="AH15" s="933">
        <v>1</v>
      </c>
      <c r="AI15" s="933">
        <v>0</v>
      </c>
      <c r="AJ15" s="933">
        <v>0</v>
      </c>
      <c r="AK15" s="933">
        <v>12</v>
      </c>
      <c r="AL15" s="933">
        <v>11</v>
      </c>
      <c r="AM15" s="933">
        <v>277</v>
      </c>
      <c r="AN15" s="937">
        <v>238</v>
      </c>
    </row>
    <row r="16" spans="2:40" s="926" customFormat="1" ht="12">
      <c r="B16" s="1575"/>
      <c r="C16" s="942">
        <v>8</v>
      </c>
      <c r="D16" s="943" t="s">
        <v>774</v>
      </c>
      <c r="E16" s="933">
        <f t="shared" si="2"/>
        <v>1123</v>
      </c>
      <c r="F16" s="933">
        <f>SUM(H16,J16,L16,N16,P16,R16,T16,V16,X16,Z16,AB16,AD16,AF16,AH16,AJ16,AL16,AN16)</f>
        <v>893</v>
      </c>
      <c r="G16" s="933">
        <v>3</v>
      </c>
      <c r="H16" s="933">
        <v>3</v>
      </c>
      <c r="I16" s="933">
        <v>1</v>
      </c>
      <c r="J16" s="933">
        <v>1</v>
      </c>
      <c r="K16" s="933">
        <v>0</v>
      </c>
      <c r="L16" s="933">
        <v>0</v>
      </c>
      <c r="M16" s="933">
        <v>10</v>
      </c>
      <c r="N16" s="933">
        <v>10</v>
      </c>
      <c r="O16" s="933">
        <v>34</v>
      </c>
      <c r="P16" s="933">
        <v>34</v>
      </c>
      <c r="Q16" s="933">
        <v>58</v>
      </c>
      <c r="R16" s="933">
        <v>58</v>
      </c>
      <c r="S16" s="933">
        <v>38</v>
      </c>
      <c r="T16" s="933">
        <v>38</v>
      </c>
      <c r="U16" s="933">
        <v>525</v>
      </c>
      <c r="V16" s="933">
        <v>307</v>
      </c>
      <c r="W16" s="933">
        <v>8</v>
      </c>
      <c r="X16" s="933">
        <v>8</v>
      </c>
      <c r="Y16" s="933">
        <v>97</v>
      </c>
      <c r="Z16" s="933">
        <v>100</v>
      </c>
      <c r="AA16" s="933">
        <v>14</v>
      </c>
      <c r="AB16" s="933">
        <v>14</v>
      </c>
      <c r="AC16" s="933">
        <v>15</v>
      </c>
      <c r="AD16" s="933">
        <v>15</v>
      </c>
      <c r="AE16" s="933">
        <v>1</v>
      </c>
      <c r="AF16" s="933">
        <v>1</v>
      </c>
      <c r="AG16" s="933">
        <v>0</v>
      </c>
      <c r="AH16" s="933">
        <v>0</v>
      </c>
      <c r="AI16" s="933">
        <v>0</v>
      </c>
      <c r="AJ16" s="933">
        <v>0</v>
      </c>
      <c r="AK16" s="933">
        <v>13</v>
      </c>
      <c r="AL16" s="933">
        <v>14</v>
      </c>
      <c r="AM16" s="933">
        <v>306</v>
      </c>
      <c r="AN16" s="937">
        <v>290</v>
      </c>
    </row>
    <row r="17" spans="2:40" s="926" customFormat="1" ht="12">
      <c r="B17" s="1575"/>
      <c r="C17" s="942">
        <v>9</v>
      </c>
      <c r="D17" s="943" t="s">
        <v>774</v>
      </c>
      <c r="E17" s="933">
        <f t="shared" si="2"/>
        <v>1100</v>
      </c>
      <c r="F17" s="933">
        <f>SUM(H17,J17,L17,N17,P17,R17,T17,V17,X17,Z17,AB17,AD17,AF17,AH17,AJ17,AL17,AN17)</f>
        <v>875</v>
      </c>
      <c r="G17" s="933">
        <v>1</v>
      </c>
      <c r="H17" s="933">
        <v>1</v>
      </c>
      <c r="I17" s="933">
        <v>2</v>
      </c>
      <c r="J17" s="933">
        <v>0</v>
      </c>
      <c r="K17" s="933">
        <v>0</v>
      </c>
      <c r="L17" s="933">
        <v>0</v>
      </c>
      <c r="M17" s="933">
        <v>5</v>
      </c>
      <c r="N17" s="933">
        <v>5</v>
      </c>
      <c r="O17" s="933">
        <v>56</v>
      </c>
      <c r="P17" s="933">
        <v>56</v>
      </c>
      <c r="Q17" s="933">
        <v>47</v>
      </c>
      <c r="R17" s="933">
        <v>45</v>
      </c>
      <c r="S17" s="933">
        <v>19</v>
      </c>
      <c r="T17" s="933">
        <v>18</v>
      </c>
      <c r="U17" s="933">
        <v>492</v>
      </c>
      <c r="V17" s="933">
        <v>292</v>
      </c>
      <c r="W17" s="933">
        <v>8</v>
      </c>
      <c r="X17" s="933">
        <v>8</v>
      </c>
      <c r="Y17" s="933">
        <v>72</v>
      </c>
      <c r="Z17" s="933">
        <v>72</v>
      </c>
      <c r="AA17" s="933">
        <v>6</v>
      </c>
      <c r="AB17" s="933">
        <v>6</v>
      </c>
      <c r="AC17" s="933">
        <v>7</v>
      </c>
      <c r="AD17" s="933">
        <v>8</v>
      </c>
      <c r="AE17" s="933">
        <v>0</v>
      </c>
      <c r="AF17" s="933">
        <v>0</v>
      </c>
      <c r="AG17" s="933">
        <v>0</v>
      </c>
      <c r="AH17" s="933">
        <v>0</v>
      </c>
      <c r="AI17" s="933">
        <v>0</v>
      </c>
      <c r="AJ17" s="933">
        <v>0</v>
      </c>
      <c r="AK17" s="933">
        <v>19</v>
      </c>
      <c r="AL17" s="933">
        <v>18</v>
      </c>
      <c r="AM17" s="933">
        <v>366</v>
      </c>
      <c r="AN17" s="937">
        <v>346</v>
      </c>
    </row>
    <row r="18" spans="2:40" s="926" customFormat="1" ht="12">
      <c r="B18" s="1575"/>
      <c r="C18" s="942">
        <v>10</v>
      </c>
      <c r="D18" s="943" t="s">
        <v>774</v>
      </c>
      <c r="E18" s="933">
        <f t="shared" si="2"/>
        <v>1115</v>
      </c>
      <c r="F18" s="933">
        <f>SUM(H18,J18,L18,N18,P18,R18,T18,V18,X18,Z18,AB18,AD18,AF18,AH18,AJ18,AL18,AN18)</f>
        <v>844</v>
      </c>
      <c r="G18" s="933">
        <v>1</v>
      </c>
      <c r="H18" s="933">
        <v>1</v>
      </c>
      <c r="I18" s="933">
        <v>1</v>
      </c>
      <c r="J18" s="933">
        <v>1</v>
      </c>
      <c r="K18" s="933">
        <v>0</v>
      </c>
      <c r="L18" s="933">
        <v>0</v>
      </c>
      <c r="M18" s="933">
        <v>5</v>
      </c>
      <c r="N18" s="933">
        <v>5</v>
      </c>
      <c r="O18" s="933">
        <v>34</v>
      </c>
      <c r="P18" s="933">
        <v>35</v>
      </c>
      <c r="Q18" s="933">
        <v>54</v>
      </c>
      <c r="R18" s="933">
        <v>56</v>
      </c>
      <c r="S18" s="933">
        <v>11</v>
      </c>
      <c r="T18" s="933">
        <v>11</v>
      </c>
      <c r="U18" s="933">
        <v>482</v>
      </c>
      <c r="V18" s="933">
        <v>243</v>
      </c>
      <c r="W18" s="933">
        <v>5</v>
      </c>
      <c r="X18" s="933">
        <v>5</v>
      </c>
      <c r="Y18" s="933">
        <v>82</v>
      </c>
      <c r="Z18" s="933">
        <v>66</v>
      </c>
      <c r="AA18" s="933">
        <v>20</v>
      </c>
      <c r="AB18" s="933">
        <v>20</v>
      </c>
      <c r="AC18" s="933">
        <v>4</v>
      </c>
      <c r="AD18" s="933">
        <v>4</v>
      </c>
      <c r="AE18" s="933">
        <v>1</v>
      </c>
      <c r="AF18" s="933">
        <v>1</v>
      </c>
      <c r="AG18" s="933">
        <v>0</v>
      </c>
      <c r="AH18" s="933">
        <v>0</v>
      </c>
      <c r="AI18" s="933">
        <v>9</v>
      </c>
      <c r="AJ18" s="933">
        <v>9</v>
      </c>
      <c r="AK18" s="933">
        <v>30</v>
      </c>
      <c r="AL18" s="933">
        <v>30</v>
      </c>
      <c r="AM18" s="933">
        <v>376</v>
      </c>
      <c r="AN18" s="937">
        <v>357</v>
      </c>
    </row>
    <row r="19" spans="2:40" s="926" customFormat="1" ht="12">
      <c r="B19" s="1575"/>
      <c r="C19" s="942">
        <v>11</v>
      </c>
      <c r="D19" s="943" t="s">
        <v>774</v>
      </c>
      <c r="E19" s="933">
        <f t="shared" si="2"/>
        <v>1043</v>
      </c>
      <c r="F19" s="933">
        <f>SUM(H19,J19,L19,N19,P19,R19,T19,V19,X19,Z19,AB19,AD19,AF19,AH19,AJ19,AL19,AN19)</f>
        <v>854</v>
      </c>
      <c r="G19" s="933">
        <v>1</v>
      </c>
      <c r="H19" s="933">
        <v>1</v>
      </c>
      <c r="I19" s="933">
        <v>2</v>
      </c>
      <c r="J19" s="933">
        <v>1</v>
      </c>
      <c r="K19" s="933">
        <v>0</v>
      </c>
      <c r="L19" s="933">
        <v>0</v>
      </c>
      <c r="M19" s="933">
        <v>5</v>
      </c>
      <c r="N19" s="933">
        <v>5</v>
      </c>
      <c r="O19" s="933">
        <v>19</v>
      </c>
      <c r="P19" s="933">
        <v>19</v>
      </c>
      <c r="Q19" s="933">
        <v>30</v>
      </c>
      <c r="R19" s="933">
        <v>30</v>
      </c>
      <c r="S19" s="933">
        <v>27</v>
      </c>
      <c r="T19" s="933">
        <v>27</v>
      </c>
      <c r="U19" s="933">
        <v>539</v>
      </c>
      <c r="V19" s="933">
        <v>370</v>
      </c>
      <c r="W19" s="933">
        <v>4</v>
      </c>
      <c r="X19" s="933">
        <v>4</v>
      </c>
      <c r="Y19" s="933">
        <v>51</v>
      </c>
      <c r="Z19" s="933">
        <v>35</v>
      </c>
      <c r="AA19" s="933">
        <v>8</v>
      </c>
      <c r="AB19" s="933">
        <v>8</v>
      </c>
      <c r="AC19" s="933">
        <v>9</v>
      </c>
      <c r="AD19" s="933">
        <v>9</v>
      </c>
      <c r="AE19" s="933">
        <v>0</v>
      </c>
      <c r="AF19" s="933">
        <v>0</v>
      </c>
      <c r="AG19" s="933">
        <v>0</v>
      </c>
      <c r="AH19" s="933">
        <v>0</v>
      </c>
      <c r="AI19" s="933">
        <v>0</v>
      </c>
      <c r="AJ19" s="933">
        <v>0</v>
      </c>
      <c r="AK19" s="933">
        <v>2</v>
      </c>
      <c r="AL19" s="933">
        <v>2</v>
      </c>
      <c r="AM19" s="933">
        <v>346</v>
      </c>
      <c r="AN19" s="937">
        <v>343</v>
      </c>
    </row>
    <row r="20" spans="2:40" s="926" customFormat="1" ht="12">
      <c r="B20" s="1575"/>
      <c r="C20" s="942">
        <v>12</v>
      </c>
      <c r="D20" s="943" t="s">
        <v>774</v>
      </c>
      <c r="E20" s="933">
        <f t="shared" si="2"/>
        <v>1054</v>
      </c>
      <c r="F20" s="933">
        <v>1040</v>
      </c>
      <c r="G20" s="933">
        <v>0</v>
      </c>
      <c r="H20" s="933">
        <v>0</v>
      </c>
      <c r="I20" s="933">
        <v>2</v>
      </c>
      <c r="J20" s="933">
        <v>3</v>
      </c>
      <c r="K20" s="933">
        <v>0</v>
      </c>
      <c r="L20" s="933">
        <v>0</v>
      </c>
      <c r="M20" s="933">
        <v>0</v>
      </c>
      <c r="N20" s="933">
        <v>0</v>
      </c>
      <c r="O20" s="933">
        <v>58</v>
      </c>
      <c r="P20" s="933">
        <v>58</v>
      </c>
      <c r="Q20" s="933">
        <v>60</v>
      </c>
      <c r="R20" s="933">
        <v>60</v>
      </c>
      <c r="S20" s="933">
        <v>15</v>
      </c>
      <c r="T20" s="933">
        <v>15</v>
      </c>
      <c r="U20" s="933">
        <v>420</v>
      </c>
      <c r="V20" s="933">
        <v>364</v>
      </c>
      <c r="W20" s="933">
        <v>14</v>
      </c>
      <c r="X20" s="933">
        <v>14</v>
      </c>
      <c r="Y20" s="933">
        <v>67</v>
      </c>
      <c r="Z20" s="933">
        <v>76</v>
      </c>
      <c r="AA20" s="933">
        <v>10</v>
      </c>
      <c r="AB20" s="933">
        <v>11</v>
      </c>
      <c r="AC20" s="933">
        <v>9</v>
      </c>
      <c r="AD20" s="933">
        <v>9</v>
      </c>
      <c r="AE20" s="933">
        <v>0</v>
      </c>
      <c r="AF20" s="933">
        <v>0</v>
      </c>
      <c r="AG20" s="933">
        <v>0</v>
      </c>
      <c r="AH20" s="933">
        <v>0</v>
      </c>
      <c r="AI20" s="933">
        <v>0</v>
      </c>
      <c r="AJ20" s="933">
        <v>0</v>
      </c>
      <c r="AK20" s="933">
        <v>12</v>
      </c>
      <c r="AL20" s="933">
        <v>12</v>
      </c>
      <c r="AM20" s="933">
        <v>387</v>
      </c>
      <c r="AN20" s="937">
        <v>419</v>
      </c>
    </row>
    <row r="21" spans="2:40" s="926" customFormat="1" ht="12.75" customHeight="1">
      <c r="B21" s="930"/>
      <c r="C21" s="931"/>
      <c r="D21" s="932"/>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7"/>
    </row>
    <row r="22" spans="2:40" s="926" customFormat="1" ht="12">
      <c r="B22" s="1575" t="s">
        <v>775</v>
      </c>
      <c r="C22" s="944" t="s">
        <v>776</v>
      </c>
      <c r="D22" s="936"/>
      <c r="E22" s="933">
        <f aca="true" t="shared" si="3" ref="E22:E29">SUM(G22,I22,K22,M22,O22,Q22,S22,U22,W22,Y22,AA22,AC22,AE22,AG22,AI22,AK22,AM22)</f>
        <v>3743</v>
      </c>
      <c r="F22" s="933">
        <v>3037</v>
      </c>
      <c r="G22" s="933">
        <v>4</v>
      </c>
      <c r="H22" s="933">
        <v>4</v>
      </c>
      <c r="I22" s="933">
        <v>4</v>
      </c>
      <c r="J22" s="933">
        <v>4</v>
      </c>
      <c r="K22" s="933">
        <v>2</v>
      </c>
      <c r="L22" s="933">
        <v>2</v>
      </c>
      <c r="M22" s="933">
        <v>13</v>
      </c>
      <c r="N22" s="933">
        <v>13</v>
      </c>
      <c r="O22" s="933">
        <v>114</v>
      </c>
      <c r="P22" s="933">
        <v>115</v>
      </c>
      <c r="Q22" s="933">
        <v>135</v>
      </c>
      <c r="R22" s="933">
        <v>134</v>
      </c>
      <c r="S22" s="933">
        <v>45</v>
      </c>
      <c r="T22" s="933">
        <v>47</v>
      </c>
      <c r="U22" s="933">
        <v>2319</v>
      </c>
      <c r="V22" s="933">
        <v>1640</v>
      </c>
      <c r="W22" s="933">
        <v>53</v>
      </c>
      <c r="X22" s="933">
        <v>53</v>
      </c>
      <c r="Y22" s="933">
        <v>203</v>
      </c>
      <c r="Z22" s="933">
        <v>184</v>
      </c>
      <c r="AA22" s="933">
        <v>37</v>
      </c>
      <c r="AB22" s="933">
        <v>40</v>
      </c>
      <c r="AC22" s="933">
        <v>27</v>
      </c>
      <c r="AD22" s="933">
        <v>27</v>
      </c>
      <c r="AE22" s="933">
        <v>0</v>
      </c>
      <c r="AF22" s="933">
        <v>0</v>
      </c>
      <c r="AG22" s="933">
        <v>0</v>
      </c>
      <c r="AH22" s="933">
        <v>0</v>
      </c>
      <c r="AI22" s="933">
        <v>0</v>
      </c>
      <c r="AJ22" s="933">
        <v>0</v>
      </c>
      <c r="AK22" s="933">
        <v>50</v>
      </c>
      <c r="AL22" s="933">
        <v>50</v>
      </c>
      <c r="AM22" s="933">
        <v>737</v>
      </c>
      <c r="AN22" s="937">
        <v>722</v>
      </c>
    </row>
    <row r="23" spans="2:40" s="926" customFormat="1" ht="12">
      <c r="B23" s="1576"/>
      <c r="C23" s="944" t="s">
        <v>777</v>
      </c>
      <c r="D23" s="936"/>
      <c r="E23" s="933">
        <f t="shared" si="3"/>
        <v>1021</v>
      </c>
      <c r="F23" s="933">
        <f>SUM(H23,J23,L23,N23,P23,R23,T23,V23,X23,Z23,AB23,AD23,AF23,AH23,AJ23,AL23,AN23)</f>
        <v>798</v>
      </c>
      <c r="G23" s="933">
        <v>1</v>
      </c>
      <c r="H23" s="933">
        <v>1</v>
      </c>
      <c r="I23" s="933">
        <v>0</v>
      </c>
      <c r="J23" s="933">
        <v>0</v>
      </c>
      <c r="K23" s="933">
        <v>7</v>
      </c>
      <c r="L23" s="933">
        <v>6</v>
      </c>
      <c r="M23" s="933">
        <v>8</v>
      </c>
      <c r="N23" s="933">
        <v>8</v>
      </c>
      <c r="O23" s="933">
        <v>33</v>
      </c>
      <c r="P23" s="933">
        <v>32</v>
      </c>
      <c r="Q23" s="933">
        <v>33</v>
      </c>
      <c r="R23" s="933">
        <v>34</v>
      </c>
      <c r="S23" s="933">
        <v>49</v>
      </c>
      <c r="T23" s="933">
        <v>48</v>
      </c>
      <c r="U23" s="933">
        <v>546</v>
      </c>
      <c r="V23" s="933">
        <v>345</v>
      </c>
      <c r="W23" s="933">
        <v>8</v>
      </c>
      <c r="X23" s="933">
        <v>8</v>
      </c>
      <c r="Y23" s="933">
        <v>146</v>
      </c>
      <c r="Z23" s="933">
        <v>134</v>
      </c>
      <c r="AA23" s="933">
        <v>11</v>
      </c>
      <c r="AB23" s="933">
        <v>9</v>
      </c>
      <c r="AC23" s="933">
        <v>4</v>
      </c>
      <c r="AD23" s="933">
        <v>4</v>
      </c>
      <c r="AE23" s="933">
        <v>0</v>
      </c>
      <c r="AF23" s="933">
        <v>0</v>
      </c>
      <c r="AG23" s="933">
        <v>0</v>
      </c>
      <c r="AH23" s="933">
        <v>0</v>
      </c>
      <c r="AI23" s="933">
        <v>0</v>
      </c>
      <c r="AJ23" s="933">
        <v>0</v>
      </c>
      <c r="AK23" s="933">
        <v>3</v>
      </c>
      <c r="AL23" s="933">
        <v>3</v>
      </c>
      <c r="AM23" s="933">
        <v>172</v>
      </c>
      <c r="AN23" s="937">
        <v>166</v>
      </c>
    </row>
    <row r="24" spans="2:40" s="926" customFormat="1" ht="12">
      <c r="B24" s="1576"/>
      <c r="C24" s="944" t="s">
        <v>778</v>
      </c>
      <c r="D24" s="936"/>
      <c r="E24" s="933">
        <f t="shared" si="3"/>
        <v>1458</v>
      </c>
      <c r="F24" s="933">
        <f>SUM(H24,J24,L24,N24,P24,R24,T24,V24,X24,Z24,AB24,AD24,AF24,AH24,AJ24,AL24,AN24)</f>
        <v>1089</v>
      </c>
      <c r="G24" s="933">
        <v>3</v>
      </c>
      <c r="H24" s="933">
        <v>2</v>
      </c>
      <c r="I24" s="933">
        <v>2</v>
      </c>
      <c r="J24" s="933">
        <v>2</v>
      </c>
      <c r="K24" s="933">
        <v>2</v>
      </c>
      <c r="L24" s="933">
        <v>2</v>
      </c>
      <c r="M24" s="933">
        <v>3</v>
      </c>
      <c r="N24" s="933">
        <v>3</v>
      </c>
      <c r="O24" s="933">
        <v>22</v>
      </c>
      <c r="P24" s="933">
        <v>22</v>
      </c>
      <c r="Q24" s="933">
        <v>58</v>
      </c>
      <c r="R24" s="933">
        <v>58</v>
      </c>
      <c r="S24" s="933">
        <v>59</v>
      </c>
      <c r="T24" s="933">
        <v>57</v>
      </c>
      <c r="U24" s="933">
        <v>749</v>
      </c>
      <c r="V24" s="933">
        <v>388</v>
      </c>
      <c r="W24" s="933">
        <v>21</v>
      </c>
      <c r="X24" s="933">
        <v>21</v>
      </c>
      <c r="Y24" s="933">
        <v>108</v>
      </c>
      <c r="Z24" s="933">
        <v>105</v>
      </c>
      <c r="AA24" s="933">
        <v>15</v>
      </c>
      <c r="AB24" s="933">
        <v>14</v>
      </c>
      <c r="AC24" s="933">
        <v>1</v>
      </c>
      <c r="AD24" s="933">
        <v>1</v>
      </c>
      <c r="AE24" s="933">
        <v>0</v>
      </c>
      <c r="AF24" s="933">
        <v>0</v>
      </c>
      <c r="AG24" s="933">
        <v>0</v>
      </c>
      <c r="AH24" s="933">
        <v>0</v>
      </c>
      <c r="AI24" s="933">
        <v>1</v>
      </c>
      <c r="AJ24" s="933">
        <v>1</v>
      </c>
      <c r="AK24" s="933">
        <v>11</v>
      </c>
      <c r="AL24" s="933">
        <v>11</v>
      </c>
      <c r="AM24" s="933">
        <v>403</v>
      </c>
      <c r="AN24" s="937">
        <v>402</v>
      </c>
    </row>
    <row r="25" spans="2:40" s="926" customFormat="1" ht="12">
      <c r="B25" s="1576"/>
      <c r="C25" s="944" t="s">
        <v>779</v>
      </c>
      <c r="D25" s="936"/>
      <c r="E25" s="933">
        <f t="shared" si="3"/>
        <v>1453</v>
      </c>
      <c r="F25" s="933">
        <f>SUM(H25,J25,L25,N25,P25,R25,T25,V25,X25,Z25,AB25,AD25,AF25,AH25,AJ25,AL25,AN25)</f>
        <v>1045</v>
      </c>
      <c r="G25" s="933">
        <v>2</v>
      </c>
      <c r="H25" s="933">
        <v>2</v>
      </c>
      <c r="I25" s="933">
        <v>3</v>
      </c>
      <c r="J25" s="933">
        <v>3</v>
      </c>
      <c r="K25" s="933">
        <v>0</v>
      </c>
      <c r="L25" s="933">
        <v>0</v>
      </c>
      <c r="M25" s="933">
        <v>6</v>
      </c>
      <c r="N25" s="933">
        <v>6</v>
      </c>
      <c r="O25" s="933">
        <v>19</v>
      </c>
      <c r="P25" s="933">
        <v>19</v>
      </c>
      <c r="Q25" s="933">
        <v>62</v>
      </c>
      <c r="R25" s="933">
        <v>60</v>
      </c>
      <c r="S25" s="933">
        <v>12</v>
      </c>
      <c r="T25" s="933">
        <v>12</v>
      </c>
      <c r="U25" s="933">
        <v>918</v>
      </c>
      <c r="V25" s="933">
        <v>520</v>
      </c>
      <c r="W25" s="933">
        <v>5</v>
      </c>
      <c r="X25" s="933">
        <v>5</v>
      </c>
      <c r="Y25" s="933">
        <v>57</v>
      </c>
      <c r="Z25" s="933">
        <v>52</v>
      </c>
      <c r="AA25" s="933">
        <v>22</v>
      </c>
      <c r="AB25" s="933">
        <v>22</v>
      </c>
      <c r="AC25" s="933">
        <v>12</v>
      </c>
      <c r="AD25" s="933">
        <v>13</v>
      </c>
      <c r="AE25" s="933">
        <v>2</v>
      </c>
      <c r="AF25" s="933">
        <v>2</v>
      </c>
      <c r="AG25" s="933">
        <v>0</v>
      </c>
      <c r="AH25" s="933">
        <v>0</v>
      </c>
      <c r="AI25" s="933">
        <v>9</v>
      </c>
      <c r="AJ25" s="933">
        <v>9</v>
      </c>
      <c r="AK25" s="933">
        <v>12</v>
      </c>
      <c r="AL25" s="933">
        <v>11</v>
      </c>
      <c r="AM25" s="933">
        <v>312</v>
      </c>
      <c r="AN25" s="937">
        <v>309</v>
      </c>
    </row>
    <row r="26" spans="2:40" s="926" customFormat="1" ht="12">
      <c r="B26" s="1576"/>
      <c r="C26" s="944" t="s">
        <v>780</v>
      </c>
      <c r="D26" s="936"/>
      <c r="E26" s="933">
        <f t="shared" si="3"/>
        <v>1062</v>
      </c>
      <c r="F26" s="933">
        <v>894</v>
      </c>
      <c r="G26" s="933">
        <v>1</v>
      </c>
      <c r="H26" s="933">
        <v>1</v>
      </c>
      <c r="I26" s="933">
        <v>2</v>
      </c>
      <c r="J26" s="933">
        <v>1</v>
      </c>
      <c r="K26" s="933">
        <v>0</v>
      </c>
      <c r="L26" s="933">
        <v>0</v>
      </c>
      <c r="M26" s="933">
        <v>3</v>
      </c>
      <c r="N26" s="933">
        <v>3</v>
      </c>
      <c r="O26" s="933">
        <v>51</v>
      </c>
      <c r="P26" s="933">
        <v>51</v>
      </c>
      <c r="Q26" s="933">
        <v>49</v>
      </c>
      <c r="R26" s="933">
        <v>49</v>
      </c>
      <c r="S26" s="933">
        <v>13</v>
      </c>
      <c r="T26" s="933">
        <v>13</v>
      </c>
      <c r="U26" s="933">
        <v>488</v>
      </c>
      <c r="V26" s="933">
        <v>320</v>
      </c>
      <c r="W26" s="933">
        <v>6</v>
      </c>
      <c r="X26" s="933">
        <v>6</v>
      </c>
      <c r="Y26" s="933">
        <v>94</v>
      </c>
      <c r="Z26" s="933">
        <v>88</v>
      </c>
      <c r="AA26" s="933">
        <v>8</v>
      </c>
      <c r="AB26" s="933">
        <v>8</v>
      </c>
      <c r="AC26" s="933">
        <v>4</v>
      </c>
      <c r="AD26" s="933">
        <v>4</v>
      </c>
      <c r="AE26" s="933">
        <v>0</v>
      </c>
      <c r="AF26" s="933">
        <v>0</v>
      </c>
      <c r="AG26" s="933">
        <v>0</v>
      </c>
      <c r="AH26" s="933">
        <v>0</v>
      </c>
      <c r="AI26" s="933">
        <v>0</v>
      </c>
      <c r="AJ26" s="933">
        <v>0</v>
      </c>
      <c r="AK26" s="933">
        <v>15</v>
      </c>
      <c r="AL26" s="933">
        <v>15</v>
      </c>
      <c r="AM26" s="933">
        <v>328</v>
      </c>
      <c r="AN26" s="937">
        <v>336</v>
      </c>
    </row>
    <row r="27" spans="2:40" s="926" customFormat="1" ht="12">
      <c r="B27" s="1576"/>
      <c r="C27" s="944" t="s">
        <v>781</v>
      </c>
      <c r="D27" s="936"/>
      <c r="E27" s="933">
        <f t="shared" si="3"/>
        <v>517</v>
      </c>
      <c r="F27" s="933">
        <f>SUM(H27,J27,L27,N27,P27,R27,T27,V27,X27,Z27,AB27,AD27,AF27,AH27,AJ27,AL27,AN27)</f>
        <v>440</v>
      </c>
      <c r="G27" s="933">
        <v>0</v>
      </c>
      <c r="H27" s="933">
        <v>0</v>
      </c>
      <c r="I27" s="933">
        <v>0</v>
      </c>
      <c r="J27" s="933">
        <v>0</v>
      </c>
      <c r="K27" s="933">
        <v>1</v>
      </c>
      <c r="L27" s="933">
        <v>1</v>
      </c>
      <c r="M27" s="933">
        <v>5</v>
      </c>
      <c r="N27" s="933">
        <v>5</v>
      </c>
      <c r="O27" s="933">
        <v>31</v>
      </c>
      <c r="P27" s="933">
        <v>31</v>
      </c>
      <c r="Q27" s="933">
        <v>33</v>
      </c>
      <c r="R27" s="933">
        <v>33</v>
      </c>
      <c r="S27" s="933">
        <v>4</v>
      </c>
      <c r="T27" s="933">
        <v>4</v>
      </c>
      <c r="U27" s="933">
        <v>162</v>
      </c>
      <c r="V27" s="933">
        <v>105</v>
      </c>
      <c r="W27" s="933">
        <v>1</v>
      </c>
      <c r="X27" s="933">
        <v>1</v>
      </c>
      <c r="Y27" s="933">
        <v>25</v>
      </c>
      <c r="Z27" s="933">
        <v>24</v>
      </c>
      <c r="AA27" s="933">
        <v>1</v>
      </c>
      <c r="AB27" s="933">
        <v>1</v>
      </c>
      <c r="AC27" s="933">
        <v>0</v>
      </c>
      <c r="AD27" s="933">
        <v>0</v>
      </c>
      <c r="AE27" s="933">
        <v>0</v>
      </c>
      <c r="AF27" s="933">
        <v>0</v>
      </c>
      <c r="AG27" s="933">
        <v>1</v>
      </c>
      <c r="AH27" s="933">
        <v>1</v>
      </c>
      <c r="AI27" s="933">
        <v>0</v>
      </c>
      <c r="AJ27" s="933">
        <v>0</v>
      </c>
      <c r="AK27" s="933">
        <v>2</v>
      </c>
      <c r="AL27" s="933">
        <v>2</v>
      </c>
      <c r="AM27" s="933">
        <v>251</v>
      </c>
      <c r="AN27" s="937">
        <v>232</v>
      </c>
    </row>
    <row r="28" spans="2:40" s="926" customFormat="1" ht="12">
      <c r="B28" s="1576"/>
      <c r="C28" s="944" t="s">
        <v>782</v>
      </c>
      <c r="D28" s="936"/>
      <c r="E28" s="933">
        <f t="shared" si="3"/>
        <v>524</v>
      </c>
      <c r="F28" s="933">
        <f>SUM(H28,J28,L28,N28,P28,R28,T28,V28,X28,Z28,AB28,AD28,AF28,AH28,AJ28,AL28,AN28)</f>
        <v>476</v>
      </c>
      <c r="G28" s="933">
        <v>2</v>
      </c>
      <c r="H28" s="933">
        <v>2</v>
      </c>
      <c r="I28" s="933">
        <v>0</v>
      </c>
      <c r="J28" s="933">
        <v>0</v>
      </c>
      <c r="K28" s="933">
        <v>0</v>
      </c>
      <c r="L28" s="933">
        <v>0</v>
      </c>
      <c r="M28" s="933">
        <v>2</v>
      </c>
      <c r="N28" s="933">
        <v>2</v>
      </c>
      <c r="O28" s="933">
        <v>16</v>
      </c>
      <c r="P28" s="933">
        <v>16</v>
      </c>
      <c r="Q28" s="933">
        <v>36</v>
      </c>
      <c r="R28" s="933">
        <v>36</v>
      </c>
      <c r="S28" s="933">
        <v>5</v>
      </c>
      <c r="T28" s="933">
        <v>5</v>
      </c>
      <c r="U28" s="933">
        <v>162</v>
      </c>
      <c r="V28" s="933">
        <v>107</v>
      </c>
      <c r="W28" s="933">
        <v>5</v>
      </c>
      <c r="X28" s="933">
        <v>5</v>
      </c>
      <c r="Y28" s="933">
        <v>48</v>
      </c>
      <c r="Z28" s="933">
        <v>46</v>
      </c>
      <c r="AA28" s="933">
        <v>3</v>
      </c>
      <c r="AB28" s="933">
        <v>3</v>
      </c>
      <c r="AC28" s="933">
        <v>5</v>
      </c>
      <c r="AD28" s="933">
        <v>5</v>
      </c>
      <c r="AE28" s="933">
        <v>0</v>
      </c>
      <c r="AF28" s="933">
        <v>0</v>
      </c>
      <c r="AG28" s="933">
        <v>0</v>
      </c>
      <c r="AH28" s="933">
        <v>0</v>
      </c>
      <c r="AI28" s="933">
        <v>0</v>
      </c>
      <c r="AJ28" s="933">
        <v>0</v>
      </c>
      <c r="AK28" s="933">
        <v>2</v>
      </c>
      <c r="AL28" s="933">
        <v>2</v>
      </c>
      <c r="AM28" s="933">
        <v>238</v>
      </c>
      <c r="AN28" s="937">
        <v>247</v>
      </c>
    </row>
    <row r="29" spans="2:40" s="926" customFormat="1" ht="12">
      <c r="B29" s="1576"/>
      <c r="C29" s="944" t="s">
        <v>783</v>
      </c>
      <c r="D29" s="936"/>
      <c r="E29" s="933">
        <f t="shared" si="3"/>
        <v>546</v>
      </c>
      <c r="F29" s="933">
        <f>SUM(H29,J29,L29,N29,P29,R29,T29,V29,X29,Z29,AB29,AD29,AF29,AH29,AJ29,AL29,AN29)</f>
        <v>460</v>
      </c>
      <c r="G29" s="933">
        <v>0</v>
      </c>
      <c r="H29" s="933">
        <v>0</v>
      </c>
      <c r="I29" s="933">
        <v>0</v>
      </c>
      <c r="J29" s="933">
        <v>0</v>
      </c>
      <c r="K29" s="933">
        <v>1</v>
      </c>
      <c r="L29" s="933">
        <v>1</v>
      </c>
      <c r="M29" s="933">
        <v>2</v>
      </c>
      <c r="N29" s="933">
        <v>2</v>
      </c>
      <c r="O29" s="933">
        <v>35</v>
      </c>
      <c r="P29" s="933">
        <v>35</v>
      </c>
      <c r="Q29" s="933">
        <v>30</v>
      </c>
      <c r="R29" s="933">
        <v>30</v>
      </c>
      <c r="S29" s="933">
        <v>9</v>
      </c>
      <c r="T29" s="933">
        <v>9</v>
      </c>
      <c r="U29" s="933">
        <v>229</v>
      </c>
      <c r="V29" s="933">
        <v>143</v>
      </c>
      <c r="W29" s="933">
        <v>2</v>
      </c>
      <c r="X29" s="933">
        <v>2</v>
      </c>
      <c r="Y29" s="933">
        <v>20</v>
      </c>
      <c r="Z29" s="933">
        <v>18</v>
      </c>
      <c r="AA29" s="933">
        <v>4</v>
      </c>
      <c r="AB29" s="933">
        <v>4</v>
      </c>
      <c r="AC29" s="933">
        <v>2</v>
      </c>
      <c r="AD29" s="933">
        <v>2</v>
      </c>
      <c r="AE29" s="933">
        <v>0</v>
      </c>
      <c r="AF29" s="933">
        <v>0</v>
      </c>
      <c r="AG29" s="933">
        <v>0</v>
      </c>
      <c r="AH29" s="933">
        <v>0</v>
      </c>
      <c r="AI29" s="933">
        <v>0</v>
      </c>
      <c r="AJ29" s="933">
        <v>0</v>
      </c>
      <c r="AK29" s="933">
        <v>2</v>
      </c>
      <c r="AL29" s="933">
        <v>2</v>
      </c>
      <c r="AM29" s="933">
        <v>210</v>
      </c>
      <c r="AN29" s="937">
        <v>212</v>
      </c>
    </row>
    <row r="30" spans="2:40" s="926" customFormat="1" ht="12.75" customHeight="1">
      <c r="B30" s="1576"/>
      <c r="C30" s="944"/>
      <c r="D30" s="936"/>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7"/>
    </row>
    <row r="31" spans="2:40" s="926" customFormat="1" ht="12">
      <c r="B31" s="1576"/>
      <c r="C31" s="944" t="s">
        <v>784</v>
      </c>
      <c r="D31" s="936"/>
      <c r="E31" s="933">
        <v>479</v>
      </c>
      <c r="F31" s="933">
        <f>SUM(H31,J31,L31,N31,P31,R31,T31,V31,X31,Z31,AB31,AD31,AF31,AH31,AJ31,AL31,AN31)</f>
        <v>446</v>
      </c>
      <c r="G31" s="933">
        <v>0</v>
      </c>
      <c r="H31" s="933">
        <v>0</v>
      </c>
      <c r="I31" s="933">
        <v>1</v>
      </c>
      <c r="J31" s="933">
        <v>0</v>
      </c>
      <c r="K31" s="933">
        <v>1</v>
      </c>
      <c r="L31" s="933">
        <v>0</v>
      </c>
      <c r="M31" s="933">
        <v>4</v>
      </c>
      <c r="N31" s="933">
        <v>3</v>
      </c>
      <c r="O31" s="933">
        <v>16</v>
      </c>
      <c r="P31" s="933">
        <v>16</v>
      </c>
      <c r="Q31" s="933">
        <v>30</v>
      </c>
      <c r="R31" s="933">
        <v>30</v>
      </c>
      <c r="S31" s="933">
        <v>18</v>
      </c>
      <c r="T31" s="933">
        <v>18</v>
      </c>
      <c r="U31" s="933">
        <v>180</v>
      </c>
      <c r="V31" s="933">
        <v>152</v>
      </c>
      <c r="W31" s="933">
        <v>5</v>
      </c>
      <c r="X31" s="933">
        <v>5</v>
      </c>
      <c r="Y31" s="933">
        <v>35</v>
      </c>
      <c r="Z31" s="933">
        <v>30</v>
      </c>
      <c r="AA31" s="933">
        <v>4</v>
      </c>
      <c r="AB31" s="933">
        <v>4</v>
      </c>
      <c r="AC31" s="933">
        <v>1</v>
      </c>
      <c r="AD31" s="933">
        <v>1</v>
      </c>
      <c r="AE31" s="933">
        <v>0</v>
      </c>
      <c r="AF31" s="933">
        <v>0</v>
      </c>
      <c r="AG31" s="933">
        <v>0</v>
      </c>
      <c r="AH31" s="933">
        <v>0</v>
      </c>
      <c r="AI31" s="933">
        <v>0</v>
      </c>
      <c r="AJ31" s="933">
        <v>0</v>
      </c>
      <c r="AK31" s="933">
        <v>2</v>
      </c>
      <c r="AL31" s="933">
        <v>2</v>
      </c>
      <c r="AM31" s="933">
        <v>183</v>
      </c>
      <c r="AN31" s="937">
        <v>185</v>
      </c>
    </row>
    <row r="32" spans="2:40" s="926" customFormat="1" ht="12">
      <c r="B32" s="1576"/>
      <c r="C32" s="944" t="s">
        <v>785</v>
      </c>
      <c r="D32" s="936"/>
      <c r="E32" s="933">
        <v>420</v>
      </c>
      <c r="F32" s="933">
        <v>359</v>
      </c>
      <c r="G32" s="933">
        <v>0</v>
      </c>
      <c r="H32" s="933">
        <v>0</v>
      </c>
      <c r="I32" s="933">
        <v>0</v>
      </c>
      <c r="J32" s="933">
        <v>0</v>
      </c>
      <c r="K32" s="933">
        <v>1</v>
      </c>
      <c r="L32" s="933">
        <v>0</v>
      </c>
      <c r="M32" s="933">
        <v>1</v>
      </c>
      <c r="N32" s="933">
        <v>1</v>
      </c>
      <c r="O32" s="933">
        <v>18</v>
      </c>
      <c r="P32" s="933">
        <v>18</v>
      </c>
      <c r="Q32" s="933">
        <v>26</v>
      </c>
      <c r="R32" s="933">
        <v>25</v>
      </c>
      <c r="S32" s="933">
        <v>1</v>
      </c>
      <c r="T32" s="933">
        <v>1</v>
      </c>
      <c r="U32" s="933">
        <v>162</v>
      </c>
      <c r="V32" s="933">
        <v>106</v>
      </c>
      <c r="W32" s="933">
        <v>0</v>
      </c>
      <c r="X32" s="933">
        <v>0</v>
      </c>
      <c r="Y32" s="933">
        <v>21</v>
      </c>
      <c r="Z32" s="933">
        <v>18</v>
      </c>
      <c r="AA32" s="933">
        <v>1</v>
      </c>
      <c r="AB32" s="933">
        <v>1</v>
      </c>
      <c r="AC32" s="933">
        <v>0</v>
      </c>
      <c r="AD32" s="933">
        <v>0</v>
      </c>
      <c r="AE32" s="933">
        <v>0</v>
      </c>
      <c r="AF32" s="933">
        <v>0</v>
      </c>
      <c r="AG32" s="933">
        <v>0</v>
      </c>
      <c r="AH32" s="933">
        <v>0</v>
      </c>
      <c r="AI32" s="933">
        <v>0</v>
      </c>
      <c r="AJ32" s="933">
        <v>0</v>
      </c>
      <c r="AK32" s="933">
        <v>6</v>
      </c>
      <c r="AL32" s="933">
        <v>6</v>
      </c>
      <c r="AM32" s="933">
        <v>182</v>
      </c>
      <c r="AN32" s="937">
        <v>184</v>
      </c>
    </row>
    <row r="33" spans="2:40" s="926" customFormat="1" ht="12">
      <c r="B33" s="1576"/>
      <c r="C33" s="944" t="s">
        <v>786</v>
      </c>
      <c r="D33" s="936"/>
      <c r="E33" s="933">
        <f aca="true" t="shared" si="4" ref="E33:F39">SUM(G33,I33,K33,M33,O33,Q33,S33,U33,W33,Y33,AA33,AC33,AE33,AG33,AI33,AK33,AM33)</f>
        <v>457</v>
      </c>
      <c r="F33" s="933">
        <f t="shared" si="4"/>
        <v>357</v>
      </c>
      <c r="G33" s="933">
        <v>1</v>
      </c>
      <c r="H33" s="933">
        <v>1</v>
      </c>
      <c r="I33" s="933">
        <v>1</v>
      </c>
      <c r="J33" s="933">
        <v>1</v>
      </c>
      <c r="K33" s="933">
        <v>0</v>
      </c>
      <c r="L33" s="933">
        <v>0</v>
      </c>
      <c r="M33" s="933">
        <v>1</v>
      </c>
      <c r="N33" s="933">
        <v>1</v>
      </c>
      <c r="O33" s="933">
        <v>13</v>
      </c>
      <c r="P33" s="933">
        <v>13</v>
      </c>
      <c r="Q33" s="933">
        <v>21</v>
      </c>
      <c r="R33" s="933">
        <v>21</v>
      </c>
      <c r="S33" s="933">
        <v>12</v>
      </c>
      <c r="T33" s="933">
        <v>12</v>
      </c>
      <c r="U33" s="933">
        <v>221</v>
      </c>
      <c r="V33" s="933">
        <v>131</v>
      </c>
      <c r="W33" s="933">
        <v>4</v>
      </c>
      <c r="X33" s="933">
        <v>4</v>
      </c>
      <c r="Y33" s="933">
        <v>33</v>
      </c>
      <c r="Z33" s="933">
        <v>36</v>
      </c>
      <c r="AA33" s="933">
        <v>4</v>
      </c>
      <c r="AB33" s="933">
        <v>7</v>
      </c>
      <c r="AC33" s="933">
        <v>6</v>
      </c>
      <c r="AD33" s="933">
        <v>6</v>
      </c>
      <c r="AE33" s="933">
        <v>0</v>
      </c>
      <c r="AF33" s="933">
        <v>0</v>
      </c>
      <c r="AG33" s="933">
        <v>0</v>
      </c>
      <c r="AH33" s="933">
        <v>0</v>
      </c>
      <c r="AI33" s="933">
        <v>0</v>
      </c>
      <c r="AJ33" s="933">
        <v>0</v>
      </c>
      <c r="AK33" s="933">
        <v>11</v>
      </c>
      <c r="AL33" s="933">
        <v>11</v>
      </c>
      <c r="AM33" s="933">
        <v>129</v>
      </c>
      <c r="AN33" s="937">
        <v>113</v>
      </c>
    </row>
    <row r="34" spans="2:40" s="926" customFormat="1" ht="12">
      <c r="B34" s="1576"/>
      <c r="C34" s="944" t="s">
        <v>787</v>
      </c>
      <c r="D34" s="936"/>
      <c r="E34" s="933">
        <f t="shared" si="4"/>
        <v>223</v>
      </c>
      <c r="F34" s="933">
        <f t="shared" si="4"/>
        <v>210</v>
      </c>
      <c r="G34" s="933">
        <v>2</v>
      </c>
      <c r="H34" s="933">
        <v>2</v>
      </c>
      <c r="I34" s="933">
        <v>0</v>
      </c>
      <c r="J34" s="933">
        <v>0</v>
      </c>
      <c r="K34" s="933">
        <v>0</v>
      </c>
      <c r="L34" s="933">
        <v>0</v>
      </c>
      <c r="M34" s="933">
        <v>1</v>
      </c>
      <c r="N34" s="933">
        <v>1</v>
      </c>
      <c r="O34" s="933">
        <v>19</v>
      </c>
      <c r="P34" s="933">
        <v>18</v>
      </c>
      <c r="Q34" s="933">
        <v>10</v>
      </c>
      <c r="R34" s="933">
        <v>10</v>
      </c>
      <c r="S34" s="933">
        <v>0</v>
      </c>
      <c r="T34" s="933">
        <v>0</v>
      </c>
      <c r="U34" s="933">
        <v>48</v>
      </c>
      <c r="V34" s="933">
        <v>37</v>
      </c>
      <c r="W34" s="933">
        <v>3</v>
      </c>
      <c r="X34" s="933">
        <v>3</v>
      </c>
      <c r="Y34" s="933">
        <v>10</v>
      </c>
      <c r="Z34" s="933">
        <v>10</v>
      </c>
      <c r="AA34" s="933">
        <v>2</v>
      </c>
      <c r="AB34" s="933">
        <v>2</v>
      </c>
      <c r="AC34" s="933">
        <v>0</v>
      </c>
      <c r="AD34" s="933">
        <v>0</v>
      </c>
      <c r="AE34" s="933">
        <v>0</v>
      </c>
      <c r="AF34" s="933">
        <v>0</v>
      </c>
      <c r="AG34" s="933">
        <v>0</v>
      </c>
      <c r="AH34" s="933">
        <v>0</v>
      </c>
      <c r="AI34" s="933">
        <v>0</v>
      </c>
      <c r="AJ34" s="933">
        <v>0</v>
      </c>
      <c r="AK34" s="933">
        <v>6</v>
      </c>
      <c r="AL34" s="933">
        <v>6</v>
      </c>
      <c r="AM34" s="933">
        <v>122</v>
      </c>
      <c r="AN34" s="937">
        <v>121</v>
      </c>
    </row>
    <row r="35" spans="2:40" s="926" customFormat="1" ht="12">
      <c r="B35" s="1576"/>
      <c r="C35" s="944" t="s">
        <v>788</v>
      </c>
      <c r="D35" s="936"/>
      <c r="E35" s="933">
        <f t="shared" si="4"/>
        <v>196</v>
      </c>
      <c r="F35" s="933">
        <f t="shared" si="4"/>
        <v>175</v>
      </c>
      <c r="G35" s="933">
        <v>0</v>
      </c>
      <c r="H35" s="933">
        <v>0</v>
      </c>
      <c r="I35" s="933">
        <v>2</v>
      </c>
      <c r="J35" s="933">
        <v>1</v>
      </c>
      <c r="K35" s="933">
        <v>1</v>
      </c>
      <c r="L35" s="933">
        <v>1</v>
      </c>
      <c r="M35" s="933">
        <v>9</v>
      </c>
      <c r="N35" s="933">
        <v>9</v>
      </c>
      <c r="O35" s="933">
        <v>11</v>
      </c>
      <c r="P35" s="933">
        <v>11</v>
      </c>
      <c r="Q35" s="933">
        <v>16</v>
      </c>
      <c r="R35" s="933">
        <v>16</v>
      </c>
      <c r="S35" s="933">
        <v>1</v>
      </c>
      <c r="T35" s="933">
        <v>1</v>
      </c>
      <c r="U35" s="933">
        <v>66</v>
      </c>
      <c r="V35" s="933">
        <v>47</v>
      </c>
      <c r="W35" s="933">
        <v>2</v>
      </c>
      <c r="X35" s="933">
        <v>2</v>
      </c>
      <c r="Y35" s="933">
        <v>20</v>
      </c>
      <c r="Z35" s="933">
        <v>19</v>
      </c>
      <c r="AA35" s="933">
        <v>3</v>
      </c>
      <c r="AB35" s="933">
        <v>3</v>
      </c>
      <c r="AC35" s="933">
        <v>0</v>
      </c>
      <c r="AD35" s="933">
        <v>0</v>
      </c>
      <c r="AE35" s="933">
        <v>0</v>
      </c>
      <c r="AF35" s="933">
        <v>0</v>
      </c>
      <c r="AG35" s="933">
        <v>0</v>
      </c>
      <c r="AH35" s="933">
        <v>0</v>
      </c>
      <c r="AI35" s="933">
        <v>0</v>
      </c>
      <c r="AJ35" s="933">
        <v>0</v>
      </c>
      <c r="AK35" s="933">
        <v>0</v>
      </c>
      <c r="AL35" s="933">
        <v>0</v>
      </c>
      <c r="AM35" s="933">
        <v>65</v>
      </c>
      <c r="AN35" s="937">
        <v>65</v>
      </c>
    </row>
    <row r="36" spans="2:40" s="926" customFormat="1" ht="12">
      <c r="B36" s="1576"/>
      <c r="C36" s="944" t="s">
        <v>789</v>
      </c>
      <c r="D36" s="936"/>
      <c r="E36" s="933">
        <f t="shared" si="4"/>
        <v>100</v>
      </c>
      <c r="F36" s="933">
        <f t="shared" si="4"/>
        <v>90</v>
      </c>
      <c r="G36" s="933">
        <v>0</v>
      </c>
      <c r="H36" s="933">
        <v>0</v>
      </c>
      <c r="I36" s="933">
        <v>0</v>
      </c>
      <c r="J36" s="933">
        <v>0</v>
      </c>
      <c r="K36" s="933">
        <v>0</v>
      </c>
      <c r="L36" s="933">
        <v>0</v>
      </c>
      <c r="M36" s="933">
        <v>0</v>
      </c>
      <c r="N36" s="933">
        <v>0</v>
      </c>
      <c r="O36" s="933">
        <v>17</v>
      </c>
      <c r="P36" s="933">
        <v>17</v>
      </c>
      <c r="Q36" s="933">
        <v>7</v>
      </c>
      <c r="R36" s="933">
        <v>7</v>
      </c>
      <c r="S36" s="933">
        <v>3</v>
      </c>
      <c r="T36" s="933">
        <v>3</v>
      </c>
      <c r="U36" s="933">
        <v>30</v>
      </c>
      <c r="V36" s="933">
        <v>22</v>
      </c>
      <c r="W36" s="933">
        <v>0</v>
      </c>
      <c r="X36" s="933">
        <v>0</v>
      </c>
      <c r="Y36" s="933">
        <v>6</v>
      </c>
      <c r="Z36" s="933">
        <v>5</v>
      </c>
      <c r="AA36" s="933">
        <v>3</v>
      </c>
      <c r="AB36" s="933">
        <v>3</v>
      </c>
      <c r="AC36" s="933">
        <v>2</v>
      </c>
      <c r="AD36" s="933">
        <v>2</v>
      </c>
      <c r="AE36" s="933">
        <v>0</v>
      </c>
      <c r="AF36" s="933">
        <v>0</v>
      </c>
      <c r="AG36" s="933">
        <v>0</v>
      </c>
      <c r="AH36" s="933">
        <v>0</v>
      </c>
      <c r="AI36" s="933">
        <v>0</v>
      </c>
      <c r="AJ36" s="933">
        <v>0</v>
      </c>
      <c r="AK36" s="933">
        <v>0</v>
      </c>
      <c r="AL36" s="933">
        <v>0</v>
      </c>
      <c r="AM36" s="933">
        <v>32</v>
      </c>
      <c r="AN36" s="937">
        <v>31</v>
      </c>
    </row>
    <row r="37" spans="2:40" s="926" customFormat="1" ht="12">
      <c r="B37" s="1576"/>
      <c r="C37" s="944" t="s">
        <v>790</v>
      </c>
      <c r="D37" s="936"/>
      <c r="E37" s="933">
        <f t="shared" si="4"/>
        <v>156</v>
      </c>
      <c r="F37" s="933">
        <f t="shared" si="4"/>
        <v>149</v>
      </c>
      <c r="G37" s="933">
        <v>0</v>
      </c>
      <c r="H37" s="933">
        <v>0</v>
      </c>
      <c r="I37" s="933">
        <v>1</v>
      </c>
      <c r="J37" s="933">
        <v>1</v>
      </c>
      <c r="K37" s="933">
        <v>0</v>
      </c>
      <c r="L37" s="933">
        <v>0</v>
      </c>
      <c r="M37" s="933">
        <v>4</v>
      </c>
      <c r="N37" s="933">
        <v>4</v>
      </c>
      <c r="O37" s="933">
        <v>4</v>
      </c>
      <c r="P37" s="933">
        <v>4</v>
      </c>
      <c r="Q37" s="933">
        <v>5</v>
      </c>
      <c r="R37" s="933">
        <v>5</v>
      </c>
      <c r="S37" s="933">
        <v>0</v>
      </c>
      <c r="T37" s="933">
        <v>0</v>
      </c>
      <c r="U37" s="933">
        <v>61</v>
      </c>
      <c r="V37" s="933">
        <v>55</v>
      </c>
      <c r="W37" s="933">
        <v>0</v>
      </c>
      <c r="X37" s="933">
        <v>0</v>
      </c>
      <c r="Y37" s="933">
        <v>4</v>
      </c>
      <c r="Z37" s="933">
        <v>4</v>
      </c>
      <c r="AA37" s="933">
        <v>0</v>
      </c>
      <c r="AB37" s="933">
        <v>0</v>
      </c>
      <c r="AC37" s="933">
        <v>0</v>
      </c>
      <c r="AD37" s="933">
        <v>0</v>
      </c>
      <c r="AE37" s="933">
        <v>0</v>
      </c>
      <c r="AF37" s="933">
        <v>0</v>
      </c>
      <c r="AG37" s="933">
        <v>0</v>
      </c>
      <c r="AH37" s="933">
        <v>0</v>
      </c>
      <c r="AI37" s="933">
        <v>0</v>
      </c>
      <c r="AJ37" s="933">
        <v>0</v>
      </c>
      <c r="AK37" s="933">
        <v>7</v>
      </c>
      <c r="AL37" s="933">
        <v>7</v>
      </c>
      <c r="AM37" s="933">
        <v>70</v>
      </c>
      <c r="AN37" s="937">
        <v>69</v>
      </c>
    </row>
    <row r="38" spans="2:40" s="926" customFormat="1" ht="12">
      <c r="B38" s="1576"/>
      <c r="C38" s="944" t="s">
        <v>791</v>
      </c>
      <c r="D38" s="936"/>
      <c r="E38" s="933">
        <f t="shared" si="4"/>
        <v>120</v>
      </c>
      <c r="F38" s="933">
        <f t="shared" si="4"/>
        <v>101</v>
      </c>
      <c r="G38" s="933">
        <v>0</v>
      </c>
      <c r="H38" s="933">
        <v>0</v>
      </c>
      <c r="I38" s="933">
        <v>0</v>
      </c>
      <c r="J38" s="933">
        <v>0</v>
      </c>
      <c r="K38" s="933">
        <v>0</v>
      </c>
      <c r="L38" s="933">
        <v>0</v>
      </c>
      <c r="M38" s="933">
        <v>0</v>
      </c>
      <c r="N38" s="933">
        <v>0</v>
      </c>
      <c r="O38" s="933">
        <v>2</v>
      </c>
      <c r="P38" s="933">
        <v>2</v>
      </c>
      <c r="Q38" s="933">
        <v>7</v>
      </c>
      <c r="R38" s="933">
        <v>7</v>
      </c>
      <c r="S38" s="933">
        <v>0</v>
      </c>
      <c r="T38" s="933">
        <v>0</v>
      </c>
      <c r="U38" s="933">
        <v>72</v>
      </c>
      <c r="V38" s="933">
        <v>56</v>
      </c>
      <c r="W38" s="933">
        <v>1</v>
      </c>
      <c r="X38" s="933">
        <v>1</v>
      </c>
      <c r="Y38" s="933">
        <v>10</v>
      </c>
      <c r="Z38" s="933">
        <v>7</v>
      </c>
      <c r="AA38" s="933">
        <v>0</v>
      </c>
      <c r="AB38" s="933">
        <v>0</v>
      </c>
      <c r="AC38" s="933">
        <v>0</v>
      </c>
      <c r="AD38" s="933">
        <v>0</v>
      </c>
      <c r="AE38" s="933">
        <v>0</v>
      </c>
      <c r="AF38" s="933">
        <v>0</v>
      </c>
      <c r="AG38" s="933">
        <v>0</v>
      </c>
      <c r="AH38" s="933">
        <v>0</v>
      </c>
      <c r="AI38" s="933">
        <v>0</v>
      </c>
      <c r="AJ38" s="933">
        <v>0</v>
      </c>
      <c r="AK38" s="933">
        <v>0</v>
      </c>
      <c r="AL38" s="933">
        <v>0</v>
      </c>
      <c r="AM38" s="933">
        <v>28</v>
      </c>
      <c r="AN38" s="937">
        <v>28</v>
      </c>
    </row>
    <row r="39" spans="2:40" s="926" customFormat="1" ht="12">
      <c r="B39" s="1576"/>
      <c r="C39" s="944" t="s">
        <v>792</v>
      </c>
      <c r="D39" s="936"/>
      <c r="E39" s="933">
        <f t="shared" si="4"/>
        <v>99</v>
      </c>
      <c r="F39" s="933">
        <f t="shared" si="4"/>
        <v>92</v>
      </c>
      <c r="G39" s="933">
        <v>1</v>
      </c>
      <c r="H39" s="933">
        <v>1</v>
      </c>
      <c r="I39" s="933">
        <v>0</v>
      </c>
      <c r="J39" s="933">
        <v>0</v>
      </c>
      <c r="K39" s="933">
        <v>0</v>
      </c>
      <c r="L39" s="933">
        <v>0</v>
      </c>
      <c r="M39" s="933">
        <v>2</v>
      </c>
      <c r="N39" s="933">
        <v>2</v>
      </c>
      <c r="O39" s="933">
        <v>8</v>
      </c>
      <c r="P39" s="933">
        <v>8</v>
      </c>
      <c r="Q39" s="933">
        <v>6</v>
      </c>
      <c r="R39" s="933">
        <v>6</v>
      </c>
      <c r="S39" s="933">
        <v>1</v>
      </c>
      <c r="T39" s="933">
        <v>5</v>
      </c>
      <c r="U39" s="933">
        <v>21</v>
      </c>
      <c r="V39" s="933">
        <v>13</v>
      </c>
      <c r="W39" s="933">
        <v>0</v>
      </c>
      <c r="X39" s="933">
        <v>0</v>
      </c>
      <c r="Y39" s="933">
        <v>13</v>
      </c>
      <c r="Z39" s="933">
        <v>10</v>
      </c>
      <c r="AA39" s="933">
        <v>7</v>
      </c>
      <c r="AB39" s="933">
        <v>7</v>
      </c>
      <c r="AC39" s="933">
        <v>0</v>
      </c>
      <c r="AD39" s="933">
        <v>0</v>
      </c>
      <c r="AE39" s="933">
        <v>0</v>
      </c>
      <c r="AF39" s="933">
        <v>0</v>
      </c>
      <c r="AG39" s="933">
        <v>0</v>
      </c>
      <c r="AH39" s="933">
        <v>0</v>
      </c>
      <c r="AI39" s="933">
        <v>0</v>
      </c>
      <c r="AJ39" s="933">
        <v>0</v>
      </c>
      <c r="AK39" s="933">
        <v>1</v>
      </c>
      <c r="AL39" s="933">
        <v>1</v>
      </c>
      <c r="AM39" s="933">
        <v>39</v>
      </c>
      <c r="AN39" s="937">
        <v>39</v>
      </c>
    </row>
    <row r="40" spans="2:40" s="926" customFormat="1" ht="12">
      <c r="B40" s="945"/>
      <c r="C40" s="946"/>
      <c r="D40" s="947"/>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c r="AH40" s="948"/>
      <c r="AI40" s="948"/>
      <c r="AJ40" s="948"/>
      <c r="AK40" s="948"/>
      <c r="AL40" s="948"/>
      <c r="AM40" s="948"/>
      <c r="AN40" s="949"/>
    </row>
    <row r="41" spans="3:17" ht="14.25" customHeight="1">
      <c r="C41" s="1567" t="s">
        <v>793</v>
      </c>
      <c r="D41" s="1567"/>
      <c r="E41" s="1567"/>
      <c r="F41" s="1568"/>
      <c r="G41" s="1568"/>
      <c r="H41" s="1568"/>
      <c r="I41" s="1568"/>
      <c r="J41" s="1568"/>
      <c r="K41" s="1568"/>
      <c r="L41" s="1568"/>
      <c r="M41" s="1568"/>
      <c r="N41" s="1568"/>
      <c r="O41" s="1568"/>
      <c r="P41" s="1568"/>
      <c r="Q41" s="1568"/>
    </row>
  </sheetData>
  <mergeCells count="24">
    <mergeCell ref="B6:C6"/>
    <mergeCell ref="B7:C7"/>
    <mergeCell ref="B22:B39"/>
    <mergeCell ref="B3:D4"/>
    <mergeCell ref="B9:B20"/>
    <mergeCell ref="AA3:AB3"/>
    <mergeCell ref="AK3:AL3"/>
    <mergeCell ref="E3:F3"/>
    <mergeCell ref="G3:H3"/>
    <mergeCell ref="I3:J3"/>
    <mergeCell ref="AE3:AF3"/>
    <mergeCell ref="AG3:AH3"/>
    <mergeCell ref="AI3:AJ3"/>
    <mergeCell ref="Y3:Z3"/>
    <mergeCell ref="AM3:AN3"/>
    <mergeCell ref="K3:L3"/>
    <mergeCell ref="W3:X3"/>
    <mergeCell ref="C41:Q41"/>
    <mergeCell ref="AC3:AD3"/>
    <mergeCell ref="U3:V3"/>
    <mergeCell ref="M3:N3"/>
    <mergeCell ref="O3:P3"/>
    <mergeCell ref="Q3:R3"/>
    <mergeCell ref="S3:T3"/>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1:P20"/>
  <sheetViews>
    <sheetView workbookViewId="0" topLeftCell="A1">
      <selection activeCell="A1" sqref="A1"/>
    </sheetView>
  </sheetViews>
  <sheetFormatPr defaultColWidth="9.00390625" defaultRowHeight="13.5"/>
  <cols>
    <col min="1" max="1" width="2.625" style="132" customWidth="1"/>
    <col min="2" max="2" width="13.625" style="132" customWidth="1"/>
    <col min="3" max="8" width="7.625" style="132" customWidth="1"/>
    <col min="9" max="9" width="13.625" style="132" customWidth="1"/>
    <col min="10" max="15" width="7.625" style="132" customWidth="1"/>
    <col min="16" max="16384" width="9.00390625" style="132" customWidth="1"/>
  </cols>
  <sheetData>
    <row r="1" spans="2:10" ht="14.25">
      <c r="B1" s="950" t="s">
        <v>801</v>
      </c>
      <c r="C1" s="951"/>
      <c r="I1" s="950"/>
      <c r="J1" s="951"/>
    </row>
    <row r="2" spans="2:16" ht="14.25">
      <c r="B2" s="950"/>
      <c r="C2" s="951"/>
      <c r="I2" s="950"/>
      <c r="J2" s="951"/>
      <c r="M2" s="952"/>
      <c r="N2" s="951"/>
      <c r="O2" s="951"/>
      <c r="P2" s="951"/>
    </row>
    <row r="3" spans="2:16" ht="12.75" customHeight="1" thickBot="1">
      <c r="B3" s="55" t="s">
        <v>795</v>
      </c>
      <c r="C3" s="55"/>
      <c r="D3" s="55"/>
      <c r="E3" s="55"/>
      <c r="F3" s="55"/>
      <c r="G3" s="55"/>
      <c r="H3" s="55"/>
      <c r="I3" s="55"/>
      <c r="J3" s="55"/>
      <c r="K3" s="55"/>
      <c r="L3" s="951"/>
      <c r="M3" s="951"/>
      <c r="N3" s="953"/>
      <c r="O3" s="953"/>
      <c r="P3" s="953"/>
    </row>
    <row r="4" spans="1:15" ht="24.75" customHeight="1" thickTop="1">
      <c r="A4" s="625"/>
      <c r="B4" s="1583" t="s">
        <v>796</v>
      </c>
      <c r="C4" s="832" t="s">
        <v>797</v>
      </c>
      <c r="D4" s="954"/>
      <c r="E4" s="832"/>
      <c r="F4" s="832" t="s">
        <v>798</v>
      </c>
      <c r="G4" s="954"/>
      <c r="H4" s="955"/>
      <c r="I4" s="1585" t="s">
        <v>796</v>
      </c>
      <c r="J4" s="832" t="s">
        <v>797</v>
      </c>
      <c r="K4" s="954"/>
      <c r="L4" s="832"/>
      <c r="M4" s="832" t="s">
        <v>798</v>
      </c>
      <c r="N4" s="954"/>
      <c r="O4" s="832"/>
    </row>
    <row r="5" spans="1:15" ht="24.75" customHeight="1">
      <c r="A5" s="625"/>
      <c r="B5" s="1584"/>
      <c r="C5" s="956" t="s">
        <v>799</v>
      </c>
      <c r="D5" s="140" t="s">
        <v>1390</v>
      </c>
      <c r="E5" s="957" t="s">
        <v>1391</v>
      </c>
      <c r="F5" s="956" t="s">
        <v>799</v>
      </c>
      <c r="G5" s="140" t="s">
        <v>1390</v>
      </c>
      <c r="H5" s="958" t="s">
        <v>1391</v>
      </c>
      <c r="I5" s="1586"/>
      <c r="J5" s="956" t="s">
        <v>799</v>
      </c>
      <c r="K5" s="140" t="s">
        <v>1390</v>
      </c>
      <c r="L5" s="957" t="s">
        <v>1391</v>
      </c>
      <c r="M5" s="956" t="s">
        <v>799</v>
      </c>
      <c r="N5" s="140" t="s">
        <v>1390</v>
      </c>
      <c r="O5" s="957" t="s">
        <v>1391</v>
      </c>
    </row>
    <row r="6" spans="1:15" ht="15" customHeight="1">
      <c r="A6" s="625"/>
      <c r="B6" s="625"/>
      <c r="C6" s="959"/>
      <c r="D6" s="959"/>
      <c r="E6" s="959"/>
      <c r="F6" s="959"/>
      <c r="G6" s="959"/>
      <c r="H6" s="960"/>
      <c r="I6" s="625"/>
      <c r="J6" s="959"/>
      <c r="K6" s="959"/>
      <c r="L6" s="959"/>
      <c r="M6" s="959"/>
      <c r="N6" s="959"/>
      <c r="O6" s="961"/>
    </row>
    <row r="7" spans="1:15" ht="15" customHeight="1">
      <c r="A7" s="625"/>
      <c r="B7" s="148" t="s">
        <v>283</v>
      </c>
      <c r="C7" s="337">
        <f aca="true" t="shared" si="0" ref="C7:H7">SUM(C9:C12,C14:C17,J7:J9,J11:J13,J15:J17)</f>
        <v>4010</v>
      </c>
      <c r="D7" s="126">
        <f t="shared" si="0"/>
        <v>109</v>
      </c>
      <c r="E7" s="126">
        <f t="shared" si="0"/>
        <v>4654</v>
      </c>
      <c r="F7" s="126">
        <f t="shared" si="0"/>
        <v>4137</v>
      </c>
      <c r="G7" s="126">
        <f t="shared" si="0"/>
        <v>133</v>
      </c>
      <c r="H7" s="812">
        <f t="shared" si="0"/>
        <v>4932</v>
      </c>
      <c r="I7" s="122" t="s">
        <v>788</v>
      </c>
      <c r="J7" s="366">
        <v>70</v>
      </c>
      <c r="K7" s="366">
        <v>5</v>
      </c>
      <c r="L7" s="366">
        <v>75</v>
      </c>
      <c r="M7" s="366">
        <v>85</v>
      </c>
      <c r="N7" s="366">
        <v>5</v>
      </c>
      <c r="O7" s="962">
        <v>102</v>
      </c>
    </row>
    <row r="8" spans="1:15" ht="15" customHeight="1">
      <c r="A8" s="625"/>
      <c r="B8" s="122"/>
      <c r="C8" s="124"/>
      <c r="D8" s="124"/>
      <c r="E8" s="963"/>
      <c r="F8" s="124"/>
      <c r="G8" s="124"/>
      <c r="H8" s="964"/>
      <c r="I8" s="122" t="s">
        <v>778</v>
      </c>
      <c r="J8" s="366">
        <v>379</v>
      </c>
      <c r="K8" s="366">
        <v>10</v>
      </c>
      <c r="L8" s="366">
        <v>414</v>
      </c>
      <c r="M8" s="366">
        <v>383</v>
      </c>
      <c r="N8" s="366">
        <v>10</v>
      </c>
      <c r="O8" s="962">
        <v>447</v>
      </c>
    </row>
    <row r="9" spans="1:15" ht="15" customHeight="1">
      <c r="A9" s="625"/>
      <c r="B9" s="122" t="s">
        <v>776</v>
      </c>
      <c r="C9" s="366">
        <v>851</v>
      </c>
      <c r="D9" s="366">
        <v>8</v>
      </c>
      <c r="E9" s="366">
        <v>957</v>
      </c>
      <c r="F9" s="366">
        <v>880</v>
      </c>
      <c r="G9" s="366">
        <v>19</v>
      </c>
      <c r="H9" s="965">
        <v>991</v>
      </c>
      <c r="I9" s="122" t="s">
        <v>790</v>
      </c>
      <c r="J9" s="366">
        <v>61</v>
      </c>
      <c r="K9" s="366">
        <v>4</v>
      </c>
      <c r="L9" s="366">
        <v>68</v>
      </c>
      <c r="M9" s="366">
        <v>71</v>
      </c>
      <c r="N9" s="366">
        <v>3</v>
      </c>
      <c r="O9" s="962">
        <v>85</v>
      </c>
    </row>
    <row r="10" spans="1:15" ht="15" customHeight="1">
      <c r="A10" s="625"/>
      <c r="B10" s="122" t="s">
        <v>786</v>
      </c>
      <c r="C10" s="366">
        <v>184</v>
      </c>
      <c r="D10" s="366">
        <v>5</v>
      </c>
      <c r="E10" s="366">
        <v>231</v>
      </c>
      <c r="F10" s="366">
        <v>178</v>
      </c>
      <c r="G10" s="366">
        <v>4</v>
      </c>
      <c r="H10" s="965">
        <v>221</v>
      </c>
      <c r="I10" s="122"/>
      <c r="J10" s="366"/>
      <c r="K10" s="366"/>
      <c r="L10" s="366"/>
      <c r="M10" s="366"/>
      <c r="N10" s="366"/>
      <c r="O10" s="962"/>
    </row>
    <row r="11" spans="1:15" ht="15" customHeight="1">
      <c r="A11" s="625"/>
      <c r="B11" s="122" t="s">
        <v>785</v>
      </c>
      <c r="C11" s="366">
        <v>190</v>
      </c>
      <c r="D11" s="366">
        <v>1</v>
      </c>
      <c r="E11" s="366">
        <v>213</v>
      </c>
      <c r="F11" s="366">
        <v>221</v>
      </c>
      <c r="G11" s="366">
        <v>7</v>
      </c>
      <c r="H11" s="965">
        <v>275</v>
      </c>
      <c r="I11" s="122" t="s">
        <v>777</v>
      </c>
      <c r="J11" s="366">
        <v>451</v>
      </c>
      <c r="K11" s="366">
        <v>13</v>
      </c>
      <c r="L11" s="366">
        <v>512</v>
      </c>
      <c r="M11" s="366">
        <v>429</v>
      </c>
      <c r="N11" s="366">
        <v>16</v>
      </c>
      <c r="O11" s="962">
        <v>506</v>
      </c>
    </row>
    <row r="12" spans="1:15" ht="15" customHeight="1">
      <c r="A12" s="625"/>
      <c r="B12" s="122" t="s">
        <v>784</v>
      </c>
      <c r="C12" s="366">
        <v>218</v>
      </c>
      <c r="D12" s="366">
        <v>6</v>
      </c>
      <c r="E12" s="366">
        <v>250</v>
      </c>
      <c r="F12" s="366">
        <v>214</v>
      </c>
      <c r="G12" s="366">
        <v>8</v>
      </c>
      <c r="H12" s="965">
        <v>248</v>
      </c>
      <c r="I12" s="122" t="s">
        <v>791</v>
      </c>
      <c r="J12" s="366">
        <v>37</v>
      </c>
      <c r="K12" s="366">
        <v>2</v>
      </c>
      <c r="L12" s="366">
        <v>40</v>
      </c>
      <c r="M12" s="366">
        <v>39</v>
      </c>
      <c r="N12" s="366">
        <v>1</v>
      </c>
      <c r="O12" s="962">
        <v>55</v>
      </c>
    </row>
    <row r="13" spans="1:15" ht="15" customHeight="1">
      <c r="A13" s="625"/>
      <c r="B13" s="122"/>
      <c r="C13" s="124"/>
      <c r="D13" s="124"/>
      <c r="E13" s="963"/>
      <c r="F13" s="124"/>
      <c r="G13" s="124"/>
      <c r="H13" s="964"/>
      <c r="I13" s="122" t="s">
        <v>783</v>
      </c>
      <c r="J13" s="366">
        <v>217</v>
      </c>
      <c r="K13" s="366">
        <v>4</v>
      </c>
      <c r="L13" s="366">
        <v>267</v>
      </c>
      <c r="M13" s="366">
        <v>229</v>
      </c>
      <c r="N13" s="366">
        <v>3</v>
      </c>
      <c r="O13" s="962">
        <v>279</v>
      </c>
    </row>
    <row r="14" spans="1:15" ht="15" customHeight="1">
      <c r="A14" s="625"/>
      <c r="B14" s="122" t="s">
        <v>789</v>
      </c>
      <c r="C14" s="366">
        <v>40</v>
      </c>
      <c r="D14" s="366">
        <v>8</v>
      </c>
      <c r="E14" s="366">
        <v>50</v>
      </c>
      <c r="F14" s="366">
        <v>35</v>
      </c>
      <c r="G14" s="124">
        <v>0</v>
      </c>
      <c r="H14" s="965">
        <v>44</v>
      </c>
      <c r="I14" s="122"/>
      <c r="J14" s="366"/>
      <c r="K14" s="366"/>
      <c r="L14" s="366"/>
      <c r="M14" s="366"/>
      <c r="N14" s="366"/>
      <c r="O14" s="962"/>
    </row>
    <row r="15" spans="1:15" ht="15" customHeight="1">
      <c r="A15" s="625"/>
      <c r="B15" s="122" t="s">
        <v>781</v>
      </c>
      <c r="C15" s="366">
        <v>280</v>
      </c>
      <c r="D15" s="366">
        <v>10</v>
      </c>
      <c r="E15" s="366">
        <v>328</v>
      </c>
      <c r="F15" s="366">
        <v>271</v>
      </c>
      <c r="G15" s="366">
        <v>7</v>
      </c>
      <c r="H15" s="965">
        <v>319</v>
      </c>
      <c r="I15" s="122" t="s">
        <v>792</v>
      </c>
      <c r="J15" s="366">
        <v>27</v>
      </c>
      <c r="K15" s="124">
        <v>0</v>
      </c>
      <c r="L15" s="366">
        <v>35</v>
      </c>
      <c r="M15" s="366">
        <v>35</v>
      </c>
      <c r="N15" s="966">
        <v>5</v>
      </c>
      <c r="O15" s="962">
        <v>69</v>
      </c>
    </row>
    <row r="16" spans="1:15" ht="15" customHeight="1">
      <c r="A16" s="625"/>
      <c r="B16" s="122" t="s">
        <v>787</v>
      </c>
      <c r="C16" s="366">
        <v>130</v>
      </c>
      <c r="D16" s="366">
        <v>4</v>
      </c>
      <c r="E16" s="366">
        <v>149</v>
      </c>
      <c r="F16" s="366">
        <v>134</v>
      </c>
      <c r="G16" s="366">
        <v>8</v>
      </c>
      <c r="H16" s="965">
        <v>163</v>
      </c>
      <c r="I16" s="122" t="s">
        <v>782</v>
      </c>
      <c r="J16" s="366">
        <v>270</v>
      </c>
      <c r="K16" s="366">
        <v>7</v>
      </c>
      <c r="L16" s="366">
        <v>341</v>
      </c>
      <c r="M16" s="366">
        <v>245</v>
      </c>
      <c r="N16" s="366">
        <v>9</v>
      </c>
      <c r="O16" s="962">
        <v>288</v>
      </c>
    </row>
    <row r="17" spans="1:15" ht="15" customHeight="1">
      <c r="A17" s="625"/>
      <c r="B17" s="122" t="s">
        <v>780</v>
      </c>
      <c r="C17" s="366">
        <v>248</v>
      </c>
      <c r="D17" s="366">
        <v>14</v>
      </c>
      <c r="E17" s="366">
        <v>311</v>
      </c>
      <c r="F17" s="366">
        <v>305</v>
      </c>
      <c r="G17" s="366">
        <v>21</v>
      </c>
      <c r="H17" s="965">
        <v>380</v>
      </c>
      <c r="I17" s="122" t="s">
        <v>779</v>
      </c>
      <c r="J17" s="366">
        <v>357</v>
      </c>
      <c r="K17" s="366">
        <v>8</v>
      </c>
      <c r="L17" s="366">
        <v>413</v>
      </c>
      <c r="M17" s="366">
        <v>383</v>
      </c>
      <c r="N17" s="366">
        <v>7</v>
      </c>
      <c r="O17" s="962">
        <v>460</v>
      </c>
    </row>
    <row r="18" spans="1:15" ht="15" customHeight="1">
      <c r="A18" s="625"/>
      <c r="B18" s="360"/>
      <c r="C18" s="369"/>
      <c r="D18" s="369"/>
      <c r="E18" s="967"/>
      <c r="F18" s="369"/>
      <c r="G18" s="369"/>
      <c r="H18" s="968"/>
      <c r="I18" s="173"/>
      <c r="J18" s="369"/>
      <c r="K18" s="369"/>
      <c r="L18" s="967"/>
      <c r="M18" s="369"/>
      <c r="N18" s="369"/>
      <c r="O18" s="969"/>
    </row>
    <row r="19" spans="2:15" ht="12">
      <c r="B19" s="951" t="s">
        <v>800</v>
      </c>
      <c r="C19" s="55"/>
      <c r="D19" s="55"/>
      <c r="E19" s="55"/>
      <c r="F19" s="55"/>
      <c r="G19" s="55"/>
      <c r="H19" s="55"/>
      <c r="J19" s="55"/>
      <c r="K19" s="55"/>
      <c r="L19" s="55"/>
      <c r="M19" s="55"/>
      <c r="N19" s="55"/>
      <c r="O19" s="55"/>
    </row>
    <row r="20" spans="3:15" ht="12">
      <c r="C20" s="55"/>
      <c r="D20" s="55"/>
      <c r="E20" s="55"/>
      <c r="F20" s="55"/>
      <c r="G20" s="55"/>
      <c r="H20" s="55"/>
      <c r="J20" s="55"/>
      <c r="K20" s="55"/>
      <c r="L20" s="55"/>
      <c r="M20" s="55"/>
      <c r="N20" s="55"/>
      <c r="O20" s="55"/>
    </row>
  </sheetData>
  <mergeCells count="2">
    <mergeCell ref="B4:B5"/>
    <mergeCell ref="I4:I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9.00390625" defaultRowHeight="16.5" customHeight="1"/>
  <cols>
    <col min="1" max="1" width="2.625" style="132" customWidth="1"/>
    <col min="2" max="2" width="7.625" style="132" customWidth="1"/>
    <col min="3" max="3" width="2.625" style="132" customWidth="1"/>
    <col min="4" max="4" width="8.375" style="132" customWidth="1"/>
    <col min="5" max="5" width="7.00390625" style="132" customWidth="1"/>
    <col min="6" max="7" width="5.625" style="132" customWidth="1"/>
    <col min="8" max="8" width="7.125" style="132" customWidth="1"/>
    <col min="9" max="9" width="6.00390625" style="132" customWidth="1"/>
    <col min="10" max="11" width="6.125" style="132" customWidth="1"/>
    <col min="12" max="12" width="5.875" style="132" customWidth="1"/>
    <col min="13" max="14" width="6.125" style="132" customWidth="1"/>
    <col min="15" max="15" width="9.50390625" style="132" customWidth="1"/>
    <col min="16" max="16" width="7.25390625" style="132" customWidth="1"/>
    <col min="17" max="17" width="6.375" style="132" bestFit="1" customWidth="1"/>
    <col min="18" max="16384" width="9.00390625" style="132" customWidth="1"/>
  </cols>
  <sheetData>
    <row r="1" ht="12"/>
    <row r="2" spans="2:3" ht="14.25">
      <c r="B2" s="970" t="s">
        <v>819</v>
      </c>
      <c r="C2" s="970"/>
    </row>
    <row r="3" ht="12"/>
    <row r="4" spans="2:16" ht="12.75" thickBot="1">
      <c r="B4" s="55" t="s">
        <v>807</v>
      </c>
      <c r="C4" s="55"/>
      <c r="E4" s="55"/>
      <c r="F4" s="55"/>
      <c r="G4" s="55"/>
      <c r="H4" s="55"/>
      <c r="I4" s="55"/>
      <c r="J4" s="55"/>
      <c r="K4" s="55"/>
      <c r="L4" s="55"/>
      <c r="M4" s="55"/>
      <c r="O4" s="55"/>
      <c r="P4" s="55"/>
    </row>
    <row r="5" spans="1:17" ht="14.25" customHeight="1" thickTop="1">
      <c r="A5" s="625"/>
      <c r="B5" s="1189" t="s">
        <v>808</v>
      </c>
      <c r="C5" s="1601"/>
      <c r="D5" s="1190"/>
      <c r="E5" s="1597" t="s">
        <v>802</v>
      </c>
      <c r="F5" s="1598"/>
      <c r="G5" s="1598"/>
      <c r="H5" s="1599"/>
      <c r="I5" s="1280" t="s">
        <v>809</v>
      </c>
      <c r="J5" s="1427"/>
      <c r="K5" s="1427"/>
      <c r="L5" s="1427"/>
      <c r="M5" s="1427"/>
      <c r="N5" s="1427"/>
      <c r="O5" s="1587" t="s">
        <v>810</v>
      </c>
      <c r="P5" s="1588"/>
      <c r="Q5" s="1294" t="s">
        <v>1148</v>
      </c>
    </row>
    <row r="6" spans="1:17" ht="12">
      <c r="A6" s="625"/>
      <c r="B6" s="1191"/>
      <c r="C6" s="1602"/>
      <c r="D6" s="1192"/>
      <c r="E6" s="1589"/>
      <c r="F6" s="1600"/>
      <c r="G6" s="1600"/>
      <c r="H6" s="1590"/>
      <c r="I6" s="1288" t="s">
        <v>803</v>
      </c>
      <c r="J6" s="1593"/>
      <c r="K6" s="1594"/>
      <c r="L6" s="1288" t="s">
        <v>804</v>
      </c>
      <c r="M6" s="1593"/>
      <c r="N6" s="1594"/>
      <c r="O6" s="1589"/>
      <c r="P6" s="1590"/>
      <c r="Q6" s="1591"/>
    </row>
    <row r="7" spans="1:17" ht="18" customHeight="1">
      <c r="A7" s="625"/>
      <c r="B7" s="1191"/>
      <c r="C7" s="1602"/>
      <c r="D7" s="1192"/>
      <c r="E7" s="1434" t="s">
        <v>805</v>
      </c>
      <c r="F7" s="1434" t="s">
        <v>806</v>
      </c>
      <c r="G7" s="1434" t="s">
        <v>811</v>
      </c>
      <c r="H7" s="1604" t="s">
        <v>812</v>
      </c>
      <c r="I7" s="1434" t="s">
        <v>1220</v>
      </c>
      <c r="J7" s="1434" t="s">
        <v>806</v>
      </c>
      <c r="K7" s="1434" t="s">
        <v>811</v>
      </c>
      <c r="L7" s="1434" t="s">
        <v>1220</v>
      </c>
      <c r="M7" s="1434" t="s">
        <v>806</v>
      </c>
      <c r="N7" s="1434" t="s">
        <v>811</v>
      </c>
      <c r="O7" s="1604" t="s">
        <v>813</v>
      </c>
      <c r="P7" s="1433" t="s">
        <v>814</v>
      </c>
      <c r="Q7" s="1591"/>
    </row>
    <row r="8" spans="1:17" ht="18" customHeight="1">
      <c r="A8" s="625"/>
      <c r="B8" s="1193"/>
      <c r="C8" s="1603"/>
      <c r="D8" s="1194"/>
      <c r="E8" s="1592"/>
      <c r="F8" s="1592"/>
      <c r="G8" s="1592"/>
      <c r="H8" s="1606"/>
      <c r="I8" s="1592"/>
      <c r="J8" s="1592"/>
      <c r="K8" s="1592"/>
      <c r="L8" s="1592"/>
      <c r="M8" s="1592"/>
      <c r="N8" s="1592"/>
      <c r="O8" s="1605"/>
      <c r="P8" s="1486"/>
      <c r="Q8" s="1592"/>
    </row>
    <row r="9" spans="1:17" ht="16.5" customHeight="1">
      <c r="A9" s="625"/>
      <c r="B9" s="156"/>
      <c r="C9" s="55"/>
      <c r="E9" s="971"/>
      <c r="F9" s="129"/>
      <c r="G9" s="129"/>
      <c r="H9" s="129"/>
      <c r="I9" s="129"/>
      <c r="J9" s="129"/>
      <c r="K9" s="129"/>
      <c r="L9" s="129"/>
      <c r="M9" s="129"/>
      <c r="N9" s="129"/>
      <c r="O9" s="129"/>
      <c r="P9" s="129"/>
      <c r="Q9" s="810"/>
    </row>
    <row r="10" spans="1:17" ht="16.5" customHeight="1">
      <c r="A10" s="625"/>
      <c r="B10" s="1595" t="s">
        <v>815</v>
      </c>
      <c r="C10" s="972"/>
      <c r="D10" s="973" t="s">
        <v>797</v>
      </c>
      <c r="E10" s="123">
        <f>SUM(F10:H10)</f>
        <v>1041</v>
      </c>
      <c r="F10" s="124">
        <v>309</v>
      </c>
      <c r="G10" s="124">
        <v>686</v>
      </c>
      <c r="H10" s="124">
        <v>46</v>
      </c>
      <c r="I10" s="124">
        <v>583</v>
      </c>
      <c r="J10" s="124">
        <v>12</v>
      </c>
      <c r="K10" s="124">
        <v>572</v>
      </c>
      <c r="L10" s="124">
        <v>411</v>
      </c>
      <c r="M10" s="124">
        <v>297</v>
      </c>
      <c r="N10" s="124">
        <v>114</v>
      </c>
      <c r="O10" s="124">
        <v>1</v>
      </c>
      <c r="P10" s="124">
        <v>21</v>
      </c>
      <c r="Q10" s="333">
        <v>24</v>
      </c>
    </row>
    <row r="11" spans="1:17" s="152" customFormat="1" ht="16.5" customHeight="1">
      <c r="A11" s="627"/>
      <c r="B11" s="1595"/>
      <c r="C11" s="972"/>
      <c r="D11" s="974" t="s">
        <v>816</v>
      </c>
      <c r="E11" s="337">
        <f>SUM(F11:H11)</f>
        <v>1052</v>
      </c>
      <c r="F11" s="126">
        <v>322</v>
      </c>
      <c r="G11" s="126">
        <v>685</v>
      </c>
      <c r="H11" s="126">
        <v>45</v>
      </c>
      <c r="I11" s="126">
        <v>590</v>
      </c>
      <c r="J11" s="126">
        <v>11</v>
      </c>
      <c r="K11" s="126">
        <v>579</v>
      </c>
      <c r="L11" s="126">
        <v>417</v>
      </c>
      <c r="M11" s="126">
        <v>311</v>
      </c>
      <c r="N11" s="126">
        <v>106</v>
      </c>
      <c r="O11" s="126">
        <v>3</v>
      </c>
      <c r="P11" s="126">
        <v>16</v>
      </c>
      <c r="Q11" s="338">
        <v>26</v>
      </c>
    </row>
    <row r="12" spans="1:17" ht="16.5" customHeight="1">
      <c r="A12" s="625"/>
      <c r="B12" s="975"/>
      <c r="C12" s="976"/>
      <c r="D12" s="973"/>
      <c r="E12" s="123"/>
      <c r="F12" s="124"/>
      <c r="G12" s="124"/>
      <c r="H12" s="124"/>
      <c r="I12" s="124"/>
      <c r="J12" s="124"/>
      <c r="K12" s="124"/>
      <c r="L12" s="124"/>
      <c r="M12" s="124"/>
      <c r="N12" s="124"/>
      <c r="O12" s="124"/>
      <c r="P12" s="124"/>
      <c r="Q12" s="333"/>
    </row>
    <row r="13" spans="1:17" ht="16.5" customHeight="1">
      <c r="A13" s="625"/>
      <c r="B13" s="1595" t="s">
        <v>817</v>
      </c>
      <c r="C13" s="972"/>
      <c r="D13" s="973" t="s">
        <v>797</v>
      </c>
      <c r="E13" s="123">
        <f>SUM(F13:H13)</f>
        <v>330</v>
      </c>
      <c r="F13" s="124">
        <v>5</v>
      </c>
      <c r="G13" s="124">
        <v>312</v>
      </c>
      <c r="H13" s="124">
        <v>13</v>
      </c>
      <c r="I13" s="124">
        <v>262</v>
      </c>
      <c r="J13" s="124">
        <v>0</v>
      </c>
      <c r="K13" s="124">
        <v>262</v>
      </c>
      <c r="L13" s="124">
        <v>55</v>
      </c>
      <c r="M13" s="124">
        <v>5</v>
      </c>
      <c r="N13" s="124">
        <v>50</v>
      </c>
      <c r="O13" s="124">
        <v>0</v>
      </c>
      <c r="P13" s="124">
        <v>1</v>
      </c>
      <c r="Q13" s="333">
        <v>12</v>
      </c>
    </row>
    <row r="14" spans="1:17" s="152" customFormat="1" ht="16.5" customHeight="1">
      <c r="A14" s="627"/>
      <c r="B14" s="1596"/>
      <c r="C14" s="977"/>
      <c r="D14" s="978" t="s">
        <v>816</v>
      </c>
      <c r="E14" s="979">
        <f>SUM(F14:H14)</f>
        <v>328</v>
      </c>
      <c r="F14" s="753">
        <v>6</v>
      </c>
      <c r="G14" s="753">
        <v>304</v>
      </c>
      <c r="H14" s="753">
        <v>18</v>
      </c>
      <c r="I14" s="753">
        <v>262</v>
      </c>
      <c r="J14" s="753">
        <v>0</v>
      </c>
      <c r="K14" s="753">
        <v>262</v>
      </c>
      <c r="L14" s="753">
        <v>48</v>
      </c>
      <c r="M14" s="753">
        <v>6</v>
      </c>
      <c r="N14" s="753">
        <v>42</v>
      </c>
      <c r="O14" s="753">
        <v>2</v>
      </c>
      <c r="P14" s="753">
        <v>0</v>
      </c>
      <c r="Q14" s="842">
        <v>16</v>
      </c>
    </row>
    <row r="15" spans="1:17" ht="16.5" customHeight="1">
      <c r="A15" s="55"/>
      <c r="B15" s="55" t="s">
        <v>818</v>
      </c>
      <c r="C15" s="55"/>
      <c r="D15" s="980"/>
      <c r="E15" s="168"/>
      <c r="F15" s="168"/>
      <c r="G15" s="168"/>
      <c r="H15" s="168"/>
      <c r="I15" s="168"/>
      <c r="J15" s="168"/>
      <c r="K15" s="168"/>
      <c r="L15" s="168"/>
      <c r="M15" s="168"/>
      <c r="N15" s="168"/>
      <c r="O15" s="168"/>
      <c r="P15" s="168"/>
      <c r="Q15" s="168"/>
    </row>
  </sheetData>
  <mergeCells count="21">
    <mergeCell ref="O7:O8"/>
    <mergeCell ref="E7:E8"/>
    <mergeCell ref="F7:F8"/>
    <mergeCell ref="G7:G8"/>
    <mergeCell ref="H7:H8"/>
    <mergeCell ref="I7:I8"/>
    <mergeCell ref="B13:B14"/>
    <mergeCell ref="E5:H6"/>
    <mergeCell ref="N7:N8"/>
    <mergeCell ref="B10:B11"/>
    <mergeCell ref="B5:D8"/>
    <mergeCell ref="O5:P6"/>
    <mergeCell ref="Q5:Q8"/>
    <mergeCell ref="J7:J8"/>
    <mergeCell ref="K7:K8"/>
    <mergeCell ref="M7:M8"/>
    <mergeCell ref="P7:P8"/>
    <mergeCell ref="I6:K6"/>
    <mergeCell ref="L7:L8"/>
    <mergeCell ref="L6:N6"/>
    <mergeCell ref="I5:N5"/>
  </mergeCells>
  <printOptions/>
  <pageMargins left="0.75" right="0.75" top="1" bottom="1" header="0.512" footer="0.51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00390625" defaultRowHeight="13.5"/>
  <cols>
    <col min="1" max="1" width="2.625" style="132" customWidth="1"/>
    <col min="2" max="2" width="5.875" style="132" customWidth="1"/>
    <col min="3" max="3" width="2.625" style="132" customWidth="1"/>
    <col min="4" max="4" width="9.00390625" style="132" customWidth="1"/>
    <col min="5" max="5" width="8.00390625" style="132" bestFit="1" customWidth="1"/>
    <col min="6" max="7" width="6.00390625" style="132" bestFit="1" customWidth="1"/>
    <col min="8" max="8" width="9.25390625" style="132" customWidth="1"/>
    <col min="9" max="9" width="14.25390625" style="132" customWidth="1"/>
    <col min="10" max="12" width="11.625" style="132" customWidth="1"/>
    <col min="13" max="13" width="6.00390625" style="132" customWidth="1"/>
    <col min="14" max="14" width="7.625" style="132" bestFit="1" customWidth="1"/>
    <col min="15" max="16384" width="9.00390625" style="132" customWidth="1"/>
  </cols>
  <sheetData>
    <row r="2" spans="2:3" ht="14.25">
      <c r="B2" s="133" t="s">
        <v>834</v>
      </c>
      <c r="C2" s="133"/>
    </row>
    <row r="4" spans="2:14" ht="12.75" thickBot="1">
      <c r="B4" s="55" t="s">
        <v>820</v>
      </c>
      <c r="C4" s="55"/>
      <c r="E4" s="55"/>
      <c r="F4" s="55"/>
      <c r="G4" s="55"/>
      <c r="H4" s="55"/>
      <c r="I4" s="55"/>
      <c r="N4" s="49"/>
    </row>
    <row r="5" spans="1:14" ht="20.25" customHeight="1" thickTop="1">
      <c r="A5" s="625"/>
      <c r="B5" s="1272" t="s">
        <v>821</v>
      </c>
      <c r="C5" s="1615"/>
      <c r="D5" s="1467"/>
      <c r="E5" s="1294" t="s">
        <v>1089</v>
      </c>
      <c r="F5" s="981" t="s">
        <v>822</v>
      </c>
      <c r="G5" s="981" t="s">
        <v>822</v>
      </c>
      <c r="H5" s="1611" t="s">
        <v>823</v>
      </c>
      <c r="I5" s="1613" t="s">
        <v>824</v>
      </c>
      <c r="J5" s="1613" t="s">
        <v>825</v>
      </c>
      <c r="K5" s="1613" t="s">
        <v>826</v>
      </c>
      <c r="L5" s="1613" t="s">
        <v>827</v>
      </c>
      <c r="M5" s="1613" t="s">
        <v>828</v>
      </c>
      <c r="N5" s="1607" t="s">
        <v>1148</v>
      </c>
    </row>
    <row r="6" spans="1:14" ht="20.25" customHeight="1">
      <c r="A6" s="625"/>
      <c r="B6" s="1470"/>
      <c r="C6" s="1486"/>
      <c r="D6" s="1471"/>
      <c r="E6" s="1118"/>
      <c r="F6" s="982" t="s">
        <v>829</v>
      </c>
      <c r="G6" s="982" t="s">
        <v>830</v>
      </c>
      <c r="H6" s="1612"/>
      <c r="I6" s="1614" t="s">
        <v>831</v>
      </c>
      <c r="J6" s="1614" t="s">
        <v>832</v>
      </c>
      <c r="K6" s="1614" t="s">
        <v>832</v>
      </c>
      <c r="L6" s="1614" t="s">
        <v>832</v>
      </c>
      <c r="M6" s="1614" t="s">
        <v>832</v>
      </c>
      <c r="N6" s="1608" t="s">
        <v>832</v>
      </c>
    </row>
    <row r="7" spans="1:14" ht="18" customHeight="1">
      <c r="A7" s="625"/>
      <c r="B7" s="1609" t="s">
        <v>1169</v>
      </c>
      <c r="C7" s="980"/>
      <c r="D7" s="122" t="s">
        <v>797</v>
      </c>
      <c r="E7" s="365">
        <f>SUM(F7:N7)</f>
        <v>470</v>
      </c>
      <c r="F7" s="125">
        <v>88</v>
      </c>
      <c r="G7" s="125">
        <v>90</v>
      </c>
      <c r="H7" s="125">
        <v>125</v>
      </c>
      <c r="I7" s="125">
        <v>2</v>
      </c>
      <c r="J7" s="125">
        <v>26</v>
      </c>
      <c r="K7" s="124">
        <v>77</v>
      </c>
      <c r="L7" s="124">
        <v>6</v>
      </c>
      <c r="M7" s="124">
        <v>1</v>
      </c>
      <c r="N7" s="333">
        <v>55</v>
      </c>
    </row>
    <row r="8" spans="1:14" s="152" customFormat="1" ht="18" customHeight="1">
      <c r="A8" s="627"/>
      <c r="B8" s="1610"/>
      <c r="C8" s="983"/>
      <c r="D8" s="634" t="s">
        <v>816</v>
      </c>
      <c r="E8" s="984">
        <f>SUM(F8:N8)</f>
        <v>488</v>
      </c>
      <c r="F8" s="985">
        <v>87</v>
      </c>
      <c r="G8" s="985">
        <v>92</v>
      </c>
      <c r="H8" s="985">
        <v>131</v>
      </c>
      <c r="I8" s="985">
        <v>0</v>
      </c>
      <c r="J8" s="985">
        <v>29</v>
      </c>
      <c r="K8" s="753">
        <v>85</v>
      </c>
      <c r="L8" s="753">
        <v>2</v>
      </c>
      <c r="M8" s="753">
        <v>5</v>
      </c>
      <c r="N8" s="842">
        <v>57</v>
      </c>
    </row>
    <row r="9" spans="1:10" ht="12">
      <c r="A9" s="55"/>
      <c r="B9" s="55" t="s">
        <v>833</v>
      </c>
      <c r="C9" s="55"/>
      <c r="D9" s="980"/>
      <c r="E9" s="168"/>
      <c r="F9" s="168"/>
      <c r="G9" s="168"/>
      <c r="H9" s="168"/>
      <c r="I9" s="168"/>
      <c r="J9" s="168"/>
    </row>
  </sheetData>
  <mergeCells count="10">
    <mergeCell ref="N5:N6"/>
    <mergeCell ref="E5:E6"/>
    <mergeCell ref="B7:B8"/>
    <mergeCell ref="H5:H6"/>
    <mergeCell ref="I5:I6"/>
    <mergeCell ref="B5:D6"/>
    <mergeCell ref="J5:J6"/>
    <mergeCell ref="K5:K6"/>
    <mergeCell ref="L5:L6"/>
    <mergeCell ref="M5:M6"/>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M74"/>
  <sheetViews>
    <sheetView workbookViewId="0" topLeftCell="A1">
      <selection activeCell="A1" sqref="A1"/>
    </sheetView>
  </sheetViews>
  <sheetFormatPr defaultColWidth="9.00390625" defaultRowHeight="13.5"/>
  <cols>
    <col min="1" max="2" width="3.625" style="62" customWidth="1"/>
    <col min="3" max="3" width="10.00390625" style="62" customWidth="1"/>
    <col min="4" max="12" width="10.625" style="62" customWidth="1"/>
    <col min="13" max="16384" width="9.00390625" style="62" customWidth="1"/>
  </cols>
  <sheetData>
    <row r="2" ht="14.25">
      <c r="B2" s="63" t="s">
        <v>316</v>
      </c>
    </row>
    <row r="3" spans="3:11" ht="14.25" customHeight="1" thickBot="1">
      <c r="C3" s="64"/>
      <c r="D3" s="64"/>
      <c r="K3" s="62" t="s">
        <v>309</v>
      </c>
    </row>
    <row r="4" spans="2:13" ht="21" customHeight="1" thickTop="1">
      <c r="B4" s="1139" t="s">
        <v>273</v>
      </c>
      <c r="C4" s="1140"/>
      <c r="D4" s="65" t="s">
        <v>310</v>
      </c>
      <c r="E4" s="1151">
        <v>22190</v>
      </c>
      <c r="F4" s="1152"/>
      <c r="G4" s="1155">
        <v>24016</v>
      </c>
      <c r="H4" s="1156"/>
      <c r="I4" s="1155">
        <v>24381</v>
      </c>
      <c r="J4" s="1156"/>
      <c r="K4" s="1155">
        <v>24746</v>
      </c>
      <c r="L4" s="1156"/>
      <c r="M4" s="66"/>
    </row>
    <row r="5" spans="2:13" ht="21" customHeight="1">
      <c r="B5" s="1141"/>
      <c r="C5" s="1142"/>
      <c r="D5" s="67">
        <v>38626</v>
      </c>
      <c r="E5" s="68" t="s">
        <v>311</v>
      </c>
      <c r="F5" s="69" t="s">
        <v>282</v>
      </c>
      <c r="G5" s="68" t="s">
        <v>311</v>
      </c>
      <c r="H5" s="69" t="s">
        <v>282</v>
      </c>
      <c r="I5" s="68" t="s">
        <v>311</v>
      </c>
      <c r="J5" s="69" t="s">
        <v>282</v>
      </c>
      <c r="K5" s="68" t="s">
        <v>311</v>
      </c>
      <c r="L5" s="69" t="s">
        <v>282</v>
      </c>
      <c r="M5" s="66"/>
    </row>
    <row r="6" spans="2:12" s="70" customFormat="1" ht="24" customHeight="1">
      <c r="B6" s="1145" t="s">
        <v>286</v>
      </c>
      <c r="C6" s="1146"/>
      <c r="D6" s="71">
        <f aca="true" t="shared" si="0" ref="D6:L6">SUM(D8,D24)</f>
        <v>239895</v>
      </c>
      <c r="E6" s="72">
        <f t="shared" si="0"/>
        <v>256411</v>
      </c>
      <c r="F6" s="72">
        <f t="shared" si="0"/>
        <v>16516</v>
      </c>
      <c r="G6" s="72">
        <f t="shared" si="0"/>
        <v>270658</v>
      </c>
      <c r="H6" s="72">
        <f t="shared" si="0"/>
        <v>14247</v>
      </c>
      <c r="I6" s="72">
        <f t="shared" si="0"/>
        <v>275167</v>
      </c>
      <c r="J6" s="72">
        <f t="shared" si="0"/>
        <v>4509</v>
      </c>
      <c r="K6" s="72">
        <f t="shared" si="0"/>
        <v>279050</v>
      </c>
      <c r="L6" s="73">
        <f t="shared" si="0"/>
        <v>3883</v>
      </c>
    </row>
    <row r="7" spans="2:12" s="70" customFormat="1" ht="13.5" customHeight="1">
      <c r="B7" s="74"/>
      <c r="C7" s="75"/>
      <c r="D7" s="76"/>
      <c r="E7" s="77"/>
      <c r="F7" s="77"/>
      <c r="G7" s="77"/>
      <c r="H7" s="77"/>
      <c r="I7" s="77"/>
      <c r="J7" s="77"/>
      <c r="K7" s="77"/>
      <c r="L7" s="78"/>
    </row>
    <row r="8" spans="2:12" s="70" customFormat="1" ht="15" customHeight="1">
      <c r="B8" s="1149" t="s">
        <v>287</v>
      </c>
      <c r="C8" s="1150"/>
      <c r="D8" s="79">
        <f aca="true" t="shared" si="1" ref="D8:L8">SUM(D10:D22)</f>
        <v>153773</v>
      </c>
      <c r="E8" s="80">
        <f t="shared" si="1"/>
        <v>168350</v>
      </c>
      <c r="F8" s="80">
        <f t="shared" si="1"/>
        <v>14577</v>
      </c>
      <c r="G8" s="80">
        <f t="shared" si="1"/>
        <v>182756</v>
      </c>
      <c r="H8" s="80">
        <f t="shared" si="1"/>
        <v>14406</v>
      </c>
      <c r="I8" s="80">
        <f t="shared" si="1"/>
        <v>187047</v>
      </c>
      <c r="J8" s="80">
        <f t="shared" si="1"/>
        <v>4291</v>
      </c>
      <c r="K8" s="80">
        <f t="shared" si="1"/>
        <v>190994</v>
      </c>
      <c r="L8" s="81">
        <f t="shared" si="1"/>
        <v>3947</v>
      </c>
    </row>
    <row r="9" spans="2:12" ht="13.5" customHeight="1">
      <c r="B9" s="82"/>
      <c r="C9" s="83"/>
      <c r="D9" s="42"/>
      <c r="E9" s="44"/>
      <c r="F9" s="44"/>
      <c r="G9" s="44"/>
      <c r="H9" s="44"/>
      <c r="I9" s="44"/>
      <c r="J9" s="44"/>
      <c r="K9" s="44"/>
      <c r="L9" s="84"/>
    </row>
    <row r="10" spans="2:12" ht="13.5" customHeight="1">
      <c r="B10" s="82"/>
      <c r="C10" s="85" t="s">
        <v>236</v>
      </c>
      <c r="D10" s="48">
        <v>34667</v>
      </c>
      <c r="E10" s="50">
        <v>39411</v>
      </c>
      <c r="F10" s="50">
        <f aca="true" t="shared" si="2" ref="F10:F22">SUM(E10-D10)</f>
        <v>4744</v>
      </c>
      <c r="G10" s="50">
        <v>44845</v>
      </c>
      <c r="H10" s="50">
        <f aca="true" t="shared" si="3" ref="H10:H22">G10-E10</f>
        <v>5434</v>
      </c>
      <c r="I10" s="50">
        <v>46290</v>
      </c>
      <c r="J10" s="50">
        <f aca="true" t="shared" si="4" ref="J10:J22">I10-G10</f>
        <v>1445</v>
      </c>
      <c r="K10" s="50">
        <v>47711</v>
      </c>
      <c r="L10" s="51">
        <f aca="true" t="shared" si="5" ref="L10:L22">K10-I10</f>
        <v>1421</v>
      </c>
    </row>
    <row r="11" spans="2:12" ht="13.5" customHeight="1">
      <c r="B11" s="82"/>
      <c r="C11" s="85" t="s">
        <v>237</v>
      </c>
      <c r="D11" s="48">
        <v>17837</v>
      </c>
      <c r="E11" s="50">
        <v>19856</v>
      </c>
      <c r="F11" s="50">
        <f t="shared" si="2"/>
        <v>2019</v>
      </c>
      <c r="G11" s="50">
        <v>21633</v>
      </c>
      <c r="H11" s="50">
        <f t="shared" si="3"/>
        <v>1777</v>
      </c>
      <c r="I11" s="50">
        <v>22295</v>
      </c>
      <c r="J11" s="50">
        <f t="shared" si="4"/>
        <v>662</v>
      </c>
      <c r="K11" s="50">
        <v>22587</v>
      </c>
      <c r="L11" s="51">
        <f t="shared" si="5"/>
        <v>292</v>
      </c>
    </row>
    <row r="12" spans="2:12" ht="13.5" customHeight="1">
      <c r="B12" s="82"/>
      <c r="C12" s="85" t="s">
        <v>238</v>
      </c>
      <c r="D12" s="48">
        <v>18895</v>
      </c>
      <c r="E12" s="50">
        <v>20427</v>
      </c>
      <c r="F12" s="50">
        <f t="shared" si="2"/>
        <v>1532</v>
      </c>
      <c r="G12" s="50">
        <v>22096</v>
      </c>
      <c r="H12" s="50">
        <f t="shared" si="3"/>
        <v>1669</v>
      </c>
      <c r="I12" s="50">
        <v>22658</v>
      </c>
      <c r="J12" s="50">
        <f t="shared" si="4"/>
        <v>562</v>
      </c>
      <c r="K12" s="50">
        <v>23481</v>
      </c>
      <c r="L12" s="51">
        <f t="shared" si="5"/>
        <v>823</v>
      </c>
    </row>
    <row r="13" spans="2:12" ht="13.5" customHeight="1">
      <c r="B13" s="82"/>
      <c r="C13" s="85" t="s">
        <v>239</v>
      </c>
      <c r="D13" s="48">
        <v>18348</v>
      </c>
      <c r="E13" s="50">
        <v>20333</v>
      </c>
      <c r="F13" s="50">
        <f t="shared" si="2"/>
        <v>1985</v>
      </c>
      <c r="G13" s="50">
        <v>22398</v>
      </c>
      <c r="H13" s="50">
        <f t="shared" si="3"/>
        <v>2065</v>
      </c>
      <c r="I13" s="50">
        <v>23051</v>
      </c>
      <c r="J13" s="50">
        <f t="shared" si="4"/>
        <v>653</v>
      </c>
      <c r="K13" s="50">
        <v>23614</v>
      </c>
      <c r="L13" s="51">
        <f t="shared" si="5"/>
        <v>563</v>
      </c>
    </row>
    <row r="14" spans="2:12" ht="13.5" customHeight="1">
      <c r="B14" s="82"/>
      <c r="C14" s="85" t="s">
        <v>240</v>
      </c>
      <c r="D14" s="48">
        <v>7986</v>
      </c>
      <c r="E14" s="50">
        <v>8859</v>
      </c>
      <c r="F14" s="50">
        <f t="shared" si="2"/>
        <v>873</v>
      </c>
      <c r="G14" s="50">
        <v>9657</v>
      </c>
      <c r="H14" s="50">
        <f t="shared" si="3"/>
        <v>798</v>
      </c>
      <c r="I14" s="50">
        <v>9806</v>
      </c>
      <c r="J14" s="50">
        <f t="shared" si="4"/>
        <v>149</v>
      </c>
      <c r="K14" s="50">
        <v>9855</v>
      </c>
      <c r="L14" s="51">
        <f t="shared" si="5"/>
        <v>49</v>
      </c>
    </row>
    <row r="15" spans="2:12" ht="13.5" customHeight="1">
      <c r="B15" s="82"/>
      <c r="C15" s="85" t="s">
        <v>241</v>
      </c>
      <c r="D15" s="48">
        <v>6965</v>
      </c>
      <c r="E15" s="50">
        <v>7411</v>
      </c>
      <c r="F15" s="50">
        <f t="shared" si="2"/>
        <v>446</v>
      </c>
      <c r="G15" s="50">
        <v>7898</v>
      </c>
      <c r="H15" s="50">
        <f t="shared" si="3"/>
        <v>487</v>
      </c>
      <c r="I15" s="50">
        <v>8039</v>
      </c>
      <c r="J15" s="50">
        <f t="shared" si="4"/>
        <v>141</v>
      </c>
      <c r="K15" s="50">
        <v>8151</v>
      </c>
      <c r="L15" s="51">
        <f t="shared" si="5"/>
        <v>112</v>
      </c>
    </row>
    <row r="16" spans="2:12" ht="13.5" customHeight="1">
      <c r="B16" s="82"/>
      <c r="C16" s="85" t="s">
        <v>242</v>
      </c>
      <c r="D16" s="48">
        <v>7433</v>
      </c>
      <c r="E16" s="50">
        <v>7690</v>
      </c>
      <c r="F16" s="50">
        <f t="shared" si="2"/>
        <v>257</v>
      </c>
      <c r="G16" s="50">
        <v>8083</v>
      </c>
      <c r="H16" s="50">
        <f t="shared" si="3"/>
        <v>393</v>
      </c>
      <c r="I16" s="50">
        <v>8126</v>
      </c>
      <c r="J16" s="50">
        <f t="shared" si="4"/>
        <v>43</v>
      </c>
      <c r="K16" s="50">
        <v>8330</v>
      </c>
      <c r="L16" s="51">
        <f t="shared" si="5"/>
        <v>204</v>
      </c>
    </row>
    <row r="17" spans="2:12" ht="13.5" customHeight="1">
      <c r="B17" s="82"/>
      <c r="C17" s="85" t="s">
        <v>243</v>
      </c>
      <c r="D17" s="48">
        <v>6925</v>
      </c>
      <c r="E17" s="50">
        <v>7219</v>
      </c>
      <c r="F17" s="50">
        <f t="shared" si="2"/>
        <v>294</v>
      </c>
      <c r="G17" s="50">
        <v>7320</v>
      </c>
      <c r="H17" s="50">
        <f t="shared" si="3"/>
        <v>101</v>
      </c>
      <c r="I17" s="50">
        <v>7356</v>
      </c>
      <c r="J17" s="50">
        <f t="shared" si="4"/>
        <v>36</v>
      </c>
      <c r="K17" s="50">
        <v>7375</v>
      </c>
      <c r="L17" s="51">
        <f t="shared" si="5"/>
        <v>19</v>
      </c>
    </row>
    <row r="18" spans="2:12" ht="13.5" customHeight="1">
      <c r="B18" s="82"/>
      <c r="C18" s="85" t="s">
        <v>244</v>
      </c>
      <c r="D18" s="48">
        <v>6703</v>
      </c>
      <c r="E18" s="50">
        <v>7342</v>
      </c>
      <c r="F18" s="50">
        <f t="shared" si="2"/>
        <v>639</v>
      </c>
      <c r="G18" s="50">
        <v>7568</v>
      </c>
      <c r="H18" s="50">
        <f t="shared" si="3"/>
        <v>226</v>
      </c>
      <c r="I18" s="50">
        <v>7682</v>
      </c>
      <c r="J18" s="50">
        <f t="shared" si="4"/>
        <v>114</v>
      </c>
      <c r="K18" s="50">
        <v>7769</v>
      </c>
      <c r="L18" s="51">
        <f t="shared" si="5"/>
        <v>87</v>
      </c>
    </row>
    <row r="19" spans="2:12" ht="13.5" customHeight="1">
      <c r="B19" s="82"/>
      <c r="C19" s="85" t="s">
        <v>245</v>
      </c>
      <c r="D19" s="48">
        <v>7932</v>
      </c>
      <c r="E19" s="50">
        <v>8344</v>
      </c>
      <c r="F19" s="50">
        <f t="shared" si="2"/>
        <v>412</v>
      </c>
      <c r="G19" s="50">
        <v>8945</v>
      </c>
      <c r="H19" s="50">
        <f t="shared" si="3"/>
        <v>601</v>
      </c>
      <c r="I19" s="50">
        <v>9103</v>
      </c>
      <c r="J19" s="50">
        <f t="shared" si="4"/>
        <v>158</v>
      </c>
      <c r="K19" s="50">
        <v>9294</v>
      </c>
      <c r="L19" s="51">
        <f t="shared" si="5"/>
        <v>191</v>
      </c>
    </row>
    <row r="20" spans="2:12" ht="13.5" customHeight="1">
      <c r="B20" s="82"/>
      <c r="C20" s="85" t="s">
        <v>246</v>
      </c>
      <c r="D20" s="48">
        <v>6952</v>
      </c>
      <c r="E20" s="50">
        <v>7708</v>
      </c>
      <c r="F20" s="50">
        <f t="shared" si="2"/>
        <v>756</v>
      </c>
      <c r="G20" s="50">
        <v>8150</v>
      </c>
      <c r="H20" s="50">
        <f t="shared" si="3"/>
        <v>442</v>
      </c>
      <c r="I20" s="50">
        <v>8301</v>
      </c>
      <c r="J20" s="50">
        <f t="shared" si="4"/>
        <v>151</v>
      </c>
      <c r="K20" s="50">
        <v>8397</v>
      </c>
      <c r="L20" s="51">
        <f t="shared" si="5"/>
        <v>96</v>
      </c>
    </row>
    <row r="21" spans="2:12" ht="13.5" customHeight="1">
      <c r="B21" s="82"/>
      <c r="C21" s="85" t="s">
        <v>247</v>
      </c>
      <c r="D21" s="48">
        <v>5385</v>
      </c>
      <c r="E21" s="50">
        <v>5596</v>
      </c>
      <c r="F21" s="50">
        <f t="shared" si="2"/>
        <v>211</v>
      </c>
      <c r="G21" s="50">
        <v>5663</v>
      </c>
      <c r="H21" s="50">
        <f t="shared" si="3"/>
        <v>67</v>
      </c>
      <c r="I21" s="50">
        <v>5732</v>
      </c>
      <c r="J21" s="50">
        <f t="shared" si="4"/>
        <v>69</v>
      </c>
      <c r="K21" s="50">
        <v>5765</v>
      </c>
      <c r="L21" s="51">
        <f t="shared" si="5"/>
        <v>33</v>
      </c>
    </row>
    <row r="22" spans="2:12" ht="13.5" customHeight="1">
      <c r="B22" s="82"/>
      <c r="C22" s="85" t="s">
        <v>312</v>
      </c>
      <c r="D22" s="48">
        <v>7745</v>
      </c>
      <c r="E22" s="50">
        <v>8154</v>
      </c>
      <c r="F22" s="50">
        <f t="shared" si="2"/>
        <v>409</v>
      </c>
      <c r="G22" s="50">
        <v>8500</v>
      </c>
      <c r="H22" s="50">
        <f t="shared" si="3"/>
        <v>346</v>
      </c>
      <c r="I22" s="50">
        <v>8608</v>
      </c>
      <c r="J22" s="50">
        <f t="shared" si="4"/>
        <v>108</v>
      </c>
      <c r="K22" s="50">
        <v>8665</v>
      </c>
      <c r="L22" s="51">
        <f t="shared" si="5"/>
        <v>57</v>
      </c>
    </row>
    <row r="23" spans="2:12" ht="13.5" customHeight="1">
      <c r="B23" s="82"/>
      <c r="C23" s="85"/>
      <c r="D23" s="48"/>
      <c r="E23" s="50"/>
      <c r="F23" s="50"/>
      <c r="G23" s="50"/>
      <c r="H23" s="50"/>
      <c r="I23" s="50"/>
      <c r="J23" s="50"/>
      <c r="K23" s="50"/>
      <c r="L23" s="51"/>
    </row>
    <row r="24" spans="2:12" s="86" customFormat="1" ht="14.25" customHeight="1">
      <c r="B24" s="1143" t="s">
        <v>288</v>
      </c>
      <c r="C24" s="1144"/>
      <c r="D24" s="79">
        <f aca="true" t="shared" si="6" ref="D24:L24">SUM(D26,D35,D38,D44,D53,D57,D63,D66,D70)</f>
        <v>86122</v>
      </c>
      <c r="E24" s="80">
        <f t="shared" si="6"/>
        <v>88061</v>
      </c>
      <c r="F24" s="80">
        <f t="shared" si="6"/>
        <v>1939</v>
      </c>
      <c r="G24" s="80">
        <f t="shared" si="6"/>
        <v>87902</v>
      </c>
      <c r="H24" s="80">
        <f t="shared" si="6"/>
        <v>-159</v>
      </c>
      <c r="I24" s="80">
        <f t="shared" si="6"/>
        <v>88120</v>
      </c>
      <c r="J24" s="80">
        <f t="shared" si="6"/>
        <v>218</v>
      </c>
      <c r="K24" s="80">
        <f t="shared" si="6"/>
        <v>88056</v>
      </c>
      <c r="L24" s="81">
        <f t="shared" si="6"/>
        <v>-64</v>
      </c>
    </row>
    <row r="25" spans="2:12" s="86" customFormat="1" ht="14.25" customHeight="1">
      <c r="B25" s="87"/>
      <c r="C25" s="88"/>
      <c r="D25" s="79"/>
      <c r="E25" s="80"/>
      <c r="F25" s="80"/>
      <c r="G25" s="80"/>
      <c r="H25" s="80"/>
      <c r="I25" s="80"/>
      <c r="J25" s="80"/>
      <c r="K25" s="80"/>
      <c r="L25" s="81"/>
    </row>
    <row r="26" spans="2:12" ht="13.5" customHeight="1">
      <c r="B26" s="1147" t="s">
        <v>289</v>
      </c>
      <c r="C26" s="1148"/>
      <c r="D26" s="50">
        <f>SUM(D27:D33)</f>
        <v>15981</v>
      </c>
      <c r="E26" s="50">
        <f>SUM(E27:E33)</f>
        <v>16335</v>
      </c>
      <c r="F26" s="50">
        <f aca="true" t="shared" si="7" ref="F26:F33">SUM(E26-D26)</f>
        <v>354</v>
      </c>
      <c r="G26" s="50">
        <f aca="true" t="shared" si="8" ref="G26:L26">SUM(G27:G33)</f>
        <v>16590</v>
      </c>
      <c r="H26" s="50">
        <f t="shared" si="8"/>
        <v>255</v>
      </c>
      <c r="I26" s="50">
        <f t="shared" si="8"/>
        <v>16551</v>
      </c>
      <c r="J26" s="50">
        <f t="shared" si="8"/>
        <v>-39</v>
      </c>
      <c r="K26" s="50">
        <f t="shared" si="8"/>
        <v>16589</v>
      </c>
      <c r="L26" s="51">
        <f t="shared" si="8"/>
        <v>38</v>
      </c>
    </row>
    <row r="27" spans="2:12" ht="13.5" customHeight="1">
      <c r="B27" s="82"/>
      <c r="C27" s="89" t="s">
        <v>248</v>
      </c>
      <c r="D27" s="48">
        <v>2106</v>
      </c>
      <c r="E27" s="50">
        <v>1938</v>
      </c>
      <c r="F27" s="50">
        <f t="shared" si="7"/>
        <v>-168</v>
      </c>
      <c r="G27" s="50">
        <v>1854</v>
      </c>
      <c r="H27" s="50">
        <f aca="true" t="shared" si="9" ref="H27:H33">G27-E27</f>
        <v>-84</v>
      </c>
      <c r="I27" s="50">
        <v>1825</v>
      </c>
      <c r="J27" s="50">
        <f aca="true" t="shared" si="10" ref="J27:J33">I27-G27</f>
        <v>-29</v>
      </c>
      <c r="K27" s="50">
        <v>1830</v>
      </c>
      <c r="L27" s="51">
        <f aca="true" t="shared" si="11" ref="L27:L33">K27-I27</f>
        <v>5</v>
      </c>
    </row>
    <row r="28" spans="2:12" ht="13.5" customHeight="1">
      <c r="B28" s="82"/>
      <c r="C28" s="89" t="s">
        <v>313</v>
      </c>
      <c r="D28" s="48">
        <v>1721</v>
      </c>
      <c r="E28" s="50">
        <v>1743</v>
      </c>
      <c r="F28" s="50">
        <f t="shared" si="7"/>
        <v>22</v>
      </c>
      <c r="G28" s="50">
        <v>1781</v>
      </c>
      <c r="H28" s="50">
        <f t="shared" si="9"/>
        <v>38</v>
      </c>
      <c r="I28" s="50">
        <v>1770</v>
      </c>
      <c r="J28" s="50">
        <f t="shared" si="10"/>
        <v>-11</v>
      </c>
      <c r="K28" s="50">
        <v>1777</v>
      </c>
      <c r="L28" s="51">
        <f t="shared" si="11"/>
        <v>7</v>
      </c>
    </row>
    <row r="29" spans="2:12" ht="13.5" customHeight="1">
      <c r="B29" s="82"/>
      <c r="C29" s="89" t="s">
        <v>249</v>
      </c>
      <c r="D29" s="48">
        <v>2184</v>
      </c>
      <c r="E29" s="50">
        <v>2240</v>
      </c>
      <c r="F29" s="50">
        <f t="shared" si="7"/>
        <v>56</v>
      </c>
      <c r="G29" s="50">
        <v>2287</v>
      </c>
      <c r="H29" s="50">
        <f t="shared" si="9"/>
        <v>47</v>
      </c>
      <c r="I29" s="50">
        <v>2290</v>
      </c>
      <c r="J29" s="50">
        <f t="shared" si="10"/>
        <v>3</v>
      </c>
      <c r="K29" s="50">
        <v>2298</v>
      </c>
      <c r="L29" s="51">
        <f t="shared" si="11"/>
        <v>8</v>
      </c>
    </row>
    <row r="30" spans="2:12" ht="13.5" customHeight="1">
      <c r="B30" s="82"/>
      <c r="C30" s="89" t="s">
        <v>291</v>
      </c>
      <c r="D30" s="48">
        <v>1641</v>
      </c>
      <c r="E30" s="50">
        <v>1711</v>
      </c>
      <c r="F30" s="50">
        <f t="shared" si="7"/>
        <v>70</v>
      </c>
      <c r="G30" s="50">
        <v>1727</v>
      </c>
      <c r="H30" s="50">
        <f t="shared" si="9"/>
        <v>16</v>
      </c>
      <c r="I30" s="50">
        <v>1736</v>
      </c>
      <c r="J30" s="50">
        <f t="shared" si="10"/>
        <v>9</v>
      </c>
      <c r="K30" s="50">
        <v>1729</v>
      </c>
      <c r="L30" s="51">
        <f t="shared" si="11"/>
        <v>-7</v>
      </c>
    </row>
    <row r="31" spans="2:12" ht="13.5" customHeight="1">
      <c r="B31" s="82"/>
      <c r="C31" s="89" t="s">
        <v>250</v>
      </c>
      <c r="D31" s="48">
        <v>2712</v>
      </c>
      <c r="E31" s="50">
        <v>2810</v>
      </c>
      <c r="F31" s="50">
        <f t="shared" si="7"/>
        <v>98</v>
      </c>
      <c r="G31" s="50">
        <v>2834</v>
      </c>
      <c r="H31" s="50">
        <f t="shared" si="9"/>
        <v>24</v>
      </c>
      <c r="I31" s="50">
        <v>2840</v>
      </c>
      <c r="J31" s="50">
        <f t="shared" si="10"/>
        <v>6</v>
      </c>
      <c r="K31" s="50">
        <v>2841</v>
      </c>
      <c r="L31" s="51">
        <f t="shared" si="11"/>
        <v>1</v>
      </c>
    </row>
    <row r="32" spans="2:12" ht="13.5" customHeight="1">
      <c r="B32" s="82"/>
      <c r="C32" s="89" t="s">
        <v>251</v>
      </c>
      <c r="D32" s="48">
        <v>1945</v>
      </c>
      <c r="E32" s="50">
        <v>2035</v>
      </c>
      <c r="F32" s="50">
        <f t="shared" si="7"/>
        <v>90</v>
      </c>
      <c r="G32" s="50">
        <v>2066</v>
      </c>
      <c r="H32" s="50">
        <f t="shared" si="9"/>
        <v>31</v>
      </c>
      <c r="I32" s="50">
        <v>2019</v>
      </c>
      <c r="J32" s="50">
        <f t="shared" si="10"/>
        <v>-47</v>
      </c>
      <c r="K32" s="50">
        <v>2009</v>
      </c>
      <c r="L32" s="51">
        <f t="shared" si="11"/>
        <v>-10</v>
      </c>
    </row>
    <row r="33" spans="2:12" ht="13.5" customHeight="1">
      <c r="B33" s="82"/>
      <c r="C33" s="89" t="s">
        <v>252</v>
      </c>
      <c r="D33" s="48">
        <v>3672</v>
      </c>
      <c r="E33" s="50">
        <v>3858</v>
      </c>
      <c r="F33" s="50">
        <f t="shared" si="7"/>
        <v>186</v>
      </c>
      <c r="G33" s="50">
        <v>4041</v>
      </c>
      <c r="H33" s="50">
        <f t="shared" si="9"/>
        <v>183</v>
      </c>
      <c r="I33" s="50">
        <v>4071</v>
      </c>
      <c r="J33" s="50">
        <f t="shared" si="10"/>
        <v>30</v>
      </c>
      <c r="K33" s="50">
        <v>4105</v>
      </c>
      <c r="L33" s="51">
        <f t="shared" si="11"/>
        <v>34</v>
      </c>
    </row>
    <row r="34" spans="2:12" ht="13.5" customHeight="1">
      <c r="B34" s="82"/>
      <c r="C34" s="89"/>
      <c r="D34" s="48"/>
      <c r="E34" s="50"/>
      <c r="F34" s="50"/>
      <c r="G34" s="50"/>
      <c r="H34" s="50"/>
      <c r="I34" s="50"/>
      <c r="J34" s="50"/>
      <c r="K34" s="50"/>
      <c r="L34" s="51"/>
    </row>
    <row r="35" spans="2:12" ht="13.5" customHeight="1">
      <c r="B35" s="1147" t="s">
        <v>292</v>
      </c>
      <c r="C35" s="1153"/>
      <c r="D35" s="48">
        <f>SUM(D36)</f>
        <v>4226</v>
      </c>
      <c r="E35" s="50">
        <f>SUM(E36)</f>
        <v>4218</v>
      </c>
      <c r="F35" s="50">
        <f>SUM(E35-D35)</f>
        <v>-8</v>
      </c>
      <c r="G35" s="50">
        <f aca="true" t="shared" si="12" ref="G35:L35">SUM(G36)</f>
        <v>3896</v>
      </c>
      <c r="H35" s="50">
        <f t="shared" si="12"/>
        <v>-322</v>
      </c>
      <c r="I35" s="50">
        <f t="shared" si="12"/>
        <v>3925</v>
      </c>
      <c r="J35" s="50">
        <f t="shared" si="12"/>
        <v>29</v>
      </c>
      <c r="K35" s="50">
        <f t="shared" si="12"/>
        <v>3912</v>
      </c>
      <c r="L35" s="51">
        <f t="shared" si="12"/>
        <v>-13</v>
      </c>
    </row>
    <row r="36" spans="2:12" ht="13.5" customHeight="1">
      <c r="B36" s="82"/>
      <c r="C36" s="85" t="s">
        <v>253</v>
      </c>
      <c r="D36" s="48">
        <v>4226</v>
      </c>
      <c r="E36" s="50">
        <v>4218</v>
      </c>
      <c r="F36" s="50">
        <f>SUM(E36-D36)</f>
        <v>-8</v>
      </c>
      <c r="G36" s="50">
        <v>3896</v>
      </c>
      <c r="H36" s="50">
        <f>G36-E36</f>
        <v>-322</v>
      </c>
      <c r="I36" s="50">
        <v>3925</v>
      </c>
      <c r="J36" s="50">
        <f>I36-G36</f>
        <v>29</v>
      </c>
      <c r="K36" s="50">
        <v>3912</v>
      </c>
      <c r="L36" s="51">
        <f>K36-I36</f>
        <v>-13</v>
      </c>
    </row>
    <row r="37" spans="2:12" ht="13.5" customHeight="1">
      <c r="B37" s="82"/>
      <c r="C37" s="85"/>
      <c r="D37" s="48"/>
      <c r="E37" s="50"/>
      <c r="F37" s="50"/>
      <c r="G37" s="50"/>
      <c r="H37" s="50"/>
      <c r="I37" s="50"/>
      <c r="J37" s="50"/>
      <c r="K37" s="50"/>
      <c r="L37" s="51"/>
    </row>
    <row r="38" spans="2:12" ht="13.5" customHeight="1">
      <c r="B38" s="1147" t="s">
        <v>293</v>
      </c>
      <c r="C38" s="1137"/>
      <c r="D38" s="48">
        <f>SUM(D39:D42)</f>
        <v>9818</v>
      </c>
      <c r="E38" s="50">
        <f>SUM(E39:E42)</f>
        <v>10021</v>
      </c>
      <c r="F38" s="50">
        <f>SUM(E38-D38)</f>
        <v>203</v>
      </c>
      <c r="G38" s="50">
        <f aca="true" t="shared" si="13" ref="G38:L38">SUM(G39:G42)</f>
        <v>10020</v>
      </c>
      <c r="H38" s="50">
        <f t="shared" si="13"/>
        <v>-1</v>
      </c>
      <c r="I38" s="50">
        <f t="shared" si="13"/>
        <v>10008</v>
      </c>
      <c r="J38" s="50">
        <f t="shared" si="13"/>
        <v>-12</v>
      </c>
      <c r="K38" s="50">
        <f t="shared" si="13"/>
        <v>9997</v>
      </c>
      <c r="L38" s="51">
        <f t="shared" si="13"/>
        <v>-11</v>
      </c>
    </row>
    <row r="39" spans="2:12" ht="13.5" customHeight="1">
      <c r="B39" s="82"/>
      <c r="C39" s="89" t="s">
        <v>254</v>
      </c>
      <c r="D39" s="48">
        <v>1549</v>
      </c>
      <c r="E39" s="50">
        <v>1585</v>
      </c>
      <c r="F39" s="50">
        <f>SUM(E39-D39)</f>
        <v>36</v>
      </c>
      <c r="G39" s="50">
        <v>1584</v>
      </c>
      <c r="H39" s="50">
        <f>G39-E39</f>
        <v>-1</v>
      </c>
      <c r="I39" s="50">
        <v>1575</v>
      </c>
      <c r="J39" s="50">
        <f>I39-G39</f>
        <v>-9</v>
      </c>
      <c r="K39" s="50">
        <v>1543</v>
      </c>
      <c r="L39" s="51">
        <f>K39-I39</f>
        <v>-32</v>
      </c>
    </row>
    <row r="40" spans="2:12" ht="13.5" customHeight="1">
      <c r="B40" s="82"/>
      <c r="C40" s="89" t="s">
        <v>255</v>
      </c>
      <c r="D40" s="48">
        <v>1834</v>
      </c>
      <c r="E40" s="50">
        <v>1849</v>
      </c>
      <c r="F40" s="50">
        <f>SUM(E40-D40)</f>
        <v>15</v>
      </c>
      <c r="G40" s="50">
        <v>1844</v>
      </c>
      <c r="H40" s="50">
        <f>G40-E40</f>
        <v>-5</v>
      </c>
      <c r="I40" s="50">
        <v>1850</v>
      </c>
      <c r="J40" s="50">
        <f>I40-G40</f>
        <v>6</v>
      </c>
      <c r="K40" s="50">
        <v>1846</v>
      </c>
      <c r="L40" s="51">
        <f>K40-I40</f>
        <v>-4</v>
      </c>
    </row>
    <row r="41" spans="2:12" ht="13.5" customHeight="1">
      <c r="B41" s="82"/>
      <c r="C41" s="89" t="s">
        <v>256</v>
      </c>
      <c r="D41" s="48">
        <v>1978</v>
      </c>
      <c r="E41" s="50">
        <v>2013</v>
      </c>
      <c r="F41" s="50">
        <f>SUM(E41-D41)</f>
        <v>35</v>
      </c>
      <c r="G41" s="50">
        <v>1954</v>
      </c>
      <c r="H41" s="50">
        <f>G41-E41</f>
        <v>-59</v>
      </c>
      <c r="I41" s="50">
        <v>1930</v>
      </c>
      <c r="J41" s="50">
        <f>I41-G41</f>
        <v>-24</v>
      </c>
      <c r="K41" s="50">
        <v>1936</v>
      </c>
      <c r="L41" s="51">
        <f>K41-I41</f>
        <v>6</v>
      </c>
    </row>
    <row r="42" spans="2:12" ht="13.5" customHeight="1">
      <c r="B42" s="82"/>
      <c r="C42" s="89" t="s">
        <v>257</v>
      </c>
      <c r="D42" s="48">
        <v>4457</v>
      </c>
      <c r="E42" s="50">
        <v>4574</v>
      </c>
      <c r="F42" s="50">
        <f>SUM(E42-D42)</f>
        <v>117</v>
      </c>
      <c r="G42" s="50">
        <v>4638</v>
      </c>
      <c r="H42" s="50">
        <f>G42-E42</f>
        <v>64</v>
      </c>
      <c r="I42" s="50">
        <v>4653</v>
      </c>
      <c r="J42" s="50">
        <f>I42-G42</f>
        <v>15</v>
      </c>
      <c r="K42" s="50">
        <v>4672</v>
      </c>
      <c r="L42" s="51">
        <f>K42-I42</f>
        <v>19</v>
      </c>
    </row>
    <row r="43" spans="2:12" ht="13.5" customHeight="1">
      <c r="B43" s="82"/>
      <c r="C43" s="89"/>
      <c r="D43" s="48"/>
      <c r="E43" s="50"/>
      <c r="F43" s="50"/>
      <c r="G43" s="50"/>
      <c r="H43" s="50"/>
      <c r="I43" s="50"/>
      <c r="J43" s="50"/>
      <c r="K43" s="50"/>
      <c r="L43" s="51"/>
    </row>
    <row r="44" spans="2:12" ht="13.5" customHeight="1">
      <c r="B44" s="1147" t="s">
        <v>294</v>
      </c>
      <c r="C44" s="1153"/>
      <c r="D44" s="48">
        <f>SUM(D45:D51)</f>
        <v>14165</v>
      </c>
      <c r="E44" s="50">
        <f>SUM(E45:E51)</f>
        <v>14571</v>
      </c>
      <c r="F44" s="50">
        <f aca="true" t="shared" si="14" ref="F44:F51">SUM(E44-D44)</f>
        <v>406</v>
      </c>
      <c r="G44" s="50">
        <f aca="true" t="shared" si="15" ref="G44:L44">SUM(G45:G51)</f>
        <v>14200</v>
      </c>
      <c r="H44" s="50">
        <f t="shared" si="15"/>
        <v>-371</v>
      </c>
      <c r="I44" s="50">
        <f t="shared" si="15"/>
        <v>14218</v>
      </c>
      <c r="J44" s="50">
        <f t="shared" si="15"/>
        <v>18</v>
      </c>
      <c r="K44" s="50">
        <f t="shared" si="15"/>
        <v>14206</v>
      </c>
      <c r="L44" s="51">
        <f t="shared" si="15"/>
        <v>-12</v>
      </c>
    </row>
    <row r="45" spans="2:12" ht="13.5" customHeight="1">
      <c r="B45" s="82"/>
      <c r="C45" s="89" t="s">
        <v>258</v>
      </c>
      <c r="D45" s="48">
        <v>2037</v>
      </c>
      <c r="E45" s="50">
        <v>1997</v>
      </c>
      <c r="F45" s="50">
        <f t="shared" si="14"/>
        <v>-40</v>
      </c>
      <c r="G45" s="50">
        <v>1863</v>
      </c>
      <c r="H45" s="50">
        <f aca="true" t="shared" si="16" ref="H45:H51">G45-E45</f>
        <v>-134</v>
      </c>
      <c r="I45" s="50">
        <v>1852</v>
      </c>
      <c r="J45" s="50">
        <f aca="true" t="shared" si="17" ref="J45:J51">I45-G45</f>
        <v>-11</v>
      </c>
      <c r="K45" s="50">
        <v>1819</v>
      </c>
      <c r="L45" s="51">
        <f aca="true" t="shared" si="18" ref="L45:L51">K45-I45</f>
        <v>-33</v>
      </c>
    </row>
    <row r="46" spans="2:12" ht="13.5" customHeight="1">
      <c r="B46" s="82"/>
      <c r="C46" s="89" t="s">
        <v>259</v>
      </c>
      <c r="D46" s="48">
        <v>1509</v>
      </c>
      <c r="E46" s="50">
        <v>1494</v>
      </c>
      <c r="F46" s="50">
        <f t="shared" si="14"/>
        <v>-15</v>
      </c>
      <c r="G46" s="50">
        <v>1290</v>
      </c>
      <c r="H46" s="50">
        <f t="shared" si="16"/>
        <v>-204</v>
      </c>
      <c r="I46" s="50">
        <v>1291</v>
      </c>
      <c r="J46" s="50">
        <f t="shared" si="17"/>
        <v>1</v>
      </c>
      <c r="K46" s="50">
        <v>1285</v>
      </c>
      <c r="L46" s="51">
        <f t="shared" si="18"/>
        <v>-6</v>
      </c>
    </row>
    <row r="47" spans="2:12" ht="13.5" customHeight="1">
      <c r="B47" s="82"/>
      <c r="C47" s="89" t="s">
        <v>260</v>
      </c>
      <c r="D47" s="48">
        <v>1793</v>
      </c>
      <c r="E47" s="50">
        <v>1804</v>
      </c>
      <c r="F47" s="50">
        <f t="shared" si="14"/>
        <v>11</v>
      </c>
      <c r="G47" s="50">
        <v>1784</v>
      </c>
      <c r="H47" s="50">
        <f t="shared" si="16"/>
        <v>-20</v>
      </c>
      <c r="I47" s="50">
        <v>1784</v>
      </c>
      <c r="J47" s="50">
        <f t="shared" si="17"/>
        <v>0</v>
      </c>
      <c r="K47" s="50">
        <v>1775</v>
      </c>
      <c r="L47" s="51">
        <f t="shared" si="18"/>
        <v>-9</v>
      </c>
    </row>
    <row r="48" spans="2:12" ht="13.5" customHeight="1">
      <c r="B48" s="82"/>
      <c r="C48" s="89" t="s">
        <v>261</v>
      </c>
      <c r="D48" s="48">
        <v>1356</v>
      </c>
      <c r="E48" s="50">
        <v>1394</v>
      </c>
      <c r="F48" s="50">
        <f t="shared" si="14"/>
        <v>38</v>
      </c>
      <c r="G48" s="50">
        <v>1402</v>
      </c>
      <c r="H48" s="50">
        <f t="shared" si="16"/>
        <v>8</v>
      </c>
      <c r="I48" s="50">
        <v>1414</v>
      </c>
      <c r="J48" s="50">
        <f t="shared" si="17"/>
        <v>12</v>
      </c>
      <c r="K48" s="50">
        <v>1423</v>
      </c>
      <c r="L48" s="51">
        <f t="shared" si="18"/>
        <v>9</v>
      </c>
    </row>
    <row r="49" spans="2:12" ht="13.5" customHeight="1">
      <c r="B49" s="82"/>
      <c r="C49" s="89" t="s">
        <v>262</v>
      </c>
      <c r="D49" s="48">
        <v>2883</v>
      </c>
      <c r="E49" s="50">
        <v>3080</v>
      </c>
      <c r="F49" s="50">
        <f t="shared" si="14"/>
        <v>197</v>
      </c>
      <c r="G49" s="50">
        <v>3094</v>
      </c>
      <c r="H49" s="50">
        <f t="shared" si="16"/>
        <v>14</v>
      </c>
      <c r="I49" s="50">
        <v>3111</v>
      </c>
      <c r="J49" s="50">
        <f t="shared" si="17"/>
        <v>17</v>
      </c>
      <c r="K49" s="50">
        <v>3138</v>
      </c>
      <c r="L49" s="51">
        <f t="shared" si="18"/>
        <v>27</v>
      </c>
    </row>
    <row r="50" spans="2:12" ht="13.5" customHeight="1">
      <c r="B50" s="82"/>
      <c r="C50" s="89" t="s">
        <v>263</v>
      </c>
      <c r="D50" s="48">
        <v>1619</v>
      </c>
      <c r="E50" s="50">
        <v>1747</v>
      </c>
      <c r="F50" s="50">
        <f t="shared" si="14"/>
        <v>128</v>
      </c>
      <c r="G50" s="50">
        <v>1750</v>
      </c>
      <c r="H50" s="50">
        <f t="shared" si="16"/>
        <v>3</v>
      </c>
      <c r="I50" s="50">
        <v>1754</v>
      </c>
      <c r="J50" s="50">
        <f t="shared" si="17"/>
        <v>4</v>
      </c>
      <c r="K50" s="50">
        <v>1750</v>
      </c>
      <c r="L50" s="51">
        <f t="shared" si="18"/>
        <v>-4</v>
      </c>
    </row>
    <row r="51" spans="2:12" ht="13.5" customHeight="1">
      <c r="B51" s="82"/>
      <c r="C51" s="89" t="s">
        <v>264</v>
      </c>
      <c r="D51" s="48">
        <v>2968</v>
      </c>
      <c r="E51" s="50">
        <v>3055</v>
      </c>
      <c r="F51" s="50">
        <f t="shared" si="14"/>
        <v>87</v>
      </c>
      <c r="G51" s="50">
        <v>3017</v>
      </c>
      <c r="H51" s="50">
        <f t="shared" si="16"/>
        <v>-38</v>
      </c>
      <c r="I51" s="50">
        <v>3012</v>
      </c>
      <c r="J51" s="50">
        <f t="shared" si="17"/>
        <v>-5</v>
      </c>
      <c r="K51" s="50">
        <v>3016</v>
      </c>
      <c r="L51" s="51">
        <f t="shared" si="18"/>
        <v>4</v>
      </c>
    </row>
    <row r="52" spans="2:12" ht="13.5" customHeight="1">
      <c r="B52" s="82"/>
      <c r="C52" s="89"/>
      <c r="D52" s="48"/>
      <c r="E52" s="50"/>
      <c r="F52" s="50"/>
      <c r="G52" s="50"/>
      <c r="H52" s="50"/>
      <c r="I52" s="50"/>
      <c r="J52" s="50"/>
      <c r="K52" s="50"/>
      <c r="L52" s="51"/>
    </row>
    <row r="53" spans="2:12" ht="14.25" customHeight="1">
      <c r="B53" s="1147" t="s">
        <v>295</v>
      </c>
      <c r="C53" s="1136"/>
      <c r="D53" s="48">
        <f>SUM(D54:D55)</f>
        <v>5184</v>
      </c>
      <c r="E53" s="50">
        <f>SUM(E54:E55)</f>
        <v>5270</v>
      </c>
      <c r="F53" s="50">
        <f>SUM(E53-D53)</f>
        <v>86</v>
      </c>
      <c r="G53" s="50">
        <f aca="true" t="shared" si="19" ref="G53:L53">SUM(G54:G55)</f>
        <v>5451</v>
      </c>
      <c r="H53" s="50">
        <f t="shared" si="19"/>
        <v>181</v>
      </c>
      <c r="I53" s="50">
        <f t="shared" si="19"/>
        <v>5500</v>
      </c>
      <c r="J53" s="50">
        <f t="shared" si="19"/>
        <v>49</v>
      </c>
      <c r="K53" s="50">
        <f t="shared" si="19"/>
        <v>5541</v>
      </c>
      <c r="L53" s="51">
        <f t="shared" si="19"/>
        <v>41</v>
      </c>
    </row>
    <row r="54" spans="2:12" ht="13.5" customHeight="1">
      <c r="B54" s="82"/>
      <c r="C54" s="89" t="s">
        <v>296</v>
      </c>
      <c r="D54" s="48">
        <v>2261</v>
      </c>
      <c r="E54" s="50">
        <v>2324</v>
      </c>
      <c r="F54" s="50">
        <f>SUM(E54-D54)</f>
        <v>63</v>
      </c>
      <c r="G54" s="50">
        <v>2382</v>
      </c>
      <c r="H54" s="50">
        <f>G54-E54</f>
        <v>58</v>
      </c>
      <c r="I54" s="50">
        <v>2401</v>
      </c>
      <c r="J54" s="50">
        <f>I54-G54</f>
        <v>19</v>
      </c>
      <c r="K54" s="50">
        <v>2419</v>
      </c>
      <c r="L54" s="51">
        <f>K54-I54</f>
        <v>18</v>
      </c>
    </row>
    <row r="55" spans="2:12" ht="13.5" customHeight="1">
      <c r="B55" s="82"/>
      <c r="C55" s="89" t="s">
        <v>314</v>
      </c>
      <c r="D55" s="48">
        <v>2923</v>
      </c>
      <c r="E55" s="50">
        <v>2946</v>
      </c>
      <c r="F55" s="50">
        <f>SUM(E55-D55)</f>
        <v>23</v>
      </c>
      <c r="G55" s="50">
        <v>3069</v>
      </c>
      <c r="H55" s="50">
        <f>G55-E55</f>
        <v>123</v>
      </c>
      <c r="I55" s="50">
        <v>3099</v>
      </c>
      <c r="J55" s="50">
        <f>I55-G55</f>
        <v>30</v>
      </c>
      <c r="K55" s="50">
        <v>3122</v>
      </c>
      <c r="L55" s="51">
        <f>K55-I55</f>
        <v>23</v>
      </c>
    </row>
    <row r="56" spans="2:12" ht="13.5" customHeight="1">
      <c r="B56" s="82"/>
      <c r="C56" s="89"/>
      <c r="D56" s="48"/>
      <c r="E56" s="50"/>
      <c r="F56" s="50"/>
      <c r="G56" s="50"/>
      <c r="H56" s="50"/>
      <c r="I56" s="50"/>
      <c r="J56" s="50"/>
      <c r="K56" s="50"/>
      <c r="L56" s="51"/>
    </row>
    <row r="57" spans="2:12" ht="13.5" customHeight="1">
      <c r="B57" s="1147" t="s">
        <v>298</v>
      </c>
      <c r="C57" s="1153"/>
      <c r="D57" s="90">
        <f>SUM(D58:D61)</f>
        <v>12930</v>
      </c>
      <c r="E57" s="91">
        <f>SUM(E58:E61)</f>
        <v>13195</v>
      </c>
      <c r="F57" s="50">
        <f>SUM(E57-D57)</f>
        <v>265</v>
      </c>
      <c r="G57" s="91">
        <f aca="true" t="shared" si="20" ref="G57:L57">SUM(G58:G61)</f>
        <v>13163</v>
      </c>
      <c r="H57" s="91">
        <f t="shared" si="20"/>
        <v>-32</v>
      </c>
      <c r="I57" s="91">
        <f t="shared" si="20"/>
        <v>13168</v>
      </c>
      <c r="J57" s="91">
        <f t="shared" si="20"/>
        <v>5</v>
      </c>
      <c r="K57" s="91">
        <f t="shared" si="20"/>
        <v>13135</v>
      </c>
      <c r="L57" s="92">
        <f t="shared" si="20"/>
        <v>-33</v>
      </c>
    </row>
    <row r="58" spans="2:12" ht="13.5" customHeight="1">
      <c r="B58" s="82"/>
      <c r="C58" s="89" t="s">
        <v>265</v>
      </c>
      <c r="D58" s="48">
        <v>2841</v>
      </c>
      <c r="E58" s="50">
        <v>2898</v>
      </c>
      <c r="F58" s="50">
        <f>SUM(E58-D58)</f>
        <v>57</v>
      </c>
      <c r="G58" s="50">
        <v>2937</v>
      </c>
      <c r="H58" s="50">
        <f>G58-E58</f>
        <v>39</v>
      </c>
      <c r="I58" s="50">
        <v>2957</v>
      </c>
      <c r="J58" s="50">
        <f>I58-G58</f>
        <v>20</v>
      </c>
      <c r="K58" s="50">
        <v>2950</v>
      </c>
      <c r="L58" s="51">
        <f>K58-I58</f>
        <v>-7</v>
      </c>
    </row>
    <row r="59" spans="2:12" ht="13.5" customHeight="1">
      <c r="B59" s="82"/>
      <c r="C59" s="89" t="s">
        <v>266</v>
      </c>
      <c r="D59" s="48">
        <v>2770</v>
      </c>
      <c r="E59" s="50">
        <v>2836</v>
      </c>
      <c r="F59" s="50">
        <f>SUM(E59-D59)</f>
        <v>66</v>
      </c>
      <c r="G59" s="50">
        <v>2817</v>
      </c>
      <c r="H59" s="50">
        <f>G59-E59</f>
        <v>-19</v>
      </c>
      <c r="I59" s="50">
        <v>2812</v>
      </c>
      <c r="J59" s="50">
        <f>I59-G59</f>
        <v>-5</v>
      </c>
      <c r="K59" s="50">
        <v>2820</v>
      </c>
      <c r="L59" s="51">
        <f>K59-I59</f>
        <v>8</v>
      </c>
    </row>
    <row r="60" spans="2:12" ht="13.5" customHeight="1">
      <c r="B60" s="82"/>
      <c r="C60" s="89" t="s">
        <v>267</v>
      </c>
      <c r="D60" s="48">
        <v>2552</v>
      </c>
      <c r="E60" s="50">
        <v>2676</v>
      </c>
      <c r="F60" s="50">
        <f>SUM(E60-D60)</f>
        <v>124</v>
      </c>
      <c r="G60" s="50">
        <v>2559</v>
      </c>
      <c r="H60" s="50">
        <f>G60-E60</f>
        <v>-117</v>
      </c>
      <c r="I60" s="50">
        <v>2539</v>
      </c>
      <c r="J60" s="50">
        <f>I60-G60</f>
        <v>-20</v>
      </c>
      <c r="K60" s="50">
        <v>2499</v>
      </c>
      <c r="L60" s="51">
        <f>K60-I60</f>
        <v>-40</v>
      </c>
    </row>
    <row r="61" spans="2:12" ht="13.5" customHeight="1">
      <c r="B61" s="82"/>
      <c r="C61" s="89" t="s">
        <v>268</v>
      </c>
      <c r="D61" s="48">
        <v>4767</v>
      </c>
      <c r="E61" s="50">
        <v>4785</v>
      </c>
      <c r="F61" s="50">
        <f>SUM(E61-D61)</f>
        <v>18</v>
      </c>
      <c r="G61" s="50">
        <v>4850</v>
      </c>
      <c r="H61" s="50">
        <f>G61-E61</f>
        <v>65</v>
      </c>
      <c r="I61" s="50">
        <v>4860</v>
      </c>
      <c r="J61" s="50">
        <f>I61-G61</f>
        <v>10</v>
      </c>
      <c r="K61" s="50">
        <v>4866</v>
      </c>
      <c r="L61" s="51">
        <f>K61-I61</f>
        <v>6</v>
      </c>
    </row>
    <row r="62" spans="2:12" ht="13.5" customHeight="1">
      <c r="B62" s="82"/>
      <c r="C62" s="89"/>
      <c r="D62" s="48"/>
      <c r="E62" s="50"/>
      <c r="F62" s="50"/>
      <c r="G62" s="50"/>
      <c r="H62" s="50"/>
      <c r="I62" s="50"/>
      <c r="J62" s="50"/>
      <c r="K62" s="50"/>
      <c r="L62" s="51"/>
    </row>
    <row r="63" spans="2:12" ht="13.5" customHeight="1">
      <c r="B63" s="1147" t="s">
        <v>299</v>
      </c>
      <c r="C63" s="1153"/>
      <c r="D63" s="48">
        <f>SUM(D64)</f>
        <v>2575</v>
      </c>
      <c r="E63" s="50">
        <f>SUM(E64)</f>
        <v>2557</v>
      </c>
      <c r="F63" s="50">
        <f>SUM(E63-D63)</f>
        <v>-18</v>
      </c>
      <c r="G63" s="50">
        <f aca="true" t="shared" si="21" ref="G63:L63">SUM(G64)</f>
        <v>2569</v>
      </c>
      <c r="H63" s="50">
        <f t="shared" si="21"/>
        <v>12</v>
      </c>
      <c r="I63" s="50">
        <f t="shared" si="21"/>
        <v>2569</v>
      </c>
      <c r="J63" s="50">
        <f t="shared" si="21"/>
        <v>0</v>
      </c>
      <c r="K63" s="50">
        <f t="shared" si="21"/>
        <v>2547</v>
      </c>
      <c r="L63" s="51">
        <f t="shared" si="21"/>
        <v>-22</v>
      </c>
    </row>
    <row r="64" spans="2:12" ht="13.5" customHeight="1">
      <c r="B64" s="82"/>
      <c r="C64" s="89" t="s">
        <v>269</v>
      </c>
      <c r="D64" s="48">
        <v>2575</v>
      </c>
      <c r="E64" s="50">
        <v>2557</v>
      </c>
      <c r="F64" s="50">
        <f>SUM(E64-D64)</f>
        <v>-18</v>
      </c>
      <c r="G64" s="50">
        <v>2569</v>
      </c>
      <c r="H64" s="50">
        <f>G64-E64</f>
        <v>12</v>
      </c>
      <c r="I64" s="50">
        <v>2569</v>
      </c>
      <c r="J64" s="50">
        <f>I64-G64</f>
        <v>0</v>
      </c>
      <c r="K64" s="50">
        <v>2547</v>
      </c>
      <c r="L64" s="51">
        <f>K64-I64</f>
        <v>-22</v>
      </c>
    </row>
    <row r="65" spans="2:12" ht="13.5" customHeight="1">
      <c r="B65" s="82"/>
      <c r="C65" s="89"/>
      <c r="D65" s="48"/>
      <c r="E65" s="50"/>
      <c r="F65" s="50"/>
      <c r="G65" s="50"/>
      <c r="H65" s="50"/>
      <c r="I65" s="50"/>
      <c r="J65" s="50"/>
      <c r="K65" s="50"/>
      <c r="L65" s="51"/>
    </row>
    <row r="66" spans="2:12" ht="13.5" customHeight="1">
      <c r="B66" s="1147" t="s">
        <v>300</v>
      </c>
      <c r="C66" s="1153"/>
      <c r="D66" s="48">
        <f>SUM(D67:D68)</f>
        <v>10690</v>
      </c>
      <c r="E66" s="50">
        <f>SUM(E67:E68)</f>
        <v>10913</v>
      </c>
      <c r="F66" s="50">
        <f>SUM(E66-D66)</f>
        <v>223</v>
      </c>
      <c r="G66" s="50">
        <f aca="true" t="shared" si="22" ref="G66:L66">SUM(G67:G68)</f>
        <v>11011</v>
      </c>
      <c r="H66" s="50">
        <f t="shared" si="22"/>
        <v>98</v>
      </c>
      <c r="I66" s="50">
        <f t="shared" si="22"/>
        <v>11052</v>
      </c>
      <c r="J66" s="50">
        <f t="shared" si="22"/>
        <v>41</v>
      </c>
      <c r="K66" s="50">
        <f t="shared" si="22"/>
        <v>11050</v>
      </c>
      <c r="L66" s="51">
        <f t="shared" si="22"/>
        <v>-2</v>
      </c>
    </row>
    <row r="67" spans="2:12" ht="13.5" customHeight="1">
      <c r="B67" s="82"/>
      <c r="C67" s="89" t="s">
        <v>270</v>
      </c>
      <c r="D67" s="48">
        <v>5777</v>
      </c>
      <c r="E67" s="50">
        <v>5863</v>
      </c>
      <c r="F67" s="50">
        <f>SUM(E67-D67)</f>
        <v>86</v>
      </c>
      <c r="G67" s="50">
        <v>5987</v>
      </c>
      <c r="H67" s="50">
        <f>G67-E67</f>
        <v>124</v>
      </c>
      <c r="I67" s="50">
        <v>6008</v>
      </c>
      <c r="J67" s="50">
        <f>I67-G67</f>
        <v>21</v>
      </c>
      <c r="K67" s="50">
        <v>6012</v>
      </c>
      <c r="L67" s="51">
        <f>K67-I67</f>
        <v>4</v>
      </c>
    </row>
    <row r="68" spans="2:12" ht="13.5" customHeight="1">
      <c r="B68" s="82"/>
      <c r="C68" s="89" t="s">
        <v>271</v>
      </c>
      <c r="D68" s="48">
        <v>4913</v>
      </c>
      <c r="E68" s="50">
        <v>5050</v>
      </c>
      <c r="F68" s="50">
        <f>SUM(E68-D68)</f>
        <v>137</v>
      </c>
      <c r="G68" s="50">
        <v>5024</v>
      </c>
      <c r="H68" s="50">
        <f>G68-E68</f>
        <v>-26</v>
      </c>
      <c r="I68" s="50">
        <v>5044</v>
      </c>
      <c r="J68" s="50">
        <f>I68-G68</f>
        <v>20</v>
      </c>
      <c r="K68" s="50">
        <v>5038</v>
      </c>
      <c r="L68" s="51">
        <f>K68-I68</f>
        <v>-6</v>
      </c>
    </row>
    <row r="69" spans="2:12" ht="13.5" customHeight="1">
      <c r="B69" s="82"/>
      <c r="C69" s="89"/>
      <c r="D69" s="48"/>
      <c r="E69" s="50"/>
      <c r="F69" s="50"/>
      <c r="G69" s="50"/>
      <c r="H69" s="50"/>
      <c r="I69" s="50"/>
      <c r="J69" s="50"/>
      <c r="K69" s="50"/>
      <c r="L69" s="51"/>
    </row>
    <row r="70" spans="2:12" ht="13.5" customHeight="1">
      <c r="B70" s="1147" t="s">
        <v>304</v>
      </c>
      <c r="C70" s="1153"/>
      <c r="D70" s="48">
        <f>SUM(D71:D73)</f>
        <v>10553</v>
      </c>
      <c r="E70" s="50">
        <f>SUM(E71:E73)</f>
        <v>10981</v>
      </c>
      <c r="F70" s="50">
        <f>SUM(E70-D70)</f>
        <v>428</v>
      </c>
      <c r="G70" s="50">
        <f aca="true" t="shared" si="23" ref="G70:L70">SUM(G71:G73)</f>
        <v>11002</v>
      </c>
      <c r="H70" s="50">
        <f t="shared" si="23"/>
        <v>21</v>
      </c>
      <c r="I70" s="50">
        <f t="shared" si="23"/>
        <v>11129</v>
      </c>
      <c r="J70" s="50">
        <f t="shared" si="23"/>
        <v>127</v>
      </c>
      <c r="K70" s="50">
        <f t="shared" si="23"/>
        <v>11079</v>
      </c>
      <c r="L70" s="51">
        <f t="shared" si="23"/>
        <v>-50</v>
      </c>
    </row>
    <row r="71" spans="2:12" ht="13.5" customHeight="1">
      <c r="B71" s="82"/>
      <c r="C71" s="89" t="s">
        <v>305</v>
      </c>
      <c r="D71" s="48">
        <v>4578</v>
      </c>
      <c r="E71" s="50">
        <v>4662</v>
      </c>
      <c r="F71" s="50">
        <f>SUM(E71-D71)</f>
        <v>84</v>
      </c>
      <c r="G71" s="50">
        <v>4628</v>
      </c>
      <c r="H71" s="50">
        <f>G71-E71</f>
        <v>-34</v>
      </c>
      <c r="I71" s="50">
        <v>4599</v>
      </c>
      <c r="J71" s="50">
        <f>I71-G71</f>
        <v>-29</v>
      </c>
      <c r="K71" s="50">
        <v>4590</v>
      </c>
      <c r="L71" s="51">
        <f>K71-I71</f>
        <v>-9</v>
      </c>
    </row>
    <row r="72" spans="2:12" ht="13.5" customHeight="1">
      <c r="B72" s="82"/>
      <c r="C72" s="89" t="s">
        <v>272</v>
      </c>
      <c r="D72" s="48">
        <v>2708</v>
      </c>
      <c r="E72" s="50">
        <v>2799</v>
      </c>
      <c r="F72" s="50">
        <f>SUM(E72-D72)</f>
        <v>91</v>
      </c>
      <c r="G72" s="50">
        <v>2790</v>
      </c>
      <c r="H72" s="50">
        <f>G72-E72</f>
        <v>-9</v>
      </c>
      <c r="I72" s="50">
        <v>2787</v>
      </c>
      <c r="J72" s="50">
        <f>I72-G72</f>
        <v>-3</v>
      </c>
      <c r="K72" s="50">
        <v>2780</v>
      </c>
      <c r="L72" s="51">
        <f>K72-I72</f>
        <v>-7</v>
      </c>
    </row>
    <row r="73" spans="2:12" ht="13.5" customHeight="1">
      <c r="B73" s="93"/>
      <c r="C73" s="94" t="s">
        <v>306</v>
      </c>
      <c r="D73" s="95">
        <v>3267</v>
      </c>
      <c r="E73" s="58">
        <v>3520</v>
      </c>
      <c r="F73" s="58">
        <f>SUM(E73-D73)</f>
        <v>253</v>
      </c>
      <c r="G73" s="58">
        <v>3584</v>
      </c>
      <c r="H73" s="58">
        <f>G73-E73</f>
        <v>64</v>
      </c>
      <c r="I73" s="58">
        <v>3743</v>
      </c>
      <c r="J73" s="58">
        <f>I73-G73</f>
        <v>159</v>
      </c>
      <c r="K73" s="58">
        <v>3709</v>
      </c>
      <c r="L73" s="61">
        <f>K73-I73</f>
        <v>-34</v>
      </c>
    </row>
    <row r="74" spans="2:12" ht="13.5" customHeight="1">
      <c r="B74" s="62" t="s">
        <v>315</v>
      </c>
      <c r="C74" s="85"/>
      <c r="D74" s="49"/>
      <c r="E74" s="83"/>
      <c r="F74" s="91"/>
      <c r="G74" s="83"/>
      <c r="H74" s="91"/>
      <c r="I74" s="83"/>
      <c r="J74" s="91"/>
      <c r="K74" s="83"/>
      <c r="L74" s="91"/>
    </row>
    <row r="75" ht="15" customHeight="1"/>
  </sheetData>
  <mergeCells count="17">
    <mergeCell ref="B38:C38"/>
    <mergeCell ref="B70:C70"/>
    <mergeCell ref="B66:C66"/>
    <mergeCell ref="B6:C6"/>
    <mergeCell ref="B4:C5"/>
    <mergeCell ref="B44:C44"/>
    <mergeCell ref="B63:C63"/>
    <mergeCell ref="B24:C24"/>
    <mergeCell ref="B57:C57"/>
    <mergeCell ref="B53:C53"/>
    <mergeCell ref="B35:C35"/>
    <mergeCell ref="G4:H4"/>
    <mergeCell ref="I4:J4"/>
    <mergeCell ref="K4:L4"/>
    <mergeCell ref="B26:C26"/>
    <mergeCell ref="B8:C8"/>
    <mergeCell ref="E4:F4"/>
  </mergeCells>
  <printOptions/>
  <pageMargins left="0" right="0" top="0" bottom="0" header="0" footer="0"/>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B2:S75"/>
  <sheetViews>
    <sheetView workbookViewId="0" topLeftCell="A1">
      <selection activeCell="A1" sqref="A1"/>
    </sheetView>
  </sheetViews>
  <sheetFormatPr defaultColWidth="9.00390625" defaultRowHeight="19.5" customHeight="1"/>
  <cols>
    <col min="1" max="1" width="2.625" style="132" customWidth="1"/>
    <col min="2" max="3" width="2.75390625" style="132" customWidth="1"/>
    <col min="4" max="4" width="6.50390625" style="132" customWidth="1"/>
    <col min="5" max="5" width="2.625" style="132" customWidth="1"/>
    <col min="6" max="6" width="9.625" style="132" customWidth="1"/>
    <col min="7" max="7" width="8.00390625" style="132" bestFit="1" customWidth="1"/>
    <col min="8" max="12" width="8.375" style="132" customWidth="1"/>
    <col min="13" max="13" width="7.50390625" style="132" customWidth="1"/>
    <col min="14" max="18" width="7.625" style="132" customWidth="1"/>
    <col min="19" max="16384" width="9.00390625" style="132" customWidth="1"/>
  </cols>
  <sheetData>
    <row r="1" ht="12"/>
    <row r="2" spans="2:18" ht="14.25">
      <c r="B2" s="133" t="s">
        <v>867</v>
      </c>
      <c r="Q2" s="55"/>
      <c r="R2" s="55"/>
    </row>
    <row r="3" spans="7:18" ht="12.75" thickBot="1">
      <c r="G3" s="55"/>
      <c r="H3" s="55"/>
      <c r="I3" s="55"/>
      <c r="J3" s="55"/>
      <c r="K3" s="55"/>
      <c r="L3" s="55"/>
      <c r="M3" s="55"/>
      <c r="N3" s="55"/>
      <c r="O3" s="55"/>
      <c r="P3" s="55"/>
      <c r="Q3" s="55"/>
      <c r="R3" s="643"/>
    </row>
    <row r="4" spans="2:18" ht="18.75" customHeight="1" thickTop="1">
      <c r="B4" s="1272" t="s">
        <v>835</v>
      </c>
      <c r="C4" s="1615"/>
      <c r="D4" s="1615"/>
      <c r="E4" s="1615"/>
      <c r="F4" s="1467"/>
      <c r="G4" s="1280" t="s">
        <v>283</v>
      </c>
      <c r="H4" s="1619"/>
      <c r="I4" s="1280" t="s">
        <v>836</v>
      </c>
      <c r="J4" s="1619"/>
      <c r="K4" s="1280" t="s">
        <v>837</v>
      </c>
      <c r="L4" s="1619"/>
      <c r="M4" s="1280" t="s">
        <v>838</v>
      </c>
      <c r="N4" s="1620"/>
      <c r="O4" s="1280" t="s">
        <v>839</v>
      </c>
      <c r="P4" s="1620"/>
      <c r="Q4" s="1280" t="s">
        <v>840</v>
      </c>
      <c r="R4" s="1620"/>
    </row>
    <row r="5" spans="2:19" ht="18.75" customHeight="1">
      <c r="B5" s="1468"/>
      <c r="C5" s="1625"/>
      <c r="D5" s="1625"/>
      <c r="E5" s="1625"/>
      <c r="F5" s="1469"/>
      <c r="G5" s="1186" t="s">
        <v>841</v>
      </c>
      <c r="H5" s="1616" t="s">
        <v>842</v>
      </c>
      <c r="I5" s="1186" t="s">
        <v>841</v>
      </c>
      <c r="J5" s="1616" t="s">
        <v>842</v>
      </c>
      <c r="K5" s="1186" t="s">
        <v>841</v>
      </c>
      <c r="L5" s="1616" t="s">
        <v>842</v>
      </c>
      <c r="M5" s="1186" t="s">
        <v>841</v>
      </c>
      <c r="N5" s="1616" t="s">
        <v>842</v>
      </c>
      <c r="O5" s="1186" t="s">
        <v>841</v>
      </c>
      <c r="P5" s="1616" t="s">
        <v>842</v>
      </c>
      <c r="Q5" s="1186" t="s">
        <v>841</v>
      </c>
      <c r="R5" s="1117" t="s">
        <v>842</v>
      </c>
      <c r="S5" s="55"/>
    </row>
    <row r="6" spans="2:18" ht="18.75" customHeight="1">
      <c r="B6" s="1470"/>
      <c r="C6" s="1486"/>
      <c r="D6" s="1486"/>
      <c r="E6" s="1486"/>
      <c r="F6" s="1471"/>
      <c r="G6" s="1188"/>
      <c r="H6" s="1617"/>
      <c r="I6" s="1188"/>
      <c r="J6" s="1617"/>
      <c r="K6" s="1188"/>
      <c r="L6" s="1617"/>
      <c r="M6" s="1188"/>
      <c r="N6" s="1617"/>
      <c r="O6" s="1188"/>
      <c r="P6" s="1617"/>
      <c r="Q6" s="1188"/>
      <c r="R6" s="1618"/>
    </row>
    <row r="7" spans="2:18" s="146" customFormat="1" ht="15" customHeight="1">
      <c r="B7" s="1540" t="s">
        <v>283</v>
      </c>
      <c r="C7" s="1621"/>
      <c r="D7" s="1621"/>
      <c r="E7" s="1621"/>
      <c r="F7" s="1541"/>
      <c r="G7" s="988">
        <f aca="true" t="shared" si="0" ref="G7:R7">SUM(G9:G32)</f>
        <v>60</v>
      </c>
      <c r="H7" s="989">
        <f t="shared" si="0"/>
        <v>9300</v>
      </c>
      <c r="I7" s="989">
        <f t="shared" si="0"/>
        <v>5</v>
      </c>
      <c r="J7" s="989">
        <f t="shared" si="0"/>
        <v>952</v>
      </c>
      <c r="K7" s="989">
        <f t="shared" si="0"/>
        <v>5</v>
      </c>
      <c r="L7" s="989">
        <f t="shared" si="0"/>
        <v>1291</v>
      </c>
      <c r="M7" s="989">
        <f t="shared" si="0"/>
        <v>19</v>
      </c>
      <c r="N7" s="989">
        <f t="shared" si="0"/>
        <v>3491</v>
      </c>
      <c r="O7" s="989">
        <f t="shared" si="0"/>
        <v>18</v>
      </c>
      <c r="P7" s="989">
        <f t="shared" si="0"/>
        <v>2781</v>
      </c>
      <c r="Q7" s="989">
        <f t="shared" si="0"/>
        <v>13</v>
      </c>
      <c r="R7" s="990">
        <f t="shared" si="0"/>
        <v>785</v>
      </c>
    </row>
    <row r="8" spans="2:18" s="152" customFormat="1" ht="15" customHeight="1">
      <c r="B8" s="153"/>
      <c r="C8" s="168"/>
      <c r="D8" s="168"/>
      <c r="E8" s="168"/>
      <c r="F8" s="627"/>
      <c r="G8" s="991"/>
      <c r="H8" s="992"/>
      <c r="I8" s="992"/>
      <c r="J8" s="992"/>
      <c r="K8" s="992"/>
      <c r="L8" s="992"/>
      <c r="M8" s="992"/>
      <c r="N8" s="992"/>
      <c r="O8" s="992"/>
      <c r="P8" s="992"/>
      <c r="Q8" s="992"/>
      <c r="R8" s="993"/>
    </row>
    <row r="9" spans="2:18" ht="15" customHeight="1">
      <c r="B9" s="156"/>
      <c r="C9" s="55"/>
      <c r="D9" s="55"/>
      <c r="E9" s="55"/>
      <c r="F9" s="122" t="s">
        <v>1028</v>
      </c>
      <c r="G9" s="123">
        <v>15</v>
      </c>
      <c r="H9" s="124">
        <v>2825</v>
      </c>
      <c r="I9" s="124">
        <v>2</v>
      </c>
      <c r="J9" s="124">
        <v>182</v>
      </c>
      <c r="K9" s="124">
        <v>2</v>
      </c>
      <c r="L9" s="124">
        <v>571</v>
      </c>
      <c r="M9" s="124">
        <v>1</v>
      </c>
      <c r="N9" s="124">
        <v>453</v>
      </c>
      <c r="O9" s="124">
        <v>8</v>
      </c>
      <c r="P9" s="124">
        <v>1428</v>
      </c>
      <c r="Q9" s="124">
        <v>2</v>
      </c>
      <c r="R9" s="333">
        <v>191</v>
      </c>
    </row>
    <row r="10" spans="2:18" ht="15" customHeight="1">
      <c r="B10" s="156"/>
      <c r="C10" s="55"/>
      <c r="D10" s="1419" t="s">
        <v>776</v>
      </c>
      <c r="E10" s="55"/>
      <c r="F10" s="122" t="s">
        <v>843</v>
      </c>
      <c r="G10" s="123">
        <v>4</v>
      </c>
      <c r="H10" s="124">
        <v>617</v>
      </c>
      <c r="I10" s="124">
        <v>0</v>
      </c>
      <c r="J10" s="124">
        <v>0</v>
      </c>
      <c r="K10" s="124">
        <v>0</v>
      </c>
      <c r="L10" s="124">
        <v>0</v>
      </c>
      <c r="M10" s="124">
        <v>0</v>
      </c>
      <c r="N10" s="124">
        <v>0</v>
      </c>
      <c r="O10" s="124">
        <v>2</v>
      </c>
      <c r="P10" s="124">
        <v>527</v>
      </c>
      <c r="Q10" s="124">
        <v>2</v>
      </c>
      <c r="R10" s="333">
        <v>90</v>
      </c>
    </row>
    <row r="11" spans="2:18" ht="15" customHeight="1">
      <c r="B11" s="156"/>
      <c r="C11" s="55"/>
      <c r="D11" s="1419"/>
      <c r="E11" s="55"/>
      <c r="F11" s="122" t="s">
        <v>1064</v>
      </c>
      <c r="G11" s="123">
        <v>2</v>
      </c>
      <c r="H11" s="124">
        <v>210</v>
      </c>
      <c r="I11" s="124">
        <v>0</v>
      </c>
      <c r="J11" s="124">
        <v>0</v>
      </c>
      <c r="K11" s="124">
        <v>0</v>
      </c>
      <c r="L11" s="124">
        <v>0</v>
      </c>
      <c r="M11" s="124">
        <v>1</v>
      </c>
      <c r="N11" s="124">
        <v>85</v>
      </c>
      <c r="O11" s="124">
        <v>1</v>
      </c>
      <c r="P11" s="124">
        <v>125</v>
      </c>
      <c r="Q11" s="124">
        <v>0</v>
      </c>
      <c r="R11" s="333">
        <v>0</v>
      </c>
    </row>
    <row r="12" spans="2:18" ht="15" customHeight="1">
      <c r="B12" s="156"/>
      <c r="C12" s="55"/>
      <c r="D12" s="131"/>
      <c r="E12" s="55"/>
      <c r="F12" s="122" t="s">
        <v>844</v>
      </c>
      <c r="G12" s="123">
        <v>0</v>
      </c>
      <c r="H12" s="124">
        <v>0</v>
      </c>
      <c r="I12" s="124">
        <v>0</v>
      </c>
      <c r="J12" s="124">
        <v>0</v>
      </c>
      <c r="K12" s="124">
        <v>0</v>
      </c>
      <c r="L12" s="124">
        <v>0</v>
      </c>
      <c r="M12" s="124">
        <v>0</v>
      </c>
      <c r="N12" s="124">
        <v>0</v>
      </c>
      <c r="O12" s="124">
        <v>0</v>
      </c>
      <c r="P12" s="124">
        <v>0</v>
      </c>
      <c r="Q12" s="124">
        <v>0</v>
      </c>
      <c r="R12" s="333">
        <v>0</v>
      </c>
    </row>
    <row r="13" spans="2:18" ht="15" customHeight="1">
      <c r="B13" s="156"/>
      <c r="C13" s="55"/>
      <c r="D13" s="1419" t="s">
        <v>784</v>
      </c>
      <c r="E13" s="55"/>
      <c r="F13" s="122" t="s">
        <v>1061</v>
      </c>
      <c r="G13" s="123">
        <v>1</v>
      </c>
      <c r="H13" s="124">
        <v>59</v>
      </c>
      <c r="I13" s="124">
        <v>0</v>
      </c>
      <c r="J13" s="124">
        <v>0</v>
      </c>
      <c r="K13" s="124">
        <v>0</v>
      </c>
      <c r="L13" s="124">
        <v>0</v>
      </c>
      <c r="M13" s="124">
        <v>1</v>
      </c>
      <c r="N13" s="124">
        <v>59</v>
      </c>
      <c r="O13" s="124">
        <v>0</v>
      </c>
      <c r="P13" s="124">
        <v>0</v>
      </c>
      <c r="Q13" s="124">
        <v>0</v>
      </c>
      <c r="R13" s="333">
        <v>0</v>
      </c>
    </row>
    <row r="14" spans="2:18" ht="15" customHeight="1">
      <c r="B14" s="156"/>
      <c r="C14" s="55"/>
      <c r="D14" s="1419"/>
      <c r="E14" s="55"/>
      <c r="F14" s="122" t="s">
        <v>845</v>
      </c>
      <c r="G14" s="123">
        <v>5</v>
      </c>
      <c r="H14" s="124">
        <v>618</v>
      </c>
      <c r="I14" s="124">
        <v>1</v>
      </c>
      <c r="J14" s="124">
        <v>290</v>
      </c>
      <c r="K14" s="124">
        <v>1</v>
      </c>
      <c r="L14" s="124">
        <v>152</v>
      </c>
      <c r="M14" s="124">
        <v>2</v>
      </c>
      <c r="N14" s="124">
        <v>135</v>
      </c>
      <c r="O14" s="124">
        <v>1</v>
      </c>
      <c r="P14" s="124">
        <v>41</v>
      </c>
      <c r="Q14" s="124">
        <v>0</v>
      </c>
      <c r="R14" s="333">
        <v>0</v>
      </c>
    </row>
    <row r="15" spans="2:18" ht="15" customHeight="1">
      <c r="B15" s="156"/>
      <c r="C15" s="55"/>
      <c r="D15" s="131"/>
      <c r="E15" s="55"/>
      <c r="F15" s="122" t="s">
        <v>1248</v>
      </c>
      <c r="G15" s="123">
        <v>0</v>
      </c>
      <c r="H15" s="124">
        <v>0</v>
      </c>
      <c r="I15" s="124">
        <v>0</v>
      </c>
      <c r="J15" s="124">
        <v>0</v>
      </c>
      <c r="K15" s="124">
        <v>0</v>
      </c>
      <c r="L15" s="124">
        <v>0</v>
      </c>
      <c r="M15" s="124">
        <v>0</v>
      </c>
      <c r="N15" s="124">
        <v>0</v>
      </c>
      <c r="O15" s="124">
        <v>0</v>
      </c>
      <c r="P15" s="124">
        <v>0</v>
      </c>
      <c r="Q15" s="124">
        <v>0</v>
      </c>
      <c r="R15" s="333">
        <v>0</v>
      </c>
    </row>
    <row r="16" spans="2:18" ht="15" customHeight="1">
      <c r="B16" s="1626" t="s">
        <v>846</v>
      </c>
      <c r="C16" s="55"/>
      <c r="D16" s="1419" t="s">
        <v>847</v>
      </c>
      <c r="E16" s="55"/>
      <c r="F16" s="122" t="s">
        <v>1128</v>
      </c>
      <c r="G16" s="123">
        <v>1</v>
      </c>
      <c r="H16" s="124">
        <v>188</v>
      </c>
      <c r="I16" s="124">
        <v>0</v>
      </c>
      <c r="J16" s="124">
        <v>0</v>
      </c>
      <c r="K16" s="124">
        <v>0</v>
      </c>
      <c r="L16" s="124">
        <v>0</v>
      </c>
      <c r="M16" s="124">
        <v>1</v>
      </c>
      <c r="N16" s="124">
        <v>188</v>
      </c>
      <c r="O16" s="124">
        <v>0</v>
      </c>
      <c r="P16" s="124">
        <v>0</v>
      </c>
      <c r="Q16" s="124">
        <v>0</v>
      </c>
      <c r="R16" s="333">
        <v>0</v>
      </c>
    </row>
    <row r="17" spans="2:18" ht="15" customHeight="1">
      <c r="B17" s="1626"/>
      <c r="C17" s="55"/>
      <c r="D17" s="1419"/>
      <c r="E17" s="55"/>
      <c r="F17" s="122" t="s">
        <v>1066</v>
      </c>
      <c r="G17" s="123">
        <v>1</v>
      </c>
      <c r="H17" s="124">
        <v>71</v>
      </c>
      <c r="I17" s="124">
        <v>0</v>
      </c>
      <c r="J17" s="124">
        <v>0</v>
      </c>
      <c r="K17" s="124">
        <v>0</v>
      </c>
      <c r="L17" s="124">
        <v>0</v>
      </c>
      <c r="M17" s="124">
        <v>0</v>
      </c>
      <c r="N17" s="124">
        <v>0</v>
      </c>
      <c r="O17" s="124">
        <v>0</v>
      </c>
      <c r="P17" s="124">
        <v>0</v>
      </c>
      <c r="Q17" s="124">
        <v>1</v>
      </c>
      <c r="R17" s="333">
        <v>71</v>
      </c>
    </row>
    <row r="18" spans="2:18" ht="15" customHeight="1">
      <c r="B18" s="1626"/>
      <c r="C18" s="55"/>
      <c r="D18" s="131"/>
      <c r="E18" s="55"/>
      <c r="F18" s="122" t="s">
        <v>1126</v>
      </c>
      <c r="G18" s="123">
        <v>1</v>
      </c>
      <c r="H18" s="124">
        <v>85</v>
      </c>
      <c r="I18" s="124">
        <v>0</v>
      </c>
      <c r="J18" s="124">
        <v>0</v>
      </c>
      <c r="K18" s="124">
        <v>0</v>
      </c>
      <c r="L18" s="124">
        <v>0</v>
      </c>
      <c r="M18" s="124">
        <v>0</v>
      </c>
      <c r="N18" s="124">
        <v>0</v>
      </c>
      <c r="O18" s="124">
        <v>0</v>
      </c>
      <c r="P18" s="124">
        <v>0</v>
      </c>
      <c r="Q18" s="124">
        <v>1</v>
      </c>
      <c r="R18" s="333">
        <v>80</v>
      </c>
    </row>
    <row r="19" spans="2:18" ht="15" customHeight="1">
      <c r="B19" s="1626"/>
      <c r="C19" s="55"/>
      <c r="D19" s="1419" t="s">
        <v>780</v>
      </c>
      <c r="E19" s="55"/>
      <c r="F19" s="122" t="s">
        <v>780</v>
      </c>
      <c r="G19" s="123">
        <v>3</v>
      </c>
      <c r="H19" s="124">
        <v>425</v>
      </c>
      <c r="I19" s="124">
        <v>0</v>
      </c>
      <c r="J19" s="124">
        <v>0</v>
      </c>
      <c r="K19" s="124">
        <v>1</v>
      </c>
      <c r="L19" s="124">
        <v>255</v>
      </c>
      <c r="M19" s="124">
        <v>0</v>
      </c>
      <c r="N19" s="124">
        <v>0</v>
      </c>
      <c r="O19" s="124">
        <v>0</v>
      </c>
      <c r="P19" s="124">
        <v>0</v>
      </c>
      <c r="Q19" s="124">
        <v>2</v>
      </c>
      <c r="R19" s="333">
        <v>175</v>
      </c>
    </row>
    <row r="20" spans="2:18" ht="15" customHeight="1">
      <c r="B20" s="1626"/>
      <c r="C20" s="55"/>
      <c r="D20" s="1419"/>
      <c r="E20" s="55"/>
      <c r="F20" s="122" t="s">
        <v>294</v>
      </c>
      <c r="G20" s="123">
        <v>3</v>
      </c>
      <c r="H20" s="124">
        <v>199</v>
      </c>
      <c r="I20" s="124">
        <v>0</v>
      </c>
      <c r="J20" s="124">
        <v>0</v>
      </c>
      <c r="K20" s="124">
        <v>0</v>
      </c>
      <c r="L20" s="124">
        <v>0</v>
      </c>
      <c r="M20" s="124">
        <v>3</v>
      </c>
      <c r="N20" s="124">
        <v>199</v>
      </c>
      <c r="O20" s="124">
        <v>0</v>
      </c>
      <c r="P20" s="124">
        <v>0</v>
      </c>
      <c r="Q20" s="124">
        <v>0</v>
      </c>
      <c r="R20" s="333">
        <v>0</v>
      </c>
    </row>
    <row r="21" spans="2:18" ht="15" customHeight="1">
      <c r="B21" s="1626"/>
      <c r="C21" s="55"/>
      <c r="D21" s="1419" t="s">
        <v>778</v>
      </c>
      <c r="E21" s="55"/>
      <c r="F21" s="122" t="s">
        <v>1043</v>
      </c>
      <c r="G21" s="123">
        <v>4</v>
      </c>
      <c r="H21" s="124">
        <v>796</v>
      </c>
      <c r="I21" s="124">
        <v>0</v>
      </c>
      <c r="J21" s="124">
        <v>0</v>
      </c>
      <c r="K21" s="124">
        <v>0</v>
      </c>
      <c r="L21" s="124">
        <v>0</v>
      </c>
      <c r="M21" s="124">
        <v>1</v>
      </c>
      <c r="N21" s="124">
        <v>471</v>
      </c>
      <c r="O21" s="124">
        <v>3</v>
      </c>
      <c r="P21" s="124">
        <v>325</v>
      </c>
      <c r="Q21" s="124">
        <v>0</v>
      </c>
      <c r="R21" s="333">
        <v>0</v>
      </c>
    </row>
    <row r="22" spans="2:18" ht="15" customHeight="1">
      <c r="B22" s="1626"/>
      <c r="C22" s="55"/>
      <c r="D22" s="1419"/>
      <c r="E22" s="55"/>
      <c r="F22" s="122" t="s">
        <v>390</v>
      </c>
      <c r="G22" s="123">
        <v>2</v>
      </c>
      <c r="H22" s="124">
        <v>156</v>
      </c>
      <c r="I22" s="124">
        <v>0</v>
      </c>
      <c r="J22" s="124">
        <v>0</v>
      </c>
      <c r="K22" s="124">
        <v>0</v>
      </c>
      <c r="L22" s="124">
        <v>0</v>
      </c>
      <c r="M22" s="124">
        <v>1</v>
      </c>
      <c r="N22" s="124">
        <v>92</v>
      </c>
      <c r="O22" s="124">
        <v>0</v>
      </c>
      <c r="P22" s="124">
        <v>0</v>
      </c>
      <c r="Q22" s="124">
        <v>1</v>
      </c>
      <c r="R22" s="333">
        <v>64</v>
      </c>
    </row>
    <row r="23" spans="2:18" ht="15" customHeight="1">
      <c r="B23" s="1626"/>
      <c r="C23" s="55"/>
      <c r="D23" s="131" t="s">
        <v>848</v>
      </c>
      <c r="E23" s="55"/>
      <c r="F23" s="122" t="s">
        <v>849</v>
      </c>
      <c r="G23" s="123">
        <v>2</v>
      </c>
      <c r="H23" s="124">
        <v>26</v>
      </c>
      <c r="I23" s="124">
        <v>0</v>
      </c>
      <c r="J23" s="124">
        <v>0</v>
      </c>
      <c r="K23" s="124">
        <v>0</v>
      </c>
      <c r="L23" s="124">
        <v>0</v>
      </c>
      <c r="M23" s="124">
        <v>0</v>
      </c>
      <c r="N23" s="124">
        <v>0</v>
      </c>
      <c r="O23" s="124">
        <v>0</v>
      </c>
      <c r="P23" s="124">
        <v>0</v>
      </c>
      <c r="Q23" s="124">
        <v>2</v>
      </c>
      <c r="R23" s="333">
        <v>26</v>
      </c>
    </row>
    <row r="24" spans="2:18" ht="15" customHeight="1">
      <c r="B24" s="1626"/>
      <c r="C24" s="55"/>
      <c r="D24" s="131"/>
      <c r="E24" s="55"/>
      <c r="F24" s="122" t="s">
        <v>850</v>
      </c>
      <c r="G24" s="123">
        <v>3</v>
      </c>
      <c r="H24" s="124">
        <v>998</v>
      </c>
      <c r="I24" s="124">
        <v>1</v>
      </c>
      <c r="J24" s="124">
        <v>210</v>
      </c>
      <c r="K24" s="124">
        <v>1</v>
      </c>
      <c r="L24" s="124">
        <v>313</v>
      </c>
      <c r="M24" s="124">
        <v>1</v>
      </c>
      <c r="N24" s="124">
        <v>475</v>
      </c>
      <c r="O24" s="124">
        <v>0</v>
      </c>
      <c r="P24" s="124">
        <v>0</v>
      </c>
      <c r="Q24" s="124">
        <v>0</v>
      </c>
      <c r="R24" s="333">
        <v>0</v>
      </c>
    </row>
    <row r="25" spans="2:18" s="55" customFormat="1" ht="15" customHeight="1">
      <c r="B25" s="1626"/>
      <c r="D25" s="131" t="s">
        <v>777</v>
      </c>
      <c r="F25" s="122" t="s">
        <v>849</v>
      </c>
      <c r="G25" s="123">
        <v>0</v>
      </c>
      <c r="H25" s="124">
        <v>0</v>
      </c>
      <c r="I25" s="124">
        <v>0</v>
      </c>
      <c r="J25" s="124">
        <v>0</v>
      </c>
      <c r="K25" s="124">
        <v>0</v>
      </c>
      <c r="L25" s="124">
        <v>0</v>
      </c>
      <c r="M25" s="124">
        <v>0</v>
      </c>
      <c r="N25" s="124">
        <v>0</v>
      </c>
      <c r="O25" s="124">
        <v>0</v>
      </c>
      <c r="P25" s="124">
        <v>0</v>
      </c>
      <c r="Q25" s="124">
        <v>0</v>
      </c>
      <c r="R25" s="333">
        <v>0</v>
      </c>
    </row>
    <row r="26" spans="2:18" s="55" customFormat="1" ht="15" customHeight="1">
      <c r="B26" s="156"/>
      <c r="D26" s="131"/>
      <c r="F26" s="122" t="s">
        <v>851</v>
      </c>
      <c r="G26" s="123">
        <v>0</v>
      </c>
      <c r="H26" s="124">
        <v>0</v>
      </c>
      <c r="I26" s="124">
        <v>0</v>
      </c>
      <c r="J26" s="124">
        <v>0</v>
      </c>
      <c r="K26" s="124">
        <v>0</v>
      </c>
      <c r="L26" s="124">
        <v>0</v>
      </c>
      <c r="M26" s="124">
        <v>0</v>
      </c>
      <c r="N26" s="124">
        <v>0</v>
      </c>
      <c r="O26" s="124">
        <v>0</v>
      </c>
      <c r="P26" s="124">
        <v>0</v>
      </c>
      <c r="Q26" s="124">
        <v>0</v>
      </c>
      <c r="R26" s="333">
        <v>0</v>
      </c>
    </row>
    <row r="27" spans="2:18" s="55" customFormat="1" ht="15" customHeight="1">
      <c r="B27" s="156"/>
      <c r="D27" s="1419" t="s">
        <v>782</v>
      </c>
      <c r="F27" s="122" t="s">
        <v>312</v>
      </c>
      <c r="G27" s="123">
        <v>1</v>
      </c>
      <c r="H27" s="124">
        <v>289</v>
      </c>
      <c r="I27" s="124">
        <v>0</v>
      </c>
      <c r="J27" s="124">
        <v>0</v>
      </c>
      <c r="K27" s="124">
        <v>0</v>
      </c>
      <c r="L27" s="124">
        <v>0</v>
      </c>
      <c r="M27" s="124">
        <v>1</v>
      </c>
      <c r="N27" s="124">
        <v>289</v>
      </c>
      <c r="O27" s="124">
        <v>0</v>
      </c>
      <c r="P27" s="124">
        <v>0</v>
      </c>
      <c r="Q27" s="124">
        <v>0</v>
      </c>
      <c r="R27" s="333">
        <v>0</v>
      </c>
    </row>
    <row r="28" spans="2:18" s="55" customFormat="1" ht="15" customHeight="1">
      <c r="B28" s="156"/>
      <c r="D28" s="1419"/>
      <c r="F28" s="122" t="s">
        <v>300</v>
      </c>
      <c r="G28" s="123">
        <v>2</v>
      </c>
      <c r="H28" s="124">
        <v>163</v>
      </c>
      <c r="I28" s="124">
        <v>0</v>
      </c>
      <c r="J28" s="124">
        <v>0</v>
      </c>
      <c r="K28" s="124">
        <v>0</v>
      </c>
      <c r="L28" s="124">
        <v>0</v>
      </c>
      <c r="M28" s="124">
        <v>1</v>
      </c>
      <c r="N28" s="124">
        <v>120</v>
      </c>
      <c r="O28" s="124">
        <v>0</v>
      </c>
      <c r="P28" s="124">
        <v>0</v>
      </c>
      <c r="Q28" s="124">
        <v>1</v>
      </c>
      <c r="R28" s="333">
        <v>43</v>
      </c>
    </row>
    <row r="29" spans="2:18" s="55" customFormat="1" ht="15" customHeight="1">
      <c r="B29" s="156"/>
      <c r="D29" s="1419" t="s">
        <v>783</v>
      </c>
      <c r="F29" s="122" t="s">
        <v>1073</v>
      </c>
      <c r="G29" s="123">
        <v>1</v>
      </c>
      <c r="H29" s="124">
        <v>322</v>
      </c>
      <c r="I29" s="124">
        <v>0</v>
      </c>
      <c r="J29" s="124">
        <v>0</v>
      </c>
      <c r="K29" s="124">
        <v>0</v>
      </c>
      <c r="L29" s="124">
        <v>0</v>
      </c>
      <c r="M29" s="124">
        <v>1</v>
      </c>
      <c r="N29" s="124">
        <v>322</v>
      </c>
      <c r="O29" s="124">
        <v>0</v>
      </c>
      <c r="P29" s="124">
        <v>0</v>
      </c>
      <c r="Q29" s="124">
        <v>0</v>
      </c>
      <c r="R29" s="333">
        <v>0</v>
      </c>
    </row>
    <row r="30" spans="2:18" s="55" customFormat="1" ht="15" customHeight="1">
      <c r="B30" s="156"/>
      <c r="D30" s="1419"/>
      <c r="F30" s="122" t="s">
        <v>852</v>
      </c>
      <c r="G30" s="123">
        <v>2</v>
      </c>
      <c r="H30" s="124">
        <v>183</v>
      </c>
      <c r="I30" s="124">
        <v>0</v>
      </c>
      <c r="J30" s="124">
        <v>0</v>
      </c>
      <c r="K30" s="124">
        <v>0</v>
      </c>
      <c r="L30" s="124">
        <v>0</v>
      </c>
      <c r="M30" s="124">
        <v>2</v>
      </c>
      <c r="N30" s="124">
        <v>183</v>
      </c>
      <c r="O30" s="124">
        <v>0</v>
      </c>
      <c r="P30" s="124">
        <v>0</v>
      </c>
      <c r="Q30" s="124">
        <v>0</v>
      </c>
      <c r="R30" s="333">
        <v>0</v>
      </c>
    </row>
    <row r="31" spans="2:18" ht="15" customHeight="1">
      <c r="B31" s="156"/>
      <c r="C31" s="55"/>
      <c r="D31" s="1419" t="s">
        <v>779</v>
      </c>
      <c r="E31" s="55"/>
      <c r="F31" s="122" t="s">
        <v>1029</v>
      </c>
      <c r="G31" s="123">
        <v>6</v>
      </c>
      <c r="H31" s="124">
        <v>990</v>
      </c>
      <c r="I31" s="124">
        <v>1</v>
      </c>
      <c r="J31" s="124">
        <v>270</v>
      </c>
      <c r="K31" s="124">
        <v>0</v>
      </c>
      <c r="L31" s="124">
        <v>0</v>
      </c>
      <c r="M31" s="124">
        <v>1</v>
      </c>
      <c r="N31" s="124">
        <v>340</v>
      </c>
      <c r="O31" s="124">
        <v>3</v>
      </c>
      <c r="P31" s="124">
        <v>335</v>
      </c>
      <c r="Q31" s="124">
        <v>1</v>
      </c>
      <c r="R31" s="333">
        <v>45</v>
      </c>
    </row>
    <row r="32" spans="2:18" ht="15" customHeight="1">
      <c r="B32" s="172"/>
      <c r="C32" s="174"/>
      <c r="D32" s="1622"/>
      <c r="E32" s="174"/>
      <c r="F32" s="173" t="s">
        <v>300</v>
      </c>
      <c r="G32" s="826">
        <v>1</v>
      </c>
      <c r="H32" s="369">
        <v>80</v>
      </c>
      <c r="I32" s="369">
        <v>0</v>
      </c>
      <c r="J32" s="369">
        <v>0</v>
      </c>
      <c r="K32" s="369">
        <v>0</v>
      </c>
      <c r="L32" s="369">
        <v>0</v>
      </c>
      <c r="M32" s="369">
        <v>1</v>
      </c>
      <c r="N32" s="369">
        <v>80</v>
      </c>
      <c r="O32" s="369">
        <v>0</v>
      </c>
      <c r="P32" s="369">
        <v>0</v>
      </c>
      <c r="Q32" s="369">
        <v>0</v>
      </c>
      <c r="R32" s="370">
        <v>0</v>
      </c>
    </row>
    <row r="33" spans="2:18" s="146" customFormat="1" ht="15" customHeight="1">
      <c r="B33" s="1540" t="s">
        <v>283</v>
      </c>
      <c r="C33" s="1621"/>
      <c r="D33" s="1621"/>
      <c r="E33" s="1621"/>
      <c r="F33" s="1541"/>
      <c r="G33" s="988">
        <f aca="true" t="shared" si="1" ref="G33:R33">SUM(G35:G58)</f>
        <v>734</v>
      </c>
      <c r="H33" s="989">
        <f t="shared" si="1"/>
        <v>3741</v>
      </c>
      <c r="I33" s="989">
        <f t="shared" si="1"/>
        <v>14</v>
      </c>
      <c r="J33" s="989">
        <f t="shared" si="1"/>
        <v>9</v>
      </c>
      <c r="K33" s="989">
        <f t="shared" si="1"/>
        <v>4</v>
      </c>
      <c r="L33" s="989">
        <f t="shared" si="1"/>
        <v>0</v>
      </c>
      <c r="M33" s="989">
        <f t="shared" si="1"/>
        <v>80</v>
      </c>
      <c r="N33" s="989">
        <f t="shared" si="1"/>
        <v>83</v>
      </c>
      <c r="O33" s="989">
        <f t="shared" si="1"/>
        <v>38</v>
      </c>
      <c r="P33" s="989">
        <f t="shared" si="1"/>
        <v>74</v>
      </c>
      <c r="Q33" s="989">
        <f t="shared" si="1"/>
        <v>598</v>
      </c>
      <c r="R33" s="990">
        <f t="shared" si="1"/>
        <v>3575</v>
      </c>
    </row>
    <row r="34" spans="2:18" ht="15" customHeight="1">
      <c r="B34" s="153"/>
      <c r="C34" s="168"/>
      <c r="D34" s="168"/>
      <c r="E34" s="168"/>
      <c r="F34" s="627"/>
      <c r="G34" s="123"/>
      <c r="H34" s="124"/>
      <c r="I34" s="124"/>
      <c r="J34" s="124"/>
      <c r="K34" s="124"/>
      <c r="L34" s="124"/>
      <c r="M34" s="124"/>
      <c r="N34" s="124"/>
      <c r="O34" s="124"/>
      <c r="P34" s="124"/>
      <c r="Q34" s="124"/>
      <c r="R34" s="333"/>
    </row>
    <row r="35" spans="2:18" ht="15" customHeight="1">
      <c r="B35" s="156"/>
      <c r="C35" s="55"/>
      <c r="D35" s="55"/>
      <c r="E35" s="55"/>
      <c r="F35" s="122" t="s">
        <v>1028</v>
      </c>
      <c r="G35" s="123">
        <v>137</v>
      </c>
      <c r="H35" s="124">
        <v>656</v>
      </c>
      <c r="I35" s="124">
        <v>6</v>
      </c>
      <c r="J35" s="124">
        <v>0</v>
      </c>
      <c r="K35" s="124">
        <v>3</v>
      </c>
      <c r="L35" s="124">
        <v>0</v>
      </c>
      <c r="M35" s="124">
        <v>4</v>
      </c>
      <c r="N35" s="124">
        <v>8</v>
      </c>
      <c r="O35" s="124">
        <v>9</v>
      </c>
      <c r="P35" s="124">
        <v>0</v>
      </c>
      <c r="Q35" s="124">
        <v>115</v>
      </c>
      <c r="R35" s="333">
        <v>648</v>
      </c>
    </row>
    <row r="36" spans="2:18" ht="15" customHeight="1">
      <c r="B36" s="156"/>
      <c r="C36" s="55"/>
      <c r="D36" s="1419" t="s">
        <v>776</v>
      </c>
      <c r="E36" s="55"/>
      <c r="F36" s="122" t="s">
        <v>843</v>
      </c>
      <c r="G36" s="123">
        <v>19</v>
      </c>
      <c r="H36" s="124">
        <v>131</v>
      </c>
      <c r="I36" s="124">
        <v>0</v>
      </c>
      <c r="J36" s="124">
        <v>0</v>
      </c>
      <c r="K36" s="124">
        <v>0</v>
      </c>
      <c r="L36" s="124">
        <v>0</v>
      </c>
      <c r="M36" s="124">
        <v>2</v>
      </c>
      <c r="N36" s="124">
        <v>0</v>
      </c>
      <c r="O36" s="124">
        <v>0</v>
      </c>
      <c r="P36" s="124">
        <v>0</v>
      </c>
      <c r="Q36" s="124">
        <v>17</v>
      </c>
      <c r="R36" s="333">
        <v>131</v>
      </c>
    </row>
    <row r="37" spans="2:18" ht="15" customHeight="1">
      <c r="B37" s="156"/>
      <c r="C37" s="55"/>
      <c r="D37" s="1419"/>
      <c r="E37" s="55"/>
      <c r="F37" s="122" t="s">
        <v>1064</v>
      </c>
      <c r="G37" s="123">
        <v>20</v>
      </c>
      <c r="H37" s="124">
        <v>85</v>
      </c>
      <c r="I37" s="124">
        <v>0</v>
      </c>
      <c r="J37" s="124">
        <v>0</v>
      </c>
      <c r="K37" s="124">
        <v>0</v>
      </c>
      <c r="L37" s="124">
        <v>0</v>
      </c>
      <c r="M37" s="124">
        <v>1</v>
      </c>
      <c r="N37" s="124">
        <v>0</v>
      </c>
      <c r="O37" s="124">
        <v>2</v>
      </c>
      <c r="P37" s="124">
        <v>0</v>
      </c>
      <c r="Q37" s="124">
        <v>17</v>
      </c>
      <c r="R37" s="333">
        <v>85</v>
      </c>
    </row>
    <row r="38" spans="2:18" ht="15" customHeight="1">
      <c r="B38" s="156"/>
      <c r="C38" s="55"/>
      <c r="D38" s="131"/>
      <c r="E38" s="55"/>
      <c r="F38" s="122" t="s">
        <v>844</v>
      </c>
      <c r="G38" s="123">
        <v>13</v>
      </c>
      <c r="H38" s="124">
        <v>72</v>
      </c>
      <c r="I38" s="124">
        <v>0</v>
      </c>
      <c r="J38" s="124">
        <v>0</v>
      </c>
      <c r="K38" s="124">
        <v>0</v>
      </c>
      <c r="L38" s="124">
        <v>0</v>
      </c>
      <c r="M38" s="124">
        <v>2</v>
      </c>
      <c r="N38" s="124">
        <v>0</v>
      </c>
      <c r="O38" s="124">
        <v>0</v>
      </c>
      <c r="P38" s="124">
        <v>0</v>
      </c>
      <c r="Q38" s="124">
        <v>11</v>
      </c>
      <c r="R38" s="333">
        <v>72</v>
      </c>
    </row>
    <row r="39" spans="2:18" ht="15" customHeight="1">
      <c r="B39" s="156"/>
      <c r="C39" s="55"/>
      <c r="D39" s="1419" t="s">
        <v>784</v>
      </c>
      <c r="E39" s="55"/>
      <c r="F39" s="122" t="s">
        <v>1061</v>
      </c>
      <c r="G39" s="123">
        <v>20</v>
      </c>
      <c r="H39" s="124">
        <v>220</v>
      </c>
      <c r="I39" s="124">
        <v>0</v>
      </c>
      <c r="J39" s="124">
        <v>0</v>
      </c>
      <c r="K39" s="124">
        <v>0</v>
      </c>
      <c r="L39" s="124">
        <v>0</v>
      </c>
      <c r="M39" s="124">
        <v>1</v>
      </c>
      <c r="N39" s="124">
        <v>0</v>
      </c>
      <c r="O39" s="124">
        <v>1</v>
      </c>
      <c r="P39" s="124">
        <v>15</v>
      </c>
      <c r="Q39" s="124">
        <v>18</v>
      </c>
      <c r="R39" s="333">
        <v>205</v>
      </c>
    </row>
    <row r="40" spans="2:18" ht="15" customHeight="1">
      <c r="B40" s="156"/>
      <c r="C40" s="55"/>
      <c r="D40" s="1419"/>
      <c r="E40" s="55"/>
      <c r="F40" s="122" t="s">
        <v>845</v>
      </c>
      <c r="G40" s="123">
        <v>37</v>
      </c>
      <c r="H40" s="124">
        <v>179</v>
      </c>
      <c r="I40" s="124">
        <v>0</v>
      </c>
      <c r="J40" s="124">
        <v>0</v>
      </c>
      <c r="K40" s="124">
        <v>0</v>
      </c>
      <c r="L40" s="124">
        <v>0</v>
      </c>
      <c r="M40" s="124">
        <v>9</v>
      </c>
      <c r="N40" s="124">
        <v>19</v>
      </c>
      <c r="O40" s="124">
        <v>1</v>
      </c>
      <c r="P40" s="124">
        <v>0</v>
      </c>
      <c r="Q40" s="124">
        <v>27</v>
      </c>
      <c r="R40" s="333">
        <v>160</v>
      </c>
    </row>
    <row r="41" spans="2:18" ht="15" customHeight="1">
      <c r="B41" s="156"/>
      <c r="C41" s="55"/>
      <c r="D41" s="131"/>
      <c r="E41" s="55"/>
      <c r="F41" s="122" t="s">
        <v>1248</v>
      </c>
      <c r="G41" s="123">
        <v>19</v>
      </c>
      <c r="H41" s="124">
        <v>87</v>
      </c>
      <c r="I41" s="124">
        <v>0</v>
      </c>
      <c r="J41" s="124">
        <v>0</v>
      </c>
      <c r="K41" s="124">
        <v>0</v>
      </c>
      <c r="L41" s="124">
        <v>0</v>
      </c>
      <c r="M41" s="124">
        <v>0</v>
      </c>
      <c r="N41" s="124">
        <v>0</v>
      </c>
      <c r="O41" s="124">
        <v>2</v>
      </c>
      <c r="P41" s="124">
        <v>0</v>
      </c>
      <c r="Q41" s="124">
        <v>17</v>
      </c>
      <c r="R41" s="333">
        <v>87</v>
      </c>
    </row>
    <row r="42" spans="2:18" ht="15" customHeight="1">
      <c r="B42" s="1626" t="s">
        <v>853</v>
      </c>
      <c r="C42" s="55"/>
      <c r="D42" s="1419" t="s">
        <v>847</v>
      </c>
      <c r="E42" s="55"/>
      <c r="F42" s="122" t="s">
        <v>1128</v>
      </c>
      <c r="G42" s="123">
        <v>15</v>
      </c>
      <c r="H42" s="124">
        <v>85</v>
      </c>
      <c r="I42" s="124">
        <v>1</v>
      </c>
      <c r="J42" s="124">
        <v>9</v>
      </c>
      <c r="K42" s="124">
        <v>0</v>
      </c>
      <c r="L42" s="124">
        <v>0</v>
      </c>
      <c r="M42" s="124">
        <v>0</v>
      </c>
      <c r="N42" s="124">
        <v>0</v>
      </c>
      <c r="O42" s="124">
        <v>0</v>
      </c>
      <c r="P42" s="124">
        <v>0</v>
      </c>
      <c r="Q42" s="124">
        <v>14</v>
      </c>
      <c r="R42" s="333">
        <v>76</v>
      </c>
    </row>
    <row r="43" spans="2:18" ht="15" customHeight="1">
      <c r="B43" s="1626"/>
      <c r="C43" s="55"/>
      <c r="D43" s="1419"/>
      <c r="E43" s="55"/>
      <c r="F43" s="122" t="s">
        <v>1066</v>
      </c>
      <c r="G43" s="123">
        <v>14</v>
      </c>
      <c r="H43" s="124">
        <v>75</v>
      </c>
      <c r="I43" s="124">
        <v>0</v>
      </c>
      <c r="J43" s="124">
        <v>0</v>
      </c>
      <c r="K43" s="124">
        <v>0</v>
      </c>
      <c r="L43" s="124">
        <v>0</v>
      </c>
      <c r="M43" s="124">
        <v>4</v>
      </c>
      <c r="N43" s="124">
        <v>3</v>
      </c>
      <c r="O43" s="124">
        <v>0</v>
      </c>
      <c r="P43" s="124">
        <v>0</v>
      </c>
      <c r="Q43" s="124">
        <v>10</v>
      </c>
      <c r="R43" s="333">
        <v>72</v>
      </c>
    </row>
    <row r="44" spans="2:18" ht="15" customHeight="1">
      <c r="B44" s="1626"/>
      <c r="C44" s="55"/>
      <c r="D44" s="131"/>
      <c r="E44" s="55"/>
      <c r="F44" s="122" t="s">
        <v>1126</v>
      </c>
      <c r="G44" s="123">
        <v>5</v>
      </c>
      <c r="H44" s="124">
        <v>26</v>
      </c>
      <c r="I44" s="124">
        <v>0</v>
      </c>
      <c r="J44" s="124">
        <v>0</v>
      </c>
      <c r="K44" s="124">
        <v>0</v>
      </c>
      <c r="L44" s="124">
        <v>0</v>
      </c>
      <c r="M44" s="124">
        <v>1</v>
      </c>
      <c r="N44" s="124">
        <v>0</v>
      </c>
      <c r="O44" s="124">
        <v>0</v>
      </c>
      <c r="P44" s="124">
        <v>0</v>
      </c>
      <c r="Q44" s="124">
        <v>4</v>
      </c>
      <c r="R44" s="333">
        <v>26</v>
      </c>
    </row>
    <row r="45" spans="2:18" ht="15" customHeight="1">
      <c r="B45" s="1626"/>
      <c r="C45" s="55"/>
      <c r="D45" s="1419" t="s">
        <v>780</v>
      </c>
      <c r="E45" s="55"/>
      <c r="F45" s="122" t="s">
        <v>780</v>
      </c>
      <c r="G45" s="123">
        <v>26</v>
      </c>
      <c r="H45" s="124">
        <v>255</v>
      </c>
      <c r="I45" s="124">
        <v>1</v>
      </c>
      <c r="J45" s="124">
        <v>0</v>
      </c>
      <c r="K45" s="124">
        <v>0</v>
      </c>
      <c r="L45" s="124">
        <v>0</v>
      </c>
      <c r="M45" s="124">
        <v>2</v>
      </c>
      <c r="N45" s="124">
        <v>0</v>
      </c>
      <c r="O45" s="124">
        <v>1</v>
      </c>
      <c r="P45" s="124">
        <v>0</v>
      </c>
      <c r="Q45" s="124">
        <v>22</v>
      </c>
      <c r="R45" s="333">
        <v>255</v>
      </c>
    </row>
    <row r="46" spans="2:18" ht="15" customHeight="1">
      <c r="B46" s="1626"/>
      <c r="C46" s="55"/>
      <c r="D46" s="1419"/>
      <c r="E46" s="55"/>
      <c r="F46" s="122" t="s">
        <v>294</v>
      </c>
      <c r="G46" s="123">
        <v>28</v>
      </c>
      <c r="H46" s="124">
        <v>61</v>
      </c>
      <c r="I46" s="124">
        <v>0</v>
      </c>
      <c r="J46" s="124">
        <v>0</v>
      </c>
      <c r="K46" s="124">
        <v>0</v>
      </c>
      <c r="L46" s="124">
        <v>0</v>
      </c>
      <c r="M46" s="124">
        <v>7</v>
      </c>
      <c r="N46" s="124">
        <v>9</v>
      </c>
      <c r="O46" s="124">
        <v>0</v>
      </c>
      <c r="P46" s="124">
        <v>0</v>
      </c>
      <c r="Q46" s="124">
        <v>21</v>
      </c>
      <c r="R46" s="333">
        <v>52</v>
      </c>
    </row>
    <row r="47" spans="2:18" ht="15" customHeight="1">
      <c r="B47" s="1626"/>
      <c r="C47" s="55"/>
      <c r="D47" s="1419" t="s">
        <v>778</v>
      </c>
      <c r="E47" s="55"/>
      <c r="F47" s="122" t="s">
        <v>1043</v>
      </c>
      <c r="G47" s="123">
        <v>77</v>
      </c>
      <c r="H47" s="124">
        <v>464</v>
      </c>
      <c r="I47" s="124">
        <v>2</v>
      </c>
      <c r="J47" s="124">
        <v>0</v>
      </c>
      <c r="K47" s="124">
        <v>0</v>
      </c>
      <c r="L47" s="124">
        <v>0</v>
      </c>
      <c r="M47" s="124">
        <v>6</v>
      </c>
      <c r="N47" s="124">
        <v>1</v>
      </c>
      <c r="O47" s="124">
        <v>3</v>
      </c>
      <c r="P47" s="124">
        <v>0</v>
      </c>
      <c r="Q47" s="124">
        <v>66</v>
      </c>
      <c r="R47" s="333">
        <v>463</v>
      </c>
    </row>
    <row r="48" spans="2:18" ht="15" customHeight="1">
      <c r="B48" s="1626"/>
      <c r="C48" s="55"/>
      <c r="D48" s="1419"/>
      <c r="E48" s="55"/>
      <c r="F48" s="122" t="s">
        <v>390</v>
      </c>
      <c r="G48" s="123">
        <v>20</v>
      </c>
      <c r="H48" s="124">
        <v>64</v>
      </c>
      <c r="I48" s="124">
        <v>0</v>
      </c>
      <c r="J48" s="124">
        <v>0</v>
      </c>
      <c r="K48" s="124">
        <v>0</v>
      </c>
      <c r="L48" s="124">
        <v>0</v>
      </c>
      <c r="M48" s="124">
        <v>10</v>
      </c>
      <c r="N48" s="124">
        <v>2</v>
      </c>
      <c r="O48" s="124">
        <v>0</v>
      </c>
      <c r="P48" s="124">
        <v>0</v>
      </c>
      <c r="Q48" s="124">
        <v>10</v>
      </c>
      <c r="R48" s="333">
        <v>62</v>
      </c>
    </row>
    <row r="49" spans="2:18" ht="15" customHeight="1">
      <c r="B49" s="1626"/>
      <c r="C49" s="55"/>
      <c r="D49" s="131" t="s">
        <v>848</v>
      </c>
      <c r="E49" s="55"/>
      <c r="F49" s="122" t="s">
        <v>849</v>
      </c>
      <c r="G49" s="123">
        <v>25</v>
      </c>
      <c r="H49" s="124">
        <v>82</v>
      </c>
      <c r="I49" s="124">
        <v>0</v>
      </c>
      <c r="J49" s="124">
        <v>0</v>
      </c>
      <c r="K49" s="124">
        <v>0</v>
      </c>
      <c r="L49" s="124">
        <v>0</v>
      </c>
      <c r="M49" s="124">
        <v>2</v>
      </c>
      <c r="N49" s="124">
        <v>0</v>
      </c>
      <c r="O49" s="124">
        <v>0</v>
      </c>
      <c r="P49" s="124">
        <v>3</v>
      </c>
      <c r="Q49" s="124">
        <v>23</v>
      </c>
      <c r="R49" s="333">
        <v>82</v>
      </c>
    </row>
    <row r="50" spans="2:18" ht="15" customHeight="1">
      <c r="B50" s="1626"/>
      <c r="C50" s="55"/>
      <c r="D50" s="131"/>
      <c r="E50" s="55"/>
      <c r="F50" s="122" t="s">
        <v>850</v>
      </c>
      <c r="G50" s="123">
        <v>79</v>
      </c>
      <c r="H50" s="124">
        <v>370</v>
      </c>
      <c r="I50" s="124">
        <v>1</v>
      </c>
      <c r="J50" s="124">
        <v>0</v>
      </c>
      <c r="K50" s="124">
        <v>0</v>
      </c>
      <c r="L50" s="124">
        <v>0</v>
      </c>
      <c r="M50" s="124">
        <v>2</v>
      </c>
      <c r="N50" s="124">
        <v>0</v>
      </c>
      <c r="O50" s="124">
        <v>5</v>
      </c>
      <c r="P50" s="124">
        <v>0</v>
      </c>
      <c r="Q50" s="124">
        <v>71</v>
      </c>
      <c r="R50" s="333">
        <v>370</v>
      </c>
    </row>
    <row r="51" spans="2:18" ht="15" customHeight="1">
      <c r="B51" s="1626"/>
      <c r="C51" s="55"/>
      <c r="D51" s="131" t="s">
        <v>777</v>
      </c>
      <c r="E51" s="55"/>
      <c r="F51" s="122" t="s">
        <v>849</v>
      </c>
      <c r="G51" s="123">
        <v>13</v>
      </c>
      <c r="H51" s="124">
        <v>51</v>
      </c>
      <c r="I51" s="124">
        <v>0</v>
      </c>
      <c r="J51" s="124">
        <v>0</v>
      </c>
      <c r="K51" s="124">
        <v>0</v>
      </c>
      <c r="L51" s="124">
        <v>0</v>
      </c>
      <c r="M51" s="124">
        <v>2</v>
      </c>
      <c r="N51" s="124">
        <v>9</v>
      </c>
      <c r="O51" s="124">
        <v>1</v>
      </c>
      <c r="P51" s="124">
        <v>0</v>
      </c>
      <c r="Q51" s="124">
        <v>10</v>
      </c>
      <c r="R51" s="333">
        <v>39</v>
      </c>
    </row>
    <row r="52" spans="2:18" ht="15" customHeight="1">
      <c r="B52" s="156"/>
      <c r="C52" s="55"/>
      <c r="D52" s="131"/>
      <c r="E52" s="55"/>
      <c r="F52" s="122" t="s">
        <v>851</v>
      </c>
      <c r="G52" s="123">
        <v>9</v>
      </c>
      <c r="H52" s="124">
        <v>49</v>
      </c>
      <c r="I52" s="124">
        <v>0</v>
      </c>
      <c r="J52" s="124">
        <v>0</v>
      </c>
      <c r="K52" s="124">
        <v>0</v>
      </c>
      <c r="L52" s="124">
        <v>0</v>
      </c>
      <c r="M52" s="124">
        <v>2</v>
      </c>
      <c r="N52" s="124">
        <v>0</v>
      </c>
      <c r="O52" s="124">
        <v>0</v>
      </c>
      <c r="P52" s="124">
        <v>0</v>
      </c>
      <c r="Q52" s="124">
        <v>7</v>
      </c>
      <c r="R52" s="333">
        <v>49</v>
      </c>
    </row>
    <row r="53" spans="2:18" ht="15" customHeight="1">
      <c r="B53" s="156"/>
      <c r="C53" s="55"/>
      <c r="D53" s="1419" t="s">
        <v>782</v>
      </c>
      <c r="E53" s="55"/>
      <c r="F53" s="122" t="s">
        <v>312</v>
      </c>
      <c r="G53" s="123">
        <v>31</v>
      </c>
      <c r="H53" s="124">
        <v>149</v>
      </c>
      <c r="I53" s="124">
        <v>0</v>
      </c>
      <c r="J53" s="124">
        <v>0</v>
      </c>
      <c r="K53" s="124">
        <v>0</v>
      </c>
      <c r="L53" s="124">
        <v>0</v>
      </c>
      <c r="M53" s="124">
        <v>4</v>
      </c>
      <c r="N53" s="124">
        <v>0</v>
      </c>
      <c r="O53" s="124">
        <v>1</v>
      </c>
      <c r="P53" s="124">
        <v>0</v>
      </c>
      <c r="Q53" s="124">
        <v>26</v>
      </c>
      <c r="R53" s="333">
        <v>149</v>
      </c>
    </row>
    <row r="54" spans="2:18" ht="15" customHeight="1">
      <c r="B54" s="156"/>
      <c r="C54" s="55"/>
      <c r="D54" s="1419"/>
      <c r="E54" s="55"/>
      <c r="F54" s="122" t="s">
        <v>300</v>
      </c>
      <c r="G54" s="123">
        <v>16</v>
      </c>
      <c r="H54" s="124">
        <v>68</v>
      </c>
      <c r="I54" s="124">
        <v>0</v>
      </c>
      <c r="J54" s="124">
        <v>0</v>
      </c>
      <c r="K54" s="124">
        <v>0</v>
      </c>
      <c r="L54" s="124">
        <v>0</v>
      </c>
      <c r="M54" s="124">
        <v>3</v>
      </c>
      <c r="N54" s="124">
        <v>6</v>
      </c>
      <c r="O54" s="124">
        <v>0</v>
      </c>
      <c r="P54" s="124">
        <v>0</v>
      </c>
      <c r="Q54" s="124">
        <v>13</v>
      </c>
      <c r="R54" s="333">
        <v>62</v>
      </c>
    </row>
    <row r="55" spans="2:18" ht="15" customHeight="1">
      <c r="B55" s="156"/>
      <c r="C55" s="55"/>
      <c r="D55" s="1419" t="s">
        <v>783</v>
      </c>
      <c r="E55" s="55"/>
      <c r="F55" s="122" t="s">
        <v>1073</v>
      </c>
      <c r="G55" s="123">
        <v>23</v>
      </c>
      <c r="H55" s="124">
        <v>157</v>
      </c>
      <c r="I55" s="124">
        <v>0</v>
      </c>
      <c r="J55" s="124">
        <v>0</v>
      </c>
      <c r="K55" s="124">
        <v>1</v>
      </c>
      <c r="L55" s="124">
        <v>0</v>
      </c>
      <c r="M55" s="124">
        <v>1</v>
      </c>
      <c r="N55" s="124">
        <v>5</v>
      </c>
      <c r="O55" s="124">
        <v>3</v>
      </c>
      <c r="P55" s="124">
        <v>0</v>
      </c>
      <c r="Q55" s="124">
        <v>18</v>
      </c>
      <c r="R55" s="333">
        <v>152</v>
      </c>
    </row>
    <row r="56" spans="2:18" ht="15" customHeight="1">
      <c r="B56" s="156"/>
      <c r="C56" s="55"/>
      <c r="D56" s="1419"/>
      <c r="E56" s="55"/>
      <c r="F56" s="122" t="s">
        <v>852</v>
      </c>
      <c r="G56" s="123">
        <v>25</v>
      </c>
      <c r="H56" s="124">
        <v>46</v>
      </c>
      <c r="I56" s="124">
        <v>0</v>
      </c>
      <c r="J56" s="124">
        <v>0</v>
      </c>
      <c r="K56" s="124">
        <v>0</v>
      </c>
      <c r="L56" s="124">
        <v>0</v>
      </c>
      <c r="M56" s="124">
        <v>8</v>
      </c>
      <c r="N56" s="124">
        <v>7</v>
      </c>
      <c r="O56" s="124">
        <v>1</v>
      </c>
      <c r="P56" s="124">
        <v>0</v>
      </c>
      <c r="Q56" s="124">
        <v>16</v>
      </c>
      <c r="R56" s="333">
        <v>39</v>
      </c>
    </row>
    <row r="57" spans="2:18" ht="15" customHeight="1">
      <c r="B57" s="156"/>
      <c r="C57" s="55"/>
      <c r="D57" s="1419" t="s">
        <v>779</v>
      </c>
      <c r="E57" s="55"/>
      <c r="F57" s="122" t="s">
        <v>1029</v>
      </c>
      <c r="G57" s="123">
        <v>50</v>
      </c>
      <c r="H57" s="124">
        <v>262</v>
      </c>
      <c r="I57" s="124">
        <v>3</v>
      </c>
      <c r="J57" s="124">
        <v>0</v>
      </c>
      <c r="K57" s="124">
        <v>0</v>
      </c>
      <c r="L57" s="124">
        <v>0</v>
      </c>
      <c r="M57" s="124">
        <v>3</v>
      </c>
      <c r="N57" s="124">
        <v>0</v>
      </c>
      <c r="O57" s="124">
        <v>8</v>
      </c>
      <c r="P57" s="124">
        <v>56</v>
      </c>
      <c r="Q57" s="124">
        <v>36</v>
      </c>
      <c r="R57" s="333">
        <v>206</v>
      </c>
    </row>
    <row r="58" spans="2:18" ht="15" customHeight="1">
      <c r="B58" s="172"/>
      <c r="C58" s="174"/>
      <c r="D58" s="1622"/>
      <c r="E58" s="174"/>
      <c r="F58" s="173" t="s">
        <v>300</v>
      </c>
      <c r="G58" s="826">
        <v>13</v>
      </c>
      <c r="H58" s="369">
        <v>47</v>
      </c>
      <c r="I58" s="369">
        <v>0</v>
      </c>
      <c r="J58" s="369">
        <v>0</v>
      </c>
      <c r="K58" s="369">
        <v>0</v>
      </c>
      <c r="L58" s="369">
        <v>0</v>
      </c>
      <c r="M58" s="369">
        <v>4</v>
      </c>
      <c r="N58" s="369">
        <v>14</v>
      </c>
      <c r="O58" s="369">
        <v>0</v>
      </c>
      <c r="P58" s="369">
        <v>0</v>
      </c>
      <c r="Q58" s="369">
        <v>9</v>
      </c>
      <c r="R58" s="370">
        <v>33</v>
      </c>
    </row>
    <row r="59" spans="2:18" ht="15" customHeight="1" thickBot="1">
      <c r="B59" s="995"/>
      <c r="C59" s="995"/>
      <c r="D59" s="995"/>
      <c r="E59" s="995"/>
      <c r="F59" s="995"/>
      <c r="G59" s="996"/>
      <c r="H59" s="996"/>
      <c r="I59" s="996"/>
      <c r="J59" s="996"/>
      <c r="K59" s="996"/>
      <c r="L59" s="996"/>
      <c r="M59" s="996"/>
      <c r="N59" s="996"/>
      <c r="O59" s="996"/>
      <c r="P59" s="996"/>
      <c r="Q59" s="996"/>
      <c r="R59" s="997"/>
    </row>
    <row r="60" spans="2:18" ht="13.5" customHeight="1" thickTop="1">
      <c r="B60" s="1272" t="s">
        <v>854</v>
      </c>
      <c r="C60" s="1615"/>
      <c r="D60" s="1615"/>
      <c r="E60" s="1615"/>
      <c r="F60" s="1295" t="s">
        <v>855</v>
      </c>
      <c r="G60" s="1295" t="s">
        <v>856</v>
      </c>
      <c r="H60" s="1295" t="s">
        <v>857</v>
      </c>
      <c r="I60" s="1458" t="s">
        <v>858</v>
      </c>
      <c r="J60" s="1460"/>
      <c r="K60" s="1623" t="s">
        <v>859</v>
      </c>
      <c r="L60" s="1624"/>
      <c r="M60" s="1458" t="s">
        <v>860</v>
      </c>
      <c r="N60" s="1459"/>
      <c r="O60" s="1459"/>
      <c r="P60" s="1459"/>
      <c r="Q60" s="1459"/>
      <c r="R60" s="1460"/>
    </row>
    <row r="61" spans="2:19" ht="13.5" customHeight="1">
      <c r="B61" s="1468"/>
      <c r="C61" s="1625"/>
      <c r="D61" s="1625"/>
      <c r="E61" s="1625"/>
      <c r="F61" s="1187"/>
      <c r="G61" s="1187"/>
      <c r="H61" s="1187"/>
      <c r="I61" s="1117" t="s">
        <v>855</v>
      </c>
      <c r="J61" s="1468" t="s">
        <v>861</v>
      </c>
      <c r="K61" s="1117" t="s">
        <v>855</v>
      </c>
      <c r="L61" s="1117" t="s">
        <v>861</v>
      </c>
      <c r="M61" s="1117" t="s">
        <v>855</v>
      </c>
      <c r="N61" s="1454" t="s">
        <v>862</v>
      </c>
      <c r="O61" s="1454"/>
      <c r="P61" s="1454"/>
      <c r="Q61" s="1454"/>
      <c r="R61" s="1455"/>
      <c r="S61" s="55"/>
    </row>
    <row r="62" spans="2:18" ht="13.5" customHeight="1">
      <c r="B62" s="1470"/>
      <c r="C62" s="1486"/>
      <c r="D62" s="1486"/>
      <c r="E62" s="1486"/>
      <c r="F62" s="1188"/>
      <c r="G62" s="1188"/>
      <c r="H62" s="1188"/>
      <c r="I62" s="1118"/>
      <c r="J62" s="1470"/>
      <c r="K62" s="1118"/>
      <c r="L62" s="1118"/>
      <c r="M62" s="1118"/>
      <c r="N62" s="998" t="s">
        <v>1169</v>
      </c>
      <c r="O62" s="987" t="s">
        <v>863</v>
      </c>
      <c r="P62" s="987" t="s">
        <v>864</v>
      </c>
      <c r="Q62" s="994" t="s">
        <v>865</v>
      </c>
      <c r="R62" s="999" t="s">
        <v>866</v>
      </c>
    </row>
    <row r="63" spans="2:18" s="146" customFormat="1" ht="15" customHeight="1">
      <c r="B63" s="1000"/>
      <c r="C63" s="1621" t="s">
        <v>283</v>
      </c>
      <c r="D63" s="1621"/>
      <c r="E63" s="1001"/>
      <c r="F63" s="988">
        <f aca="true" t="shared" si="2" ref="F63:R63">SUM(F65:F74)</f>
        <v>60</v>
      </c>
      <c r="G63" s="989">
        <f t="shared" si="2"/>
        <v>734</v>
      </c>
      <c r="H63" s="989">
        <f t="shared" si="2"/>
        <v>275</v>
      </c>
      <c r="I63" s="989">
        <f t="shared" si="2"/>
        <v>7</v>
      </c>
      <c r="J63" s="989">
        <f t="shared" si="2"/>
        <v>1819</v>
      </c>
      <c r="K63" s="989">
        <f t="shared" si="2"/>
        <v>4</v>
      </c>
      <c r="L63" s="989">
        <f t="shared" si="2"/>
        <v>920</v>
      </c>
      <c r="M63" s="989">
        <f t="shared" si="2"/>
        <v>49</v>
      </c>
      <c r="N63" s="989">
        <f t="shared" si="2"/>
        <v>6768</v>
      </c>
      <c r="O63" s="989">
        <f t="shared" si="2"/>
        <v>1382</v>
      </c>
      <c r="P63" s="989">
        <f t="shared" si="2"/>
        <v>504</v>
      </c>
      <c r="Q63" s="989">
        <f t="shared" si="2"/>
        <v>4675</v>
      </c>
      <c r="R63" s="990">
        <f t="shared" si="2"/>
        <v>207</v>
      </c>
    </row>
    <row r="64" spans="2:18" ht="15" customHeight="1">
      <c r="B64" s="156"/>
      <c r="C64" s="131"/>
      <c r="D64" s="131"/>
      <c r="E64" s="55"/>
      <c r="F64" s="123"/>
      <c r="G64" s="124"/>
      <c r="H64" s="124"/>
      <c r="I64" s="124"/>
      <c r="J64" s="124"/>
      <c r="K64" s="124"/>
      <c r="L64" s="124"/>
      <c r="M64" s="124"/>
      <c r="N64" s="124"/>
      <c r="O64" s="124"/>
      <c r="P64" s="124"/>
      <c r="Q64" s="124"/>
      <c r="R64" s="333"/>
    </row>
    <row r="65" spans="2:18" ht="15" customHeight="1">
      <c r="B65" s="156"/>
      <c r="C65" s="1419" t="s">
        <v>776</v>
      </c>
      <c r="D65" s="1419"/>
      <c r="E65" s="55"/>
      <c r="F65" s="123">
        <v>21</v>
      </c>
      <c r="G65" s="125">
        <v>189</v>
      </c>
      <c r="H65" s="125">
        <v>79</v>
      </c>
      <c r="I65" s="125">
        <v>3</v>
      </c>
      <c r="J65" s="125">
        <v>932</v>
      </c>
      <c r="K65" s="125">
        <v>1</v>
      </c>
      <c r="L65" s="125">
        <v>150</v>
      </c>
      <c r="M65" s="125">
        <v>17</v>
      </c>
      <c r="N65" s="125">
        <v>2570</v>
      </c>
      <c r="O65" s="125">
        <v>620</v>
      </c>
      <c r="P65" s="125">
        <v>97</v>
      </c>
      <c r="Q65" s="125">
        <v>1853</v>
      </c>
      <c r="R65" s="383">
        <v>0</v>
      </c>
    </row>
    <row r="66" spans="2:18" ht="15" customHeight="1">
      <c r="B66" s="156"/>
      <c r="C66" s="1419" t="s">
        <v>784</v>
      </c>
      <c r="D66" s="1419"/>
      <c r="E66" s="55"/>
      <c r="F66" s="123">
        <v>6</v>
      </c>
      <c r="G66" s="125">
        <v>57</v>
      </c>
      <c r="H66" s="125">
        <v>23</v>
      </c>
      <c r="I66" s="125">
        <v>0</v>
      </c>
      <c r="J66" s="125">
        <v>0</v>
      </c>
      <c r="K66" s="125">
        <v>1</v>
      </c>
      <c r="L66" s="125">
        <v>290</v>
      </c>
      <c r="M66" s="125">
        <v>5</v>
      </c>
      <c r="N66" s="125">
        <v>387</v>
      </c>
      <c r="O66" s="125">
        <v>50</v>
      </c>
      <c r="P66" s="125">
        <v>59</v>
      </c>
      <c r="Q66" s="125">
        <v>278</v>
      </c>
      <c r="R66" s="383">
        <v>0</v>
      </c>
    </row>
    <row r="67" spans="2:18" ht="15" customHeight="1">
      <c r="B67" s="156"/>
      <c r="C67" s="1419" t="s">
        <v>781</v>
      </c>
      <c r="D67" s="1419"/>
      <c r="E67" s="55"/>
      <c r="F67" s="123">
        <v>3</v>
      </c>
      <c r="G67" s="125">
        <v>53</v>
      </c>
      <c r="H67" s="125">
        <v>20</v>
      </c>
      <c r="I67" s="125">
        <v>0</v>
      </c>
      <c r="J67" s="125">
        <v>0</v>
      </c>
      <c r="K67" s="125">
        <v>0</v>
      </c>
      <c r="L67" s="125">
        <v>0</v>
      </c>
      <c r="M67" s="125">
        <v>3</v>
      </c>
      <c r="N67" s="125">
        <v>344</v>
      </c>
      <c r="O67" s="125">
        <v>52</v>
      </c>
      <c r="P67" s="125">
        <v>36</v>
      </c>
      <c r="Q67" s="125">
        <v>256</v>
      </c>
      <c r="R67" s="383">
        <v>0</v>
      </c>
    </row>
    <row r="68" spans="2:18" ht="15" customHeight="1">
      <c r="B68" s="156"/>
      <c r="C68" s="1419" t="s">
        <v>780</v>
      </c>
      <c r="D68" s="1419"/>
      <c r="E68" s="55"/>
      <c r="F68" s="123">
        <v>6</v>
      </c>
      <c r="G68" s="125">
        <v>54</v>
      </c>
      <c r="H68" s="125">
        <v>18</v>
      </c>
      <c r="I68" s="125">
        <v>1</v>
      </c>
      <c r="J68" s="125">
        <v>110</v>
      </c>
      <c r="K68" s="125">
        <v>0</v>
      </c>
      <c r="L68" s="125">
        <v>0</v>
      </c>
      <c r="M68" s="125">
        <v>5</v>
      </c>
      <c r="N68" s="125">
        <v>514</v>
      </c>
      <c r="O68" s="125">
        <v>55</v>
      </c>
      <c r="P68" s="125">
        <v>63</v>
      </c>
      <c r="Q68" s="125">
        <v>396</v>
      </c>
      <c r="R68" s="383">
        <v>0</v>
      </c>
    </row>
    <row r="69" spans="2:18" ht="15" customHeight="1">
      <c r="B69" s="156"/>
      <c r="C69" s="1419" t="s">
        <v>778</v>
      </c>
      <c r="D69" s="1419"/>
      <c r="E69" s="55"/>
      <c r="F69" s="123">
        <v>6</v>
      </c>
      <c r="G69" s="125">
        <v>97</v>
      </c>
      <c r="H69" s="125">
        <v>32</v>
      </c>
      <c r="I69" s="125">
        <v>2</v>
      </c>
      <c r="J69" s="125">
        <v>257</v>
      </c>
      <c r="K69" s="125">
        <v>0</v>
      </c>
      <c r="L69" s="125">
        <v>0</v>
      </c>
      <c r="M69" s="125">
        <v>4</v>
      </c>
      <c r="N69" s="125">
        <v>695</v>
      </c>
      <c r="O69" s="125">
        <v>176</v>
      </c>
      <c r="P69" s="125">
        <v>56</v>
      </c>
      <c r="Q69" s="125">
        <v>463</v>
      </c>
      <c r="R69" s="383">
        <v>0</v>
      </c>
    </row>
    <row r="70" spans="2:18" ht="15" customHeight="1">
      <c r="B70" s="156"/>
      <c r="C70" s="1419" t="s">
        <v>848</v>
      </c>
      <c r="D70" s="1419"/>
      <c r="E70" s="55"/>
      <c r="F70" s="123">
        <v>2</v>
      </c>
      <c r="G70" s="125">
        <v>25</v>
      </c>
      <c r="H70" s="125">
        <v>10</v>
      </c>
      <c r="I70" s="125">
        <v>0</v>
      </c>
      <c r="J70" s="125">
        <v>0</v>
      </c>
      <c r="K70" s="125">
        <v>0</v>
      </c>
      <c r="L70" s="125">
        <v>0</v>
      </c>
      <c r="M70" s="125">
        <v>2</v>
      </c>
      <c r="N70" s="125">
        <v>26</v>
      </c>
      <c r="O70" s="125">
        <v>0</v>
      </c>
      <c r="P70" s="125">
        <v>0</v>
      </c>
      <c r="Q70" s="125">
        <v>26</v>
      </c>
      <c r="R70" s="383">
        <v>0</v>
      </c>
    </row>
    <row r="71" spans="2:18" ht="15" customHeight="1">
      <c r="B71" s="156"/>
      <c r="C71" s="1419" t="s">
        <v>777</v>
      </c>
      <c r="D71" s="1419"/>
      <c r="E71" s="55"/>
      <c r="F71" s="123">
        <v>3</v>
      </c>
      <c r="G71" s="125">
        <v>101</v>
      </c>
      <c r="H71" s="125">
        <v>31</v>
      </c>
      <c r="I71" s="125">
        <v>1</v>
      </c>
      <c r="J71" s="125">
        <v>313</v>
      </c>
      <c r="K71" s="125">
        <v>1</v>
      </c>
      <c r="L71" s="125">
        <v>210</v>
      </c>
      <c r="M71" s="125">
        <v>1</v>
      </c>
      <c r="N71" s="125">
        <v>475</v>
      </c>
      <c r="O71" s="125">
        <v>50</v>
      </c>
      <c r="P71" s="125">
        <v>45</v>
      </c>
      <c r="Q71" s="125">
        <v>380</v>
      </c>
      <c r="R71" s="383">
        <v>0</v>
      </c>
    </row>
    <row r="72" spans="2:18" ht="15" customHeight="1">
      <c r="B72" s="156"/>
      <c r="C72" s="1419" t="s">
        <v>782</v>
      </c>
      <c r="D72" s="1419"/>
      <c r="E72" s="55"/>
      <c r="F72" s="123">
        <v>3</v>
      </c>
      <c r="G72" s="125">
        <v>47</v>
      </c>
      <c r="H72" s="125">
        <v>15</v>
      </c>
      <c r="I72" s="125">
        <v>0</v>
      </c>
      <c r="J72" s="125">
        <v>88</v>
      </c>
      <c r="K72" s="125">
        <v>0</v>
      </c>
      <c r="L72" s="125">
        <v>0</v>
      </c>
      <c r="M72" s="125">
        <v>3</v>
      </c>
      <c r="N72" s="125">
        <v>452</v>
      </c>
      <c r="O72" s="125">
        <v>92</v>
      </c>
      <c r="P72" s="125">
        <v>43</v>
      </c>
      <c r="Q72" s="125">
        <v>229</v>
      </c>
      <c r="R72" s="383">
        <v>88</v>
      </c>
    </row>
    <row r="73" spans="2:18" ht="15" customHeight="1">
      <c r="B73" s="156"/>
      <c r="C73" s="1419" t="s">
        <v>783</v>
      </c>
      <c r="D73" s="1419"/>
      <c r="E73" s="55"/>
      <c r="F73" s="123">
        <v>3</v>
      </c>
      <c r="G73" s="125">
        <v>48</v>
      </c>
      <c r="H73" s="125">
        <v>21</v>
      </c>
      <c r="I73" s="125">
        <v>0</v>
      </c>
      <c r="J73" s="125">
        <v>52</v>
      </c>
      <c r="K73" s="125">
        <v>0</v>
      </c>
      <c r="L73" s="125">
        <v>0</v>
      </c>
      <c r="M73" s="125">
        <v>3</v>
      </c>
      <c r="N73" s="125">
        <v>505</v>
      </c>
      <c r="O73" s="125">
        <v>113</v>
      </c>
      <c r="P73" s="125">
        <v>60</v>
      </c>
      <c r="Q73" s="125">
        <v>280</v>
      </c>
      <c r="R73" s="383">
        <v>52</v>
      </c>
    </row>
    <row r="74" spans="2:18" ht="15" customHeight="1">
      <c r="B74" s="172"/>
      <c r="C74" s="1622" t="s">
        <v>779</v>
      </c>
      <c r="D74" s="1622"/>
      <c r="E74" s="174"/>
      <c r="F74" s="826">
        <v>7</v>
      </c>
      <c r="G74" s="312">
        <v>63</v>
      </c>
      <c r="H74" s="312">
        <v>26</v>
      </c>
      <c r="I74" s="312">
        <v>0</v>
      </c>
      <c r="J74" s="312">
        <v>67</v>
      </c>
      <c r="K74" s="312">
        <v>1</v>
      </c>
      <c r="L74" s="312">
        <v>270</v>
      </c>
      <c r="M74" s="312">
        <v>6</v>
      </c>
      <c r="N74" s="312">
        <v>800</v>
      </c>
      <c r="O74" s="312">
        <v>174</v>
      </c>
      <c r="P74" s="312">
        <v>45</v>
      </c>
      <c r="Q74" s="312">
        <v>514</v>
      </c>
      <c r="R74" s="1002">
        <v>67</v>
      </c>
    </row>
    <row r="75" spans="4:18" ht="19.5" customHeight="1">
      <c r="D75" s="132" t="s">
        <v>818</v>
      </c>
      <c r="F75" s="55"/>
      <c r="N75" s="996"/>
      <c r="O75" s="996"/>
      <c r="P75" s="996"/>
      <c r="Q75" s="996"/>
      <c r="R75" s="996"/>
    </row>
  </sheetData>
  <mergeCells count="63">
    <mergeCell ref="C74:D74"/>
    <mergeCell ref="C68:D68"/>
    <mergeCell ref="C69:D69"/>
    <mergeCell ref="C70:D70"/>
    <mergeCell ref="C71:D71"/>
    <mergeCell ref="C72:D72"/>
    <mergeCell ref="C73:D73"/>
    <mergeCell ref="C67:D67"/>
    <mergeCell ref="C63:D63"/>
    <mergeCell ref="C65:D65"/>
    <mergeCell ref="C66:D66"/>
    <mergeCell ref="B42:B51"/>
    <mergeCell ref="D42:D43"/>
    <mergeCell ref="D45:D46"/>
    <mergeCell ref="D47:D48"/>
    <mergeCell ref="Q4:R4"/>
    <mergeCell ref="B16:B25"/>
    <mergeCell ref="B7:F7"/>
    <mergeCell ref="B4:F6"/>
    <mergeCell ref="D21:D22"/>
    <mergeCell ref="D10:D11"/>
    <mergeCell ref="D13:D14"/>
    <mergeCell ref="I5:I6"/>
    <mergeCell ref="J5:J6"/>
    <mergeCell ref="K5:K6"/>
    <mergeCell ref="D16:D17"/>
    <mergeCell ref="D19:D20"/>
    <mergeCell ref="K60:L60"/>
    <mergeCell ref="I61:I62"/>
    <mergeCell ref="L61:L62"/>
    <mergeCell ref="D39:D40"/>
    <mergeCell ref="D53:D54"/>
    <mergeCell ref="D55:D56"/>
    <mergeCell ref="D57:D58"/>
    <mergeCell ref="B60:E62"/>
    <mergeCell ref="I4:J4"/>
    <mergeCell ref="K4:L4"/>
    <mergeCell ref="N61:R61"/>
    <mergeCell ref="B33:F33"/>
    <mergeCell ref="D27:D28"/>
    <mergeCell ref="D29:D30"/>
    <mergeCell ref="D31:D32"/>
    <mergeCell ref="F60:F62"/>
    <mergeCell ref="D36:D37"/>
    <mergeCell ref="J61:J62"/>
    <mergeCell ref="R5:R6"/>
    <mergeCell ref="M60:R60"/>
    <mergeCell ref="G4:H4"/>
    <mergeCell ref="M4:N4"/>
    <mergeCell ref="O4:P4"/>
    <mergeCell ref="G5:G6"/>
    <mergeCell ref="H5:H6"/>
    <mergeCell ref="N5:N6"/>
    <mergeCell ref="O5:O6"/>
    <mergeCell ref="M5:M6"/>
    <mergeCell ref="G60:G62"/>
    <mergeCell ref="H60:H62"/>
    <mergeCell ref="P5:P6"/>
    <mergeCell ref="Q5:Q6"/>
    <mergeCell ref="K61:K62"/>
    <mergeCell ref="I60:J60"/>
    <mergeCell ref="L5:L6"/>
    <mergeCell ref="M61:M62"/>
  </mergeCells>
  <printOptions/>
  <pageMargins left="0.75" right="0.75" top="1" bottom="1" header="0.512" footer="0.51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B2:Q76"/>
  <sheetViews>
    <sheetView workbookViewId="0" topLeftCell="A1">
      <selection activeCell="A1" sqref="A1"/>
    </sheetView>
  </sheetViews>
  <sheetFormatPr defaultColWidth="9.00390625" defaultRowHeight="13.5"/>
  <cols>
    <col min="1" max="1" width="2.625" style="371" customWidth="1"/>
    <col min="2" max="2" width="4.375" style="371" customWidth="1"/>
    <col min="3" max="3" width="5.00390625" style="371" customWidth="1"/>
    <col min="4" max="4" width="22.00390625" style="371" customWidth="1"/>
    <col min="5" max="5" width="2.375" style="371" customWidth="1"/>
    <col min="6" max="6" width="7.00390625" style="371" customWidth="1"/>
    <col min="7" max="8" width="8.125" style="371" customWidth="1"/>
    <col min="9" max="9" width="2.375" style="371" customWidth="1"/>
    <col min="10" max="10" width="7.25390625" style="371" customWidth="1"/>
    <col min="11" max="12" width="8.125" style="371" customWidth="1"/>
    <col min="13" max="13" width="2.625" style="371" customWidth="1"/>
    <col min="14" max="14" width="6.25390625" style="371" customWidth="1"/>
    <col min="15" max="16" width="8.125" style="371" customWidth="1"/>
    <col min="17" max="16384" width="9.00390625" style="371" customWidth="1"/>
  </cols>
  <sheetData>
    <row r="1" ht="15" customHeight="1"/>
    <row r="2" ht="15" customHeight="1">
      <c r="B2" s="372" t="s">
        <v>929</v>
      </c>
    </row>
    <row r="3" ht="15" customHeight="1">
      <c r="B3" s="372" t="s">
        <v>882</v>
      </c>
    </row>
    <row r="4" spans="3:17" ht="15" customHeight="1" thickBot="1">
      <c r="C4" s="1003"/>
      <c r="D4" s="713"/>
      <c r="E4" s="713"/>
      <c r="F4" s="713"/>
      <c r="G4" s="713"/>
      <c r="H4" s="713"/>
      <c r="I4" s="713"/>
      <c r="J4" s="713"/>
      <c r="K4" s="713"/>
      <c r="L4" s="713"/>
      <c r="M4" s="713"/>
      <c r="N4" s="713"/>
      <c r="O4" s="713"/>
      <c r="Q4" s="674" t="s">
        <v>883</v>
      </c>
    </row>
    <row r="5" spans="2:17" s="132" customFormat="1" ht="15" customHeight="1" thickTop="1">
      <c r="B5" s="1189" t="s">
        <v>884</v>
      </c>
      <c r="C5" s="1601"/>
      <c r="D5" s="1190"/>
      <c r="E5" s="1458" t="s">
        <v>885</v>
      </c>
      <c r="F5" s="1459"/>
      <c r="G5" s="1459"/>
      <c r="H5" s="1460"/>
      <c r="I5" s="1458" t="s">
        <v>886</v>
      </c>
      <c r="J5" s="1459"/>
      <c r="K5" s="1459"/>
      <c r="L5" s="1460"/>
      <c r="M5" s="1458" t="s">
        <v>887</v>
      </c>
      <c r="N5" s="1459"/>
      <c r="O5" s="1459"/>
      <c r="P5" s="1460"/>
      <c r="Q5" s="1295" t="s">
        <v>888</v>
      </c>
    </row>
    <row r="6" spans="2:17" s="132" customFormat="1" ht="15" customHeight="1">
      <c r="B6" s="1191"/>
      <c r="C6" s="1602"/>
      <c r="D6" s="1192"/>
      <c r="E6" s="695"/>
      <c r="F6" s="142"/>
      <c r="G6" s="139"/>
      <c r="H6" s="139"/>
      <c r="I6" s="986"/>
      <c r="J6" s="1004"/>
      <c r="K6" s="139"/>
      <c r="L6" s="139"/>
      <c r="M6" s="986"/>
      <c r="N6" s="1004"/>
      <c r="O6" s="1005"/>
      <c r="P6" s="1006"/>
      <c r="Q6" s="1187"/>
    </row>
    <row r="7" spans="2:17" s="132" customFormat="1" ht="15" customHeight="1">
      <c r="B7" s="1191"/>
      <c r="C7" s="1602"/>
      <c r="D7" s="1192"/>
      <c r="E7" s="1468" t="s">
        <v>889</v>
      </c>
      <c r="F7" s="1469"/>
      <c r="G7" s="644" t="s">
        <v>890</v>
      </c>
      <c r="H7" s="644" t="s">
        <v>891</v>
      </c>
      <c r="I7" s="1468" t="s">
        <v>889</v>
      </c>
      <c r="J7" s="1469"/>
      <c r="K7" s="644" t="s">
        <v>890</v>
      </c>
      <c r="L7" s="644" t="s">
        <v>891</v>
      </c>
      <c r="M7" s="1468" t="s">
        <v>889</v>
      </c>
      <c r="N7" s="1469"/>
      <c r="O7" s="644" t="s">
        <v>890</v>
      </c>
      <c r="P7" s="644" t="s">
        <v>891</v>
      </c>
      <c r="Q7" s="1187"/>
    </row>
    <row r="8" spans="2:17" s="132" customFormat="1" ht="24.75" customHeight="1">
      <c r="B8" s="1193"/>
      <c r="C8" s="1603"/>
      <c r="D8" s="1194"/>
      <c r="E8" s="697"/>
      <c r="F8" s="697"/>
      <c r="G8" s="140"/>
      <c r="H8" s="140"/>
      <c r="I8" s="696"/>
      <c r="J8" s="698"/>
      <c r="K8" s="140"/>
      <c r="L8" s="140"/>
      <c r="M8" s="696"/>
      <c r="N8" s="698"/>
      <c r="O8" s="140"/>
      <c r="P8" s="697"/>
      <c r="Q8" s="1188"/>
    </row>
    <row r="9" spans="2:17" s="132" customFormat="1" ht="13.5" customHeight="1">
      <c r="B9" s="156"/>
      <c r="C9" s="142"/>
      <c r="D9" s="625"/>
      <c r="E9" s="55"/>
      <c r="F9" s="49"/>
      <c r="G9" s="49"/>
      <c r="H9" s="49"/>
      <c r="I9" s="49"/>
      <c r="J9" s="49"/>
      <c r="K9" s="49"/>
      <c r="L9" s="49"/>
      <c r="M9" s="49"/>
      <c r="N9" s="49"/>
      <c r="O9" s="49"/>
      <c r="P9" s="49"/>
      <c r="Q9" s="362"/>
    </row>
    <row r="10" spans="2:17" s="132" customFormat="1" ht="13.5" customHeight="1">
      <c r="B10" s="1538" t="s">
        <v>892</v>
      </c>
      <c r="C10" s="1628"/>
      <c r="D10" s="1629"/>
      <c r="E10" s="55"/>
      <c r="F10" s="49">
        <f>J10+N10</f>
        <v>25788</v>
      </c>
      <c r="G10" s="49">
        <f aca="true" t="shared" si="0" ref="G10:H13">SUM(K10,O10)</f>
        <v>31231</v>
      </c>
      <c r="H10" s="49">
        <f t="shared" si="0"/>
        <v>14823</v>
      </c>
      <c r="I10" s="49"/>
      <c r="J10" s="49">
        <v>19341</v>
      </c>
      <c r="K10" s="49">
        <v>24432</v>
      </c>
      <c r="L10" s="49">
        <v>11595</v>
      </c>
      <c r="M10" s="49"/>
      <c r="N10" s="49">
        <v>6447</v>
      </c>
      <c r="O10" s="49">
        <v>6799</v>
      </c>
      <c r="P10" s="49">
        <v>3228</v>
      </c>
      <c r="Q10" s="1007">
        <v>505</v>
      </c>
    </row>
    <row r="11" spans="2:17" s="132" customFormat="1" ht="14.25" customHeight="1">
      <c r="B11" s="813"/>
      <c r="C11" s="1008" t="s">
        <v>893</v>
      </c>
      <c r="D11" s="1009" t="s">
        <v>868</v>
      </c>
      <c r="E11" s="1010"/>
      <c r="F11" s="49">
        <f>J11+N11</f>
        <v>28120</v>
      </c>
      <c r="G11" s="49">
        <f t="shared" si="0"/>
        <v>35015</v>
      </c>
      <c r="H11" s="49">
        <f t="shared" si="0"/>
        <v>16458</v>
      </c>
      <c r="I11" s="1010"/>
      <c r="J11" s="49">
        <v>21842</v>
      </c>
      <c r="K11" s="49">
        <v>26972</v>
      </c>
      <c r="L11" s="49">
        <v>13155</v>
      </c>
      <c r="M11" s="1010"/>
      <c r="N11" s="49">
        <v>6278</v>
      </c>
      <c r="O11" s="49">
        <v>8043</v>
      </c>
      <c r="P11" s="49">
        <v>3303</v>
      </c>
      <c r="Q11" s="1007">
        <v>601</v>
      </c>
    </row>
    <row r="12" spans="2:17" s="132" customFormat="1" ht="14.25" customHeight="1">
      <c r="B12" s="813"/>
      <c r="C12" s="1008" t="s">
        <v>893</v>
      </c>
      <c r="D12" s="1009" t="s">
        <v>869</v>
      </c>
      <c r="E12" s="1010"/>
      <c r="F12" s="49">
        <f>J12+N12</f>
        <v>31480</v>
      </c>
      <c r="G12" s="49">
        <f t="shared" si="0"/>
        <v>38628</v>
      </c>
      <c r="H12" s="49">
        <f t="shared" si="0"/>
        <v>18762</v>
      </c>
      <c r="I12" s="1010"/>
      <c r="J12" s="49">
        <v>24273</v>
      </c>
      <c r="K12" s="49">
        <v>29637</v>
      </c>
      <c r="L12" s="49">
        <v>14742</v>
      </c>
      <c r="M12" s="1010"/>
      <c r="N12" s="49">
        <v>7207</v>
      </c>
      <c r="O12" s="49">
        <v>8991</v>
      </c>
      <c r="P12" s="49">
        <v>4020</v>
      </c>
      <c r="Q12" s="1007">
        <v>639</v>
      </c>
    </row>
    <row r="13" spans="2:17" s="132" customFormat="1" ht="14.25" customHeight="1">
      <c r="B13" s="813"/>
      <c r="C13" s="1008" t="s">
        <v>893</v>
      </c>
      <c r="D13" s="1009" t="s">
        <v>870</v>
      </c>
      <c r="E13" s="1010"/>
      <c r="F13" s="49">
        <f>J13+N13</f>
        <v>35400</v>
      </c>
      <c r="G13" s="49">
        <f t="shared" si="0"/>
        <v>43089</v>
      </c>
      <c r="H13" s="49">
        <f t="shared" si="0"/>
        <v>21445</v>
      </c>
      <c r="I13" s="1010"/>
      <c r="J13" s="49">
        <v>27068</v>
      </c>
      <c r="K13" s="49">
        <v>32810</v>
      </c>
      <c r="L13" s="49">
        <v>16635</v>
      </c>
      <c r="M13" s="1010"/>
      <c r="N13" s="49">
        <v>8332</v>
      </c>
      <c r="O13" s="49">
        <v>10279</v>
      </c>
      <c r="P13" s="49">
        <v>4810</v>
      </c>
      <c r="Q13" s="1007">
        <v>646</v>
      </c>
    </row>
    <row r="14" spans="2:17" s="132" customFormat="1" ht="15" customHeight="1">
      <c r="B14" s="156"/>
      <c r="C14" s="142"/>
      <c r="D14" s="1011"/>
      <c r="E14" s="1012"/>
      <c r="P14" s="55"/>
      <c r="Q14" s="625"/>
    </row>
    <row r="15" spans="2:17" s="146" customFormat="1" ht="15" customHeight="1">
      <c r="B15" s="1013" t="s">
        <v>894</v>
      </c>
      <c r="C15" s="1014" t="s">
        <v>893</v>
      </c>
      <c r="D15" s="148" t="s">
        <v>895</v>
      </c>
      <c r="E15" s="1015"/>
      <c r="F15" s="36">
        <v>36472</v>
      </c>
      <c r="G15" s="36">
        <f>SUM(G17:G28)/12</f>
        <v>44736.75</v>
      </c>
      <c r="H15" s="36">
        <f>SUM(H17:H28)/12</f>
        <v>21930.75</v>
      </c>
      <c r="I15" s="36"/>
      <c r="J15" s="36">
        <f>SUM(J17:J28)/12</f>
        <v>28659.416666666668</v>
      </c>
      <c r="K15" s="36">
        <f>SUM(K17:K28)/12</f>
        <v>35001.916666666664</v>
      </c>
      <c r="L15" s="36">
        <f>SUM(L17:L28)/12</f>
        <v>17478</v>
      </c>
      <c r="M15" s="36"/>
      <c r="N15" s="36">
        <f>SUM(N17:N28)/12</f>
        <v>7813.166666666667</v>
      </c>
      <c r="O15" s="36">
        <f>SUM(O17:O28)/12</f>
        <v>9734.75</v>
      </c>
      <c r="P15" s="36">
        <f>SUM(P17:P28)/12</f>
        <v>4452.75</v>
      </c>
      <c r="Q15" s="628">
        <f>SUM(Q17:Q28)/12</f>
        <v>751.0833333333334</v>
      </c>
    </row>
    <row r="16" spans="2:17" s="132" customFormat="1" ht="15" customHeight="1">
      <c r="B16" s="156"/>
      <c r="C16" s="980"/>
      <c r="D16" s="1016"/>
      <c r="E16" s="980"/>
      <c r="F16" s="49"/>
      <c r="G16" s="49"/>
      <c r="H16" s="49"/>
      <c r="I16" s="49"/>
      <c r="J16" s="55"/>
      <c r="K16" s="55"/>
      <c r="L16" s="55"/>
      <c r="M16" s="55"/>
      <c r="N16" s="55"/>
      <c r="O16" s="55"/>
      <c r="P16" s="55"/>
      <c r="Q16" s="625"/>
    </row>
    <row r="17" spans="2:17" s="132" customFormat="1" ht="15" customHeight="1">
      <c r="B17" s="156"/>
      <c r="C17" s="142"/>
      <c r="D17" s="1017" t="s">
        <v>871</v>
      </c>
      <c r="E17" s="1018"/>
      <c r="F17" s="49">
        <f aca="true" t="shared" si="1" ref="F17:H20">J17+N17</f>
        <v>28078</v>
      </c>
      <c r="G17" s="49">
        <f t="shared" si="1"/>
        <v>34737</v>
      </c>
      <c r="H17" s="49">
        <f t="shared" si="1"/>
        <v>16603</v>
      </c>
      <c r="I17" s="49"/>
      <c r="J17" s="55">
        <v>26702</v>
      </c>
      <c r="K17" s="55">
        <v>32938</v>
      </c>
      <c r="L17" s="55">
        <v>15955</v>
      </c>
      <c r="M17" s="55"/>
      <c r="N17" s="55">
        <v>1376</v>
      </c>
      <c r="O17" s="55">
        <v>1799</v>
      </c>
      <c r="P17" s="55">
        <v>648</v>
      </c>
      <c r="Q17" s="625">
        <v>756</v>
      </c>
    </row>
    <row r="18" spans="2:17" s="132" customFormat="1" ht="15" customHeight="1">
      <c r="B18" s="156"/>
      <c r="C18" s="142"/>
      <c r="D18" s="1017" t="s">
        <v>872</v>
      </c>
      <c r="E18" s="1018"/>
      <c r="F18" s="49">
        <f t="shared" si="1"/>
        <v>28066</v>
      </c>
      <c r="G18" s="49">
        <f t="shared" si="1"/>
        <v>34586</v>
      </c>
      <c r="H18" s="49">
        <f t="shared" si="1"/>
        <v>16667</v>
      </c>
      <c r="I18" s="49"/>
      <c r="J18" s="55">
        <v>27972</v>
      </c>
      <c r="K18" s="55">
        <v>34500</v>
      </c>
      <c r="L18" s="55">
        <v>16559</v>
      </c>
      <c r="M18" s="55"/>
      <c r="N18" s="55">
        <v>94</v>
      </c>
      <c r="O18" s="55">
        <v>86</v>
      </c>
      <c r="P18" s="55">
        <v>108</v>
      </c>
      <c r="Q18" s="625">
        <v>767</v>
      </c>
    </row>
    <row r="19" spans="2:17" s="132" customFormat="1" ht="15" customHeight="1">
      <c r="B19" s="156"/>
      <c r="C19" s="142"/>
      <c r="D19" s="1017" t="s">
        <v>873</v>
      </c>
      <c r="E19" s="1018"/>
      <c r="F19" s="49">
        <f t="shared" si="1"/>
        <v>29852</v>
      </c>
      <c r="G19" s="49">
        <f t="shared" si="1"/>
        <v>36579</v>
      </c>
      <c r="H19" s="49">
        <f t="shared" si="1"/>
        <v>17931</v>
      </c>
      <c r="I19" s="49"/>
      <c r="J19" s="55">
        <v>26836</v>
      </c>
      <c r="K19" s="55">
        <v>32673</v>
      </c>
      <c r="L19" s="55">
        <v>16493</v>
      </c>
      <c r="M19" s="55"/>
      <c r="N19" s="55">
        <v>3016</v>
      </c>
      <c r="O19" s="55">
        <v>3906</v>
      </c>
      <c r="P19" s="55">
        <v>1438</v>
      </c>
      <c r="Q19" s="625">
        <v>729</v>
      </c>
    </row>
    <row r="20" spans="2:17" s="132" customFormat="1" ht="15" customHeight="1">
      <c r="B20" s="156"/>
      <c r="C20" s="142"/>
      <c r="D20" s="1017" t="s">
        <v>874</v>
      </c>
      <c r="E20" s="1018"/>
      <c r="F20" s="49">
        <f t="shared" si="1"/>
        <v>28876</v>
      </c>
      <c r="G20" s="49">
        <f t="shared" si="1"/>
        <v>35300</v>
      </c>
      <c r="H20" s="49">
        <f t="shared" si="1"/>
        <v>17690</v>
      </c>
      <c r="I20" s="49"/>
      <c r="J20" s="55">
        <v>27656</v>
      </c>
      <c r="K20" s="55">
        <v>33762</v>
      </c>
      <c r="L20" s="55">
        <v>17021</v>
      </c>
      <c r="M20" s="55"/>
      <c r="N20" s="55">
        <v>1220</v>
      </c>
      <c r="O20" s="55">
        <v>1538</v>
      </c>
      <c r="P20" s="55">
        <v>669</v>
      </c>
      <c r="Q20" s="625">
        <v>703</v>
      </c>
    </row>
    <row r="21" spans="2:17" s="132" customFormat="1" ht="15" customHeight="1">
      <c r="B21" s="156"/>
      <c r="C21" s="142"/>
      <c r="D21" s="1017" t="s">
        <v>875</v>
      </c>
      <c r="E21" s="1018"/>
      <c r="F21" s="49">
        <f aca="true" t="shared" si="2" ref="F21:F28">J21+N21</f>
        <v>29553</v>
      </c>
      <c r="G21" s="49">
        <v>36114</v>
      </c>
      <c r="H21" s="49">
        <f aca="true" t="shared" si="3" ref="H21:H28">L21+P21</f>
        <v>18084</v>
      </c>
      <c r="I21" s="49"/>
      <c r="J21" s="55">
        <v>28284</v>
      </c>
      <c r="K21" s="55">
        <v>34660</v>
      </c>
      <c r="L21" s="55">
        <v>17138</v>
      </c>
      <c r="M21" s="55"/>
      <c r="N21" s="55">
        <v>1269</v>
      </c>
      <c r="O21" s="55">
        <v>1453</v>
      </c>
      <c r="P21" s="55">
        <v>946</v>
      </c>
      <c r="Q21" s="625">
        <v>715</v>
      </c>
    </row>
    <row r="22" spans="2:17" s="132" customFormat="1" ht="15" customHeight="1">
      <c r="B22" s="156"/>
      <c r="C22" s="142"/>
      <c r="D22" s="1017" t="s">
        <v>876</v>
      </c>
      <c r="E22" s="1018"/>
      <c r="F22" s="49">
        <f t="shared" si="2"/>
        <v>42001</v>
      </c>
      <c r="G22" s="49">
        <f aca="true" t="shared" si="4" ref="G22:G28">K22+O22</f>
        <v>51897</v>
      </c>
      <c r="H22" s="49">
        <f t="shared" si="3"/>
        <v>24385</v>
      </c>
      <c r="I22" s="49"/>
      <c r="J22" s="55">
        <v>29018</v>
      </c>
      <c r="K22" s="55">
        <v>35323</v>
      </c>
      <c r="L22" s="55">
        <v>17796</v>
      </c>
      <c r="M22" s="55"/>
      <c r="N22" s="55">
        <v>12983</v>
      </c>
      <c r="O22" s="55">
        <v>16574</v>
      </c>
      <c r="P22" s="55">
        <v>6589</v>
      </c>
      <c r="Q22" s="625">
        <v>745</v>
      </c>
    </row>
    <row r="23" spans="2:17" s="132" customFormat="1" ht="15" customHeight="1">
      <c r="B23" s="156"/>
      <c r="C23" s="142"/>
      <c r="D23" s="1017" t="s">
        <v>877</v>
      </c>
      <c r="E23" s="1018"/>
      <c r="F23" s="49">
        <f t="shared" si="2"/>
        <v>43085</v>
      </c>
      <c r="G23" s="49">
        <f t="shared" si="4"/>
        <v>53182</v>
      </c>
      <c r="H23" s="49">
        <f t="shared" si="3"/>
        <v>25134</v>
      </c>
      <c r="I23" s="49"/>
      <c r="J23" s="55">
        <v>29148</v>
      </c>
      <c r="K23" s="55">
        <v>35350</v>
      </c>
      <c r="L23" s="55">
        <v>18123</v>
      </c>
      <c r="M23" s="55"/>
      <c r="N23" s="55">
        <v>13937</v>
      </c>
      <c r="O23" s="55">
        <v>17832</v>
      </c>
      <c r="P23" s="55">
        <v>7011</v>
      </c>
      <c r="Q23" s="625">
        <v>763</v>
      </c>
    </row>
    <row r="24" spans="2:17" s="132" customFormat="1" ht="15" customHeight="1">
      <c r="B24" s="156"/>
      <c r="C24" s="142"/>
      <c r="D24" s="1017" t="s">
        <v>878</v>
      </c>
      <c r="E24" s="1018"/>
      <c r="F24" s="49">
        <f t="shared" si="2"/>
        <v>38229</v>
      </c>
      <c r="G24" s="49">
        <f t="shared" si="4"/>
        <v>46794</v>
      </c>
      <c r="H24" s="49">
        <f t="shared" si="3"/>
        <v>23180</v>
      </c>
      <c r="I24" s="49"/>
      <c r="J24" s="55">
        <v>28482</v>
      </c>
      <c r="K24" s="55">
        <v>34915</v>
      </c>
      <c r="L24" s="55">
        <v>17179</v>
      </c>
      <c r="M24" s="55"/>
      <c r="N24" s="55">
        <v>9747</v>
      </c>
      <c r="O24" s="55">
        <v>11879</v>
      </c>
      <c r="P24" s="55">
        <v>6001</v>
      </c>
      <c r="Q24" s="625">
        <v>690</v>
      </c>
    </row>
    <row r="25" spans="2:17" s="132" customFormat="1" ht="15" customHeight="1">
      <c r="B25" s="156"/>
      <c r="C25" s="142"/>
      <c r="D25" s="1017" t="s">
        <v>879</v>
      </c>
      <c r="E25" s="1018"/>
      <c r="F25" s="49">
        <f t="shared" si="2"/>
        <v>32023</v>
      </c>
      <c r="G25" s="49">
        <f t="shared" si="4"/>
        <v>38528</v>
      </c>
      <c r="H25" s="49">
        <f t="shared" si="3"/>
        <v>20455</v>
      </c>
      <c r="I25" s="49"/>
      <c r="J25" s="55">
        <v>28766</v>
      </c>
      <c r="K25" s="55">
        <v>34864</v>
      </c>
      <c r="L25" s="55">
        <v>17921</v>
      </c>
      <c r="M25" s="55"/>
      <c r="N25" s="55">
        <v>3257</v>
      </c>
      <c r="O25" s="55">
        <v>3664</v>
      </c>
      <c r="P25" s="55">
        <v>2534</v>
      </c>
      <c r="Q25" s="625">
        <v>772</v>
      </c>
    </row>
    <row r="26" spans="2:17" s="132" customFormat="1" ht="15" customHeight="1">
      <c r="B26" s="156"/>
      <c r="C26" s="142"/>
      <c r="D26" s="1017" t="s">
        <v>896</v>
      </c>
      <c r="E26" s="1018"/>
      <c r="F26" s="49">
        <f t="shared" si="2"/>
        <v>31217</v>
      </c>
      <c r="G26" s="49">
        <f t="shared" si="4"/>
        <v>37871</v>
      </c>
      <c r="H26" s="49">
        <f t="shared" si="3"/>
        <v>19125</v>
      </c>
      <c r="I26" s="49"/>
      <c r="J26" s="55">
        <v>29564</v>
      </c>
      <c r="K26" s="55">
        <v>35832</v>
      </c>
      <c r="L26" s="55">
        <v>18175</v>
      </c>
      <c r="M26" s="55"/>
      <c r="N26" s="55">
        <v>1653</v>
      </c>
      <c r="O26" s="55">
        <v>2039</v>
      </c>
      <c r="P26" s="55">
        <v>950</v>
      </c>
      <c r="Q26" s="625">
        <v>785</v>
      </c>
    </row>
    <row r="27" spans="2:17" s="132" customFormat="1" ht="15" customHeight="1">
      <c r="B27" s="156"/>
      <c r="C27" s="142"/>
      <c r="D27" s="1017" t="s">
        <v>897</v>
      </c>
      <c r="E27" s="1018"/>
      <c r="F27" s="49">
        <f t="shared" si="2"/>
        <v>33014</v>
      </c>
      <c r="G27" s="49">
        <f t="shared" si="4"/>
        <v>40144</v>
      </c>
      <c r="H27" s="49">
        <f t="shared" si="3"/>
        <v>20206</v>
      </c>
      <c r="I27" s="49"/>
      <c r="J27" s="55">
        <v>30525</v>
      </c>
      <c r="K27" s="55">
        <v>37260</v>
      </c>
      <c r="L27" s="55">
        <v>18426</v>
      </c>
      <c r="M27" s="55"/>
      <c r="N27" s="55">
        <v>2489</v>
      </c>
      <c r="O27" s="55">
        <v>2884</v>
      </c>
      <c r="P27" s="55">
        <v>1780</v>
      </c>
      <c r="Q27" s="625">
        <v>746</v>
      </c>
    </row>
    <row r="28" spans="2:17" s="132" customFormat="1" ht="15" customHeight="1">
      <c r="B28" s="156"/>
      <c r="C28" s="142"/>
      <c r="D28" s="1017" t="s">
        <v>898</v>
      </c>
      <c r="E28" s="1018"/>
      <c r="F28" s="49">
        <f t="shared" si="2"/>
        <v>73677</v>
      </c>
      <c r="G28" s="49">
        <f t="shared" si="4"/>
        <v>91109</v>
      </c>
      <c r="H28" s="49">
        <f t="shared" si="3"/>
        <v>43709</v>
      </c>
      <c r="I28" s="49"/>
      <c r="J28" s="55">
        <v>30960</v>
      </c>
      <c r="K28" s="55">
        <v>37946</v>
      </c>
      <c r="L28" s="55">
        <v>18950</v>
      </c>
      <c r="M28" s="55"/>
      <c r="N28" s="55">
        <v>42717</v>
      </c>
      <c r="O28" s="55">
        <v>53163</v>
      </c>
      <c r="P28" s="55">
        <v>24759</v>
      </c>
      <c r="Q28" s="625">
        <v>842</v>
      </c>
    </row>
    <row r="29" spans="2:17" s="132" customFormat="1" ht="15" customHeight="1">
      <c r="B29" s="156"/>
      <c r="C29" s="142"/>
      <c r="D29" s="1017"/>
      <c r="E29" s="1018"/>
      <c r="F29" s="49"/>
      <c r="G29" s="49"/>
      <c r="H29" s="49"/>
      <c r="I29" s="49"/>
      <c r="J29" s="55"/>
      <c r="K29" s="55"/>
      <c r="L29" s="55"/>
      <c r="M29" s="55"/>
      <c r="N29" s="55"/>
      <c r="O29" s="55"/>
      <c r="P29" s="55"/>
      <c r="Q29" s="625"/>
    </row>
    <row r="30" spans="2:17" s="132" customFormat="1" ht="15" customHeight="1">
      <c r="B30" s="1627" t="s">
        <v>899</v>
      </c>
      <c r="C30" s="132" t="s">
        <v>900</v>
      </c>
      <c r="D30" s="122" t="s">
        <v>586</v>
      </c>
      <c r="E30" s="1020"/>
      <c r="F30" s="49">
        <f>J30+N30</f>
        <v>34553</v>
      </c>
      <c r="G30" s="49">
        <f>K30+O30</f>
        <v>39722</v>
      </c>
      <c r="H30" s="49">
        <f>L30+P30</f>
        <v>14038</v>
      </c>
      <c r="I30" s="49"/>
      <c r="J30" s="55">
        <v>29156</v>
      </c>
      <c r="K30" s="55">
        <v>33328</v>
      </c>
      <c r="L30" s="55">
        <v>12525</v>
      </c>
      <c r="M30" s="55"/>
      <c r="N30" s="55">
        <v>5397</v>
      </c>
      <c r="O30" s="55">
        <v>6394</v>
      </c>
      <c r="P30" s="55">
        <v>1513</v>
      </c>
      <c r="Q30" s="625">
        <v>780</v>
      </c>
    </row>
    <row r="31" spans="2:17" s="132" customFormat="1" ht="15" customHeight="1">
      <c r="B31" s="1627"/>
      <c r="C31" s="132" t="s">
        <v>901</v>
      </c>
      <c r="D31" s="122" t="s">
        <v>880</v>
      </c>
      <c r="E31" s="1020"/>
      <c r="F31" s="49">
        <v>30704</v>
      </c>
      <c r="G31" s="49">
        <f aca="true" t="shared" si="5" ref="G31:G44">K31+O31</f>
        <v>34553</v>
      </c>
      <c r="H31" s="49">
        <f aca="true" t="shared" si="6" ref="H31:H44">L31+P31</f>
        <v>15769</v>
      </c>
      <c r="I31" s="49"/>
      <c r="J31" s="55">
        <v>27921</v>
      </c>
      <c r="K31" s="55">
        <v>30495</v>
      </c>
      <c r="L31" s="55">
        <v>14773</v>
      </c>
      <c r="M31" s="55"/>
      <c r="N31" s="55">
        <v>3413</v>
      </c>
      <c r="O31" s="55">
        <v>4058</v>
      </c>
      <c r="P31" s="55">
        <v>996</v>
      </c>
      <c r="Q31" s="625">
        <v>728</v>
      </c>
    </row>
    <row r="32" spans="2:17" s="132" customFormat="1" ht="15" customHeight="1">
      <c r="B32" s="1627"/>
      <c r="C32" s="132" t="s">
        <v>902</v>
      </c>
      <c r="D32" s="122" t="s">
        <v>881</v>
      </c>
      <c r="E32" s="1020"/>
      <c r="F32" s="49">
        <v>30443</v>
      </c>
      <c r="G32" s="49">
        <f t="shared" si="5"/>
        <v>40919</v>
      </c>
      <c r="H32" s="49">
        <f t="shared" si="6"/>
        <v>19288</v>
      </c>
      <c r="I32" s="49"/>
      <c r="J32" s="55">
        <v>24554</v>
      </c>
      <c r="K32" s="55">
        <v>32828</v>
      </c>
      <c r="L32" s="55">
        <v>15745</v>
      </c>
      <c r="M32" s="55"/>
      <c r="N32" s="55">
        <v>5879</v>
      </c>
      <c r="O32" s="55">
        <v>8091</v>
      </c>
      <c r="P32" s="55">
        <v>3543</v>
      </c>
      <c r="Q32" s="625">
        <v>725</v>
      </c>
    </row>
    <row r="33" spans="2:17" s="132" customFormat="1" ht="15" customHeight="1">
      <c r="B33" s="1627"/>
      <c r="C33" s="980">
        <v>18</v>
      </c>
      <c r="D33" s="122" t="s">
        <v>903</v>
      </c>
      <c r="E33" s="1020"/>
      <c r="F33" s="49">
        <f aca="true" t="shared" si="7" ref="F33:F43">J33+N33</f>
        <v>23524</v>
      </c>
      <c r="G33" s="49">
        <f t="shared" si="5"/>
        <v>40641</v>
      </c>
      <c r="H33" s="49">
        <f t="shared" si="6"/>
        <v>16193</v>
      </c>
      <c r="I33" s="49"/>
      <c r="J33" s="55">
        <v>19025</v>
      </c>
      <c r="K33" s="55">
        <v>32089</v>
      </c>
      <c r="L33" s="55">
        <v>13304</v>
      </c>
      <c r="M33" s="55"/>
      <c r="N33" s="55">
        <v>4499</v>
      </c>
      <c r="O33" s="55">
        <v>8552</v>
      </c>
      <c r="P33" s="55">
        <v>2889</v>
      </c>
      <c r="Q33" s="625">
        <v>639</v>
      </c>
    </row>
    <row r="34" spans="2:17" s="132" customFormat="1" ht="15" customHeight="1">
      <c r="B34" s="1627"/>
      <c r="C34" s="980">
        <v>20</v>
      </c>
      <c r="D34" s="122" t="s">
        <v>904</v>
      </c>
      <c r="E34" s="1020"/>
      <c r="F34" s="49">
        <f t="shared" si="7"/>
        <v>24117</v>
      </c>
      <c r="G34" s="49">
        <f t="shared" si="5"/>
        <v>38241</v>
      </c>
      <c r="H34" s="49">
        <f t="shared" si="6"/>
        <v>18858</v>
      </c>
      <c r="I34" s="49"/>
      <c r="J34" s="55">
        <v>19800</v>
      </c>
      <c r="K34" s="55">
        <v>31225</v>
      </c>
      <c r="L34" s="55">
        <v>15602</v>
      </c>
      <c r="M34" s="55"/>
      <c r="N34" s="55">
        <v>4317</v>
      </c>
      <c r="O34" s="55">
        <v>7016</v>
      </c>
      <c r="P34" s="55">
        <v>3256</v>
      </c>
      <c r="Q34" s="625">
        <v>955</v>
      </c>
    </row>
    <row r="35" spans="2:17" s="132" customFormat="1" ht="15" customHeight="1">
      <c r="B35" s="1627"/>
      <c r="C35" s="980">
        <v>22</v>
      </c>
      <c r="D35" s="122" t="s">
        <v>905</v>
      </c>
      <c r="E35" s="1020"/>
      <c r="F35" s="49">
        <f t="shared" si="7"/>
        <v>27386</v>
      </c>
      <c r="G35" s="49">
        <f t="shared" si="5"/>
        <v>31209</v>
      </c>
      <c r="H35" s="49">
        <f t="shared" si="6"/>
        <v>19890</v>
      </c>
      <c r="I35" s="49"/>
      <c r="J35" s="55">
        <v>22458</v>
      </c>
      <c r="K35" s="55">
        <v>25646</v>
      </c>
      <c r="L35" s="55">
        <v>16184</v>
      </c>
      <c r="M35" s="55"/>
      <c r="N35" s="55">
        <v>4928</v>
      </c>
      <c r="O35" s="55">
        <v>5563</v>
      </c>
      <c r="P35" s="55">
        <v>3706</v>
      </c>
      <c r="Q35" s="625">
        <v>888</v>
      </c>
    </row>
    <row r="36" spans="2:17" s="132" customFormat="1" ht="15" customHeight="1">
      <c r="B36" s="1627"/>
      <c r="C36" s="980">
        <v>30</v>
      </c>
      <c r="D36" s="122" t="s">
        <v>906</v>
      </c>
      <c r="E36" s="1020"/>
      <c r="F36" s="49">
        <f t="shared" si="7"/>
        <v>36966</v>
      </c>
      <c r="G36" s="49">
        <f t="shared" si="5"/>
        <v>42370</v>
      </c>
      <c r="H36" s="49">
        <f t="shared" si="6"/>
        <v>19360</v>
      </c>
      <c r="I36" s="49"/>
      <c r="J36" s="55">
        <v>29023</v>
      </c>
      <c r="K36" s="55">
        <v>33092</v>
      </c>
      <c r="L36" s="55">
        <v>15748</v>
      </c>
      <c r="M36" s="55"/>
      <c r="N36" s="55">
        <v>7943</v>
      </c>
      <c r="O36" s="55">
        <v>9278</v>
      </c>
      <c r="P36" s="55">
        <v>3612</v>
      </c>
      <c r="Q36" s="625">
        <v>617</v>
      </c>
    </row>
    <row r="37" spans="2:17" s="132" customFormat="1" ht="15" customHeight="1">
      <c r="B37" s="1627"/>
      <c r="C37" s="980">
        <v>31</v>
      </c>
      <c r="D37" s="122" t="s">
        <v>603</v>
      </c>
      <c r="E37" s="1020"/>
      <c r="F37" s="49">
        <f t="shared" si="7"/>
        <v>45533</v>
      </c>
      <c r="G37" s="49">
        <f t="shared" si="5"/>
        <v>48292</v>
      </c>
      <c r="H37" s="49">
        <f t="shared" si="6"/>
        <v>26729</v>
      </c>
      <c r="I37" s="49"/>
      <c r="J37" s="55">
        <v>35644</v>
      </c>
      <c r="K37" s="55">
        <v>37806</v>
      </c>
      <c r="L37" s="55">
        <v>20965</v>
      </c>
      <c r="M37" s="55"/>
      <c r="N37" s="55">
        <v>9889</v>
      </c>
      <c r="O37" s="55">
        <v>10486</v>
      </c>
      <c r="P37" s="55">
        <v>5764</v>
      </c>
      <c r="Q37" s="625">
        <v>987</v>
      </c>
    </row>
    <row r="38" spans="2:17" s="132" customFormat="1" ht="15" customHeight="1">
      <c r="B38" s="1627"/>
      <c r="C38" s="980">
        <v>34</v>
      </c>
      <c r="D38" s="122" t="s">
        <v>907</v>
      </c>
      <c r="E38" s="1020"/>
      <c r="F38" s="49">
        <f t="shared" si="7"/>
        <v>33630</v>
      </c>
      <c r="G38" s="49">
        <f t="shared" si="5"/>
        <v>38875</v>
      </c>
      <c r="H38" s="49">
        <f t="shared" si="6"/>
        <v>21883</v>
      </c>
      <c r="I38" s="49"/>
      <c r="J38" s="55">
        <v>27514</v>
      </c>
      <c r="K38" s="55">
        <v>32032</v>
      </c>
      <c r="L38" s="55">
        <v>17434</v>
      </c>
      <c r="M38" s="55"/>
      <c r="N38" s="55">
        <v>6116</v>
      </c>
      <c r="O38" s="55">
        <v>6843</v>
      </c>
      <c r="P38" s="55">
        <v>4449</v>
      </c>
      <c r="Q38" s="625">
        <v>712</v>
      </c>
    </row>
    <row r="39" spans="2:17" s="132" customFormat="1" ht="15" customHeight="1">
      <c r="B39" s="1627"/>
      <c r="C39" s="980">
        <v>35</v>
      </c>
      <c r="D39" s="122" t="s">
        <v>908</v>
      </c>
      <c r="E39" s="1020"/>
      <c r="F39" s="49">
        <f t="shared" si="7"/>
        <v>25776</v>
      </c>
      <c r="G39" s="49">
        <f t="shared" si="5"/>
        <v>35946</v>
      </c>
      <c r="H39" s="49">
        <f t="shared" si="6"/>
        <v>18317</v>
      </c>
      <c r="I39" s="49"/>
      <c r="J39" s="55">
        <v>20632</v>
      </c>
      <c r="K39" s="55">
        <v>28265</v>
      </c>
      <c r="L39" s="55">
        <v>15008</v>
      </c>
      <c r="M39" s="55"/>
      <c r="N39" s="55">
        <v>5144</v>
      </c>
      <c r="O39" s="55">
        <v>7681</v>
      </c>
      <c r="P39" s="55">
        <v>3309</v>
      </c>
      <c r="Q39" s="625">
        <v>646</v>
      </c>
    </row>
    <row r="40" spans="2:17" s="132" customFormat="1" ht="15" customHeight="1">
      <c r="B40" s="1627"/>
      <c r="C40" s="1021"/>
      <c r="D40" s="122" t="s">
        <v>909</v>
      </c>
      <c r="E40" s="1020"/>
      <c r="F40" s="49">
        <f t="shared" si="7"/>
        <v>36423</v>
      </c>
      <c r="G40" s="49">
        <f t="shared" si="5"/>
        <v>43930</v>
      </c>
      <c r="H40" s="49">
        <f t="shared" si="6"/>
        <v>23335</v>
      </c>
      <c r="I40" s="49"/>
      <c r="J40" s="55">
        <v>29424</v>
      </c>
      <c r="K40" s="55">
        <v>35588</v>
      </c>
      <c r="L40" s="55">
        <v>18721</v>
      </c>
      <c r="M40" s="55"/>
      <c r="N40" s="55">
        <v>6999</v>
      </c>
      <c r="O40" s="55">
        <v>8342</v>
      </c>
      <c r="P40" s="55">
        <v>4614</v>
      </c>
      <c r="Q40" s="625">
        <v>741</v>
      </c>
    </row>
    <row r="41" spans="2:17" s="132" customFormat="1" ht="15" customHeight="1">
      <c r="B41" s="1627"/>
      <c r="C41" s="1021" t="s">
        <v>910</v>
      </c>
      <c r="D41" s="122" t="s">
        <v>911</v>
      </c>
      <c r="E41" s="1020"/>
      <c r="F41" s="49">
        <f t="shared" si="7"/>
        <v>33197</v>
      </c>
      <c r="G41" s="49">
        <f t="shared" si="5"/>
        <v>39997</v>
      </c>
      <c r="H41" s="49">
        <f t="shared" si="6"/>
        <v>21314</v>
      </c>
      <c r="I41" s="49"/>
      <c r="J41" s="55">
        <v>25954</v>
      </c>
      <c r="K41" s="55">
        <v>31153</v>
      </c>
      <c r="L41" s="55">
        <v>16854</v>
      </c>
      <c r="M41" s="55"/>
      <c r="N41" s="55">
        <v>7243</v>
      </c>
      <c r="O41" s="55">
        <v>8844</v>
      </c>
      <c r="P41" s="55">
        <v>4460</v>
      </c>
      <c r="Q41" s="625">
        <v>487</v>
      </c>
    </row>
    <row r="42" spans="2:17" s="132" customFormat="1" ht="15" customHeight="1">
      <c r="B42" s="1627"/>
      <c r="C42" s="132" t="s">
        <v>912</v>
      </c>
      <c r="D42" s="122" t="s">
        <v>913</v>
      </c>
      <c r="E42" s="1020"/>
      <c r="F42" s="49">
        <f t="shared" si="7"/>
        <v>48050</v>
      </c>
      <c r="G42" s="49">
        <f t="shared" si="5"/>
        <v>56302</v>
      </c>
      <c r="H42" s="49">
        <f t="shared" si="6"/>
        <v>38901</v>
      </c>
      <c r="I42" s="49"/>
      <c r="J42" s="55">
        <v>34271</v>
      </c>
      <c r="K42" s="55">
        <v>39960</v>
      </c>
      <c r="L42" s="55">
        <v>27917</v>
      </c>
      <c r="M42" s="55"/>
      <c r="N42" s="55">
        <v>13779</v>
      </c>
      <c r="O42" s="55">
        <v>16342</v>
      </c>
      <c r="P42" s="55">
        <v>10984</v>
      </c>
      <c r="Q42" s="625">
        <v>509</v>
      </c>
    </row>
    <row r="43" spans="2:17" s="132" customFormat="1" ht="15" customHeight="1">
      <c r="B43" s="1627"/>
      <c r="C43" s="132" t="s">
        <v>914</v>
      </c>
      <c r="D43" s="122" t="s">
        <v>915</v>
      </c>
      <c r="E43" s="1020"/>
      <c r="F43" s="49">
        <f t="shared" si="7"/>
        <v>53048</v>
      </c>
      <c r="G43" s="49">
        <f t="shared" si="5"/>
        <v>57158</v>
      </c>
      <c r="H43" s="49">
        <f t="shared" si="6"/>
        <v>32864</v>
      </c>
      <c r="I43" s="49"/>
      <c r="J43" s="55">
        <v>38902</v>
      </c>
      <c r="K43" s="55">
        <v>41928</v>
      </c>
      <c r="L43" s="55">
        <v>24192</v>
      </c>
      <c r="M43" s="55"/>
      <c r="N43" s="55">
        <v>14146</v>
      </c>
      <c r="O43" s="49">
        <v>15230</v>
      </c>
      <c r="P43" s="55">
        <v>8672</v>
      </c>
      <c r="Q43" s="625">
        <v>825</v>
      </c>
    </row>
    <row r="44" spans="2:17" s="132" customFormat="1" ht="15" customHeight="1">
      <c r="B44" s="1627"/>
      <c r="C44" s="132" t="s">
        <v>916</v>
      </c>
      <c r="D44" s="122" t="s">
        <v>917</v>
      </c>
      <c r="E44" s="1020"/>
      <c r="F44" s="49">
        <v>61797</v>
      </c>
      <c r="G44" s="49">
        <f t="shared" si="5"/>
        <v>64143</v>
      </c>
      <c r="H44" s="49">
        <f t="shared" si="6"/>
        <v>44888</v>
      </c>
      <c r="I44" s="49"/>
      <c r="J44" s="49">
        <v>42953</v>
      </c>
      <c r="K44" s="49">
        <v>44728</v>
      </c>
      <c r="L44" s="49">
        <v>30153</v>
      </c>
      <c r="M44" s="49"/>
      <c r="N44" s="49">
        <v>18843</v>
      </c>
      <c r="O44" s="55">
        <v>19415</v>
      </c>
      <c r="P44" s="49">
        <v>14735</v>
      </c>
      <c r="Q44" s="625">
        <v>818</v>
      </c>
    </row>
    <row r="45" spans="2:17" s="132" customFormat="1" ht="15" customHeight="1">
      <c r="B45" s="1019"/>
      <c r="C45" s="1020"/>
      <c r="D45" s="122"/>
      <c r="E45" s="1020"/>
      <c r="F45" s="49"/>
      <c r="G45" s="49"/>
      <c r="H45" s="49"/>
      <c r="I45" s="49"/>
      <c r="J45" s="55"/>
      <c r="K45" s="55"/>
      <c r="L45" s="55"/>
      <c r="M45" s="55"/>
      <c r="N45" s="55"/>
      <c r="O45" s="55"/>
      <c r="P45" s="55"/>
      <c r="Q45" s="625"/>
    </row>
    <row r="46" spans="2:17" ht="15" customHeight="1">
      <c r="B46" s="1627" t="s">
        <v>918</v>
      </c>
      <c r="C46" s="132" t="s">
        <v>919</v>
      </c>
      <c r="D46" s="122" t="s">
        <v>586</v>
      </c>
      <c r="E46" s="1020"/>
      <c r="F46" s="49">
        <f aca="true" t="shared" si="8" ref="F46:H53">J46+N46</f>
        <v>31430</v>
      </c>
      <c r="G46" s="49">
        <f t="shared" si="8"/>
        <v>36145</v>
      </c>
      <c r="H46" s="49">
        <f t="shared" si="8"/>
        <v>11592</v>
      </c>
      <c r="I46" s="49"/>
      <c r="J46" s="713">
        <v>27591</v>
      </c>
      <c r="K46" s="713">
        <v>31504</v>
      </c>
      <c r="L46" s="713">
        <v>11075</v>
      </c>
      <c r="M46" s="713"/>
      <c r="N46" s="713">
        <v>3839</v>
      </c>
      <c r="O46" s="713">
        <v>4641</v>
      </c>
      <c r="P46" s="713">
        <v>517</v>
      </c>
      <c r="Q46" s="1022">
        <v>0</v>
      </c>
    </row>
    <row r="47" spans="2:17" ht="15" customHeight="1">
      <c r="B47" s="1627"/>
      <c r="C47" s="132" t="s">
        <v>901</v>
      </c>
      <c r="D47" s="122" t="s">
        <v>592</v>
      </c>
      <c r="E47" s="131"/>
      <c r="F47" s="49">
        <f t="shared" si="8"/>
        <v>27364</v>
      </c>
      <c r="G47" s="49">
        <f t="shared" si="8"/>
        <v>30858</v>
      </c>
      <c r="H47" s="49">
        <f t="shared" si="8"/>
        <v>13699</v>
      </c>
      <c r="I47" s="49"/>
      <c r="J47" s="713">
        <v>25519</v>
      </c>
      <c r="K47" s="713">
        <v>28558</v>
      </c>
      <c r="L47" s="713">
        <v>13554</v>
      </c>
      <c r="M47" s="713"/>
      <c r="N47" s="713">
        <v>1845</v>
      </c>
      <c r="O47" s="713">
        <v>2300</v>
      </c>
      <c r="P47" s="713">
        <v>145</v>
      </c>
      <c r="Q47" s="1022">
        <v>0</v>
      </c>
    </row>
    <row r="48" spans="2:17" ht="15" customHeight="1">
      <c r="B48" s="1627"/>
      <c r="C48" s="132" t="s">
        <v>920</v>
      </c>
      <c r="D48" s="122" t="s">
        <v>587</v>
      </c>
      <c r="E48" s="131"/>
      <c r="F48" s="49">
        <f t="shared" si="8"/>
        <v>27746</v>
      </c>
      <c r="G48" s="49">
        <f t="shared" si="8"/>
        <v>37317</v>
      </c>
      <c r="H48" s="49">
        <f t="shared" si="8"/>
        <v>18587</v>
      </c>
      <c r="I48" s="49"/>
      <c r="J48" s="713">
        <v>22565</v>
      </c>
      <c r="K48" s="713">
        <v>30219</v>
      </c>
      <c r="L48" s="713">
        <v>15210</v>
      </c>
      <c r="M48" s="713"/>
      <c r="N48" s="713">
        <v>5181</v>
      </c>
      <c r="O48" s="713">
        <v>7098</v>
      </c>
      <c r="P48" s="713">
        <v>3377</v>
      </c>
      <c r="Q48" s="1022">
        <v>0</v>
      </c>
    </row>
    <row r="49" spans="2:17" ht="15" customHeight="1">
      <c r="B49" s="1627"/>
      <c r="C49" s="980">
        <v>18</v>
      </c>
      <c r="D49" s="122" t="s">
        <v>903</v>
      </c>
      <c r="E49" s="1020"/>
      <c r="F49" s="49">
        <f t="shared" si="8"/>
        <v>20619</v>
      </c>
      <c r="G49" s="49">
        <f t="shared" si="8"/>
        <v>36406</v>
      </c>
      <c r="H49" s="49">
        <f t="shared" si="8"/>
        <v>15434</v>
      </c>
      <c r="I49" s="49"/>
      <c r="J49" s="713">
        <v>16813</v>
      </c>
      <c r="K49" s="713">
        <v>28865</v>
      </c>
      <c r="L49" s="713">
        <v>12749</v>
      </c>
      <c r="M49" s="713"/>
      <c r="N49" s="713">
        <v>3806</v>
      </c>
      <c r="O49" s="713">
        <v>7541</v>
      </c>
      <c r="P49" s="713">
        <v>2685</v>
      </c>
      <c r="Q49" s="1022">
        <v>0</v>
      </c>
    </row>
    <row r="50" spans="2:17" ht="15" customHeight="1">
      <c r="B50" s="1627"/>
      <c r="C50" s="980">
        <v>20</v>
      </c>
      <c r="D50" s="122" t="s">
        <v>904</v>
      </c>
      <c r="E50" s="1020"/>
      <c r="F50" s="49">
        <f t="shared" si="8"/>
        <v>22100</v>
      </c>
      <c r="G50" s="49">
        <f t="shared" si="8"/>
        <v>34342</v>
      </c>
      <c r="H50" s="49">
        <f t="shared" si="8"/>
        <v>18530</v>
      </c>
      <c r="I50" s="49"/>
      <c r="J50" s="713">
        <v>18075</v>
      </c>
      <c r="K50" s="713">
        <v>27561</v>
      </c>
      <c r="L50" s="713">
        <v>15342</v>
      </c>
      <c r="M50" s="713"/>
      <c r="N50" s="713">
        <v>4025</v>
      </c>
      <c r="O50" s="713">
        <v>6781</v>
      </c>
      <c r="P50" s="713">
        <v>3188</v>
      </c>
      <c r="Q50" s="1022">
        <v>0</v>
      </c>
    </row>
    <row r="51" spans="2:17" ht="15" customHeight="1">
      <c r="B51" s="1627"/>
      <c r="C51" s="980">
        <v>22</v>
      </c>
      <c r="D51" s="122" t="s">
        <v>905</v>
      </c>
      <c r="E51" s="1020"/>
      <c r="F51" s="49">
        <f t="shared" si="8"/>
        <v>25563</v>
      </c>
      <c r="G51" s="49">
        <f t="shared" si="8"/>
        <v>29028</v>
      </c>
      <c r="H51" s="49">
        <f t="shared" si="8"/>
        <v>18577</v>
      </c>
      <c r="I51" s="49"/>
      <c r="J51" s="713">
        <v>21188</v>
      </c>
      <c r="K51" s="713">
        <v>24133</v>
      </c>
      <c r="L51" s="713">
        <v>15227</v>
      </c>
      <c r="M51" s="713"/>
      <c r="N51" s="713">
        <v>4375</v>
      </c>
      <c r="O51" s="713">
        <v>4895</v>
      </c>
      <c r="P51" s="713">
        <v>3350</v>
      </c>
      <c r="Q51" s="1022">
        <v>0</v>
      </c>
    </row>
    <row r="52" spans="2:17" ht="15" customHeight="1">
      <c r="B52" s="1627"/>
      <c r="C52" s="980">
        <v>30</v>
      </c>
      <c r="D52" s="122" t="s">
        <v>906</v>
      </c>
      <c r="E52" s="1020"/>
      <c r="F52" s="49">
        <f t="shared" si="8"/>
        <v>33902</v>
      </c>
      <c r="G52" s="49">
        <f t="shared" si="8"/>
        <v>38343</v>
      </c>
      <c r="H52" s="49">
        <f t="shared" si="8"/>
        <v>17364</v>
      </c>
      <c r="I52" s="49"/>
      <c r="J52" s="713">
        <v>27124</v>
      </c>
      <c r="K52" s="713">
        <v>30573</v>
      </c>
      <c r="L52" s="713">
        <v>14322</v>
      </c>
      <c r="M52" s="713"/>
      <c r="N52" s="713">
        <v>6778</v>
      </c>
      <c r="O52" s="713">
        <v>7770</v>
      </c>
      <c r="P52" s="713">
        <v>3042</v>
      </c>
      <c r="Q52" s="1022">
        <v>0</v>
      </c>
    </row>
    <row r="53" spans="2:17" ht="15" customHeight="1">
      <c r="B53" s="1627"/>
      <c r="C53" s="980">
        <v>31</v>
      </c>
      <c r="D53" s="122" t="s">
        <v>603</v>
      </c>
      <c r="E53" s="1020"/>
      <c r="F53" s="49">
        <f t="shared" si="8"/>
        <v>42889</v>
      </c>
      <c r="G53" s="49">
        <f t="shared" si="8"/>
        <v>45043</v>
      </c>
      <c r="H53" s="49">
        <f t="shared" si="8"/>
        <v>26117</v>
      </c>
      <c r="I53" s="49"/>
      <c r="J53" s="713">
        <v>33988</v>
      </c>
      <c r="K53" s="713">
        <v>35734</v>
      </c>
      <c r="L53" s="713">
        <v>20459</v>
      </c>
      <c r="M53" s="713"/>
      <c r="N53" s="713">
        <v>8901</v>
      </c>
      <c r="O53" s="713">
        <v>9309</v>
      </c>
      <c r="P53" s="713">
        <v>5658</v>
      </c>
      <c r="Q53" s="1022">
        <v>0</v>
      </c>
    </row>
    <row r="54" spans="2:17" ht="15" customHeight="1">
      <c r="B54" s="1627"/>
      <c r="C54" s="980">
        <v>34</v>
      </c>
      <c r="D54" s="122" t="s">
        <v>907</v>
      </c>
      <c r="E54" s="1020"/>
      <c r="F54" s="49">
        <v>31711</v>
      </c>
      <c r="G54" s="49">
        <f>K54+O54</f>
        <v>36284</v>
      </c>
      <c r="H54" s="49">
        <f>L54+P54</f>
        <v>21751</v>
      </c>
      <c r="I54" s="49"/>
      <c r="J54" s="713">
        <v>25274</v>
      </c>
      <c r="K54" s="713">
        <v>29984</v>
      </c>
      <c r="L54" s="713">
        <v>17268</v>
      </c>
      <c r="M54" s="713"/>
      <c r="N54" s="713">
        <v>5737</v>
      </c>
      <c r="O54" s="713">
        <v>6300</v>
      </c>
      <c r="P54" s="713">
        <v>4483</v>
      </c>
      <c r="Q54" s="1022">
        <v>0</v>
      </c>
    </row>
    <row r="55" spans="2:17" ht="15" customHeight="1">
      <c r="B55" s="1627"/>
      <c r="C55" s="980">
        <v>35</v>
      </c>
      <c r="D55" s="122" t="s">
        <v>908</v>
      </c>
      <c r="E55" s="1020"/>
      <c r="F55" s="49">
        <f>J55+N55</f>
        <v>22840</v>
      </c>
      <c r="G55" s="49">
        <f>K55+O55</f>
        <v>31685</v>
      </c>
      <c r="H55" s="49">
        <f>L55+P55</f>
        <v>17723</v>
      </c>
      <c r="I55" s="49"/>
      <c r="J55" s="713">
        <v>18467</v>
      </c>
      <c r="K55" s="713">
        <v>25137</v>
      </c>
      <c r="L55" s="713">
        <v>14591</v>
      </c>
      <c r="M55" s="713"/>
      <c r="N55" s="713">
        <v>4373</v>
      </c>
      <c r="O55" s="713">
        <v>6548</v>
      </c>
      <c r="P55" s="713">
        <v>3132</v>
      </c>
      <c r="Q55" s="1022">
        <v>0</v>
      </c>
    </row>
    <row r="56" spans="2:17" ht="15" customHeight="1">
      <c r="B56" s="1627"/>
      <c r="C56" s="713"/>
      <c r="D56" s="122" t="s">
        <v>909</v>
      </c>
      <c r="E56" s="1020"/>
      <c r="F56" s="49">
        <f>J56+N56</f>
        <v>33362</v>
      </c>
      <c r="G56" s="49">
        <v>40659</v>
      </c>
      <c r="H56" s="49">
        <f>L56+P56</f>
        <v>22480</v>
      </c>
      <c r="I56" s="49"/>
      <c r="J56" s="713">
        <v>27254</v>
      </c>
      <c r="K56" s="713">
        <v>32863</v>
      </c>
      <c r="L56" s="713">
        <v>17963</v>
      </c>
      <c r="M56" s="713"/>
      <c r="N56" s="713">
        <v>6108</v>
      </c>
      <c r="O56" s="713">
        <v>7046</v>
      </c>
      <c r="P56" s="713">
        <v>4517</v>
      </c>
      <c r="Q56" s="1022">
        <v>0</v>
      </c>
    </row>
    <row r="57" spans="2:17" ht="15" customHeight="1">
      <c r="B57" s="1023"/>
      <c r="C57" s="713"/>
      <c r="D57" s="122"/>
      <c r="E57" s="1020"/>
      <c r="F57" s="49"/>
      <c r="G57" s="49"/>
      <c r="H57" s="49"/>
      <c r="I57" s="49"/>
      <c r="J57" s="713"/>
      <c r="K57" s="713"/>
      <c r="L57" s="713"/>
      <c r="M57" s="713"/>
      <c r="N57" s="713"/>
      <c r="O57" s="713"/>
      <c r="P57" s="713"/>
      <c r="Q57" s="694"/>
    </row>
    <row r="58" spans="2:17" ht="15" customHeight="1">
      <c r="B58" s="1425" t="s">
        <v>921</v>
      </c>
      <c r="C58" s="132" t="s">
        <v>922</v>
      </c>
      <c r="D58" s="122" t="s">
        <v>586</v>
      </c>
      <c r="E58" s="1020"/>
      <c r="F58" s="49">
        <f aca="true" t="shared" si="9" ref="F58:H65">J58+N58</f>
        <v>46128</v>
      </c>
      <c r="G58" s="49">
        <f t="shared" si="9"/>
        <v>53789</v>
      </c>
      <c r="H58" s="49">
        <f t="shared" si="9"/>
        <v>21433</v>
      </c>
      <c r="I58" s="49"/>
      <c r="J58" s="713">
        <v>35099</v>
      </c>
      <c r="K58" s="713">
        <v>40699</v>
      </c>
      <c r="L58" s="713">
        <v>16988</v>
      </c>
      <c r="M58" s="713"/>
      <c r="N58" s="713">
        <v>11029</v>
      </c>
      <c r="O58" s="713">
        <v>13090</v>
      </c>
      <c r="P58" s="713">
        <v>4445</v>
      </c>
      <c r="Q58" s="694">
        <v>780</v>
      </c>
    </row>
    <row r="59" spans="2:17" ht="15" customHeight="1">
      <c r="B59" s="1425"/>
      <c r="C59" s="132" t="s">
        <v>901</v>
      </c>
      <c r="D59" s="122" t="s">
        <v>592</v>
      </c>
      <c r="E59" s="131"/>
      <c r="F59" s="49">
        <f t="shared" si="9"/>
        <v>45033</v>
      </c>
      <c r="G59" s="49">
        <f t="shared" si="9"/>
        <v>50428</v>
      </c>
      <c r="H59" s="49">
        <f t="shared" si="9"/>
        <v>24552</v>
      </c>
      <c r="I59" s="49"/>
      <c r="J59" s="713">
        <v>34796</v>
      </c>
      <c r="K59" s="713">
        <v>38775</v>
      </c>
      <c r="L59" s="713">
        <v>19746</v>
      </c>
      <c r="M59" s="713"/>
      <c r="N59" s="713">
        <v>10237</v>
      </c>
      <c r="O59" s="713">
        <v>11653</v>
      </c>
      <c r="P59" s="713">
        <v>4806</v>
      </c>
      <c r="Q59" s="694">
        <v>728</v>
      </c>
    </row>
    <row r="60" spans="2:17" ht="15" customHeight="1">
      <c r="B60" s="1425"/>
      <c r="C60" s="132" t="s">
        <v>920</v>
      </c>
      <c r="D60" s="122" t="s">
        <v>587</v>
      </c>
      <c r="E60" s="131"/>
      <c r="F60" s="49">
        <f t="shared" si="9"/>
        <v>43827</v>
      </c>
      <c r="G60" s="49">
        <f t="shared" si="9"/>
        <v>53844</v>
      </c>
      <c r="H60" s="49">
        <f t="shared" si="9"/>
        <v>24526</v>
      </c>
      <c r="I60" s="49"/>
      <c r="J60" s="713">
        <v>34441</v>
      </c>
      <c r="K60" s="713">
        <v>42120</v>
      </c>
      <c r="L60" s="713">
        <v>19723</v>
      </c>
      <c r="M60" s="713"/>
      <c r="N60" s="713">
        <v>9386</v>
      </c>
      <c r="O60" s="713">
        <v>11724</v>
      </c>
      <c r="P60" s="713">
        <v>4803</v>
      </c>
      <c r="Q60" s="694">
        <v>725</v>
      </c>
    </row>
    <row r="61" spans="2:17" ht="15" customHeight="1">
      <c r="B61" s="1425"/>
      <c r="C61" s="980">
        <v>18.19</v>
      </c>
      <c r="D61" s="122" t="s">
        <v>903</v>
      </c>
      <c r="E61" s="1020"/>
      <c r="F61" s="49">
        <f t="shared" si="9"/>
        <v>38949</v>
      </c>
      <c r="G61" s="49">
        <f t="shared" si="9"/>
        <v>50259</v>
      </c>
      <c r="H61" s="49">
        <f t="shared" si="9"/>
        <v>23374</v>
      </c>
      <c r="I61" s="49"/>
      <c r="J61" s="713">
        <v>30537</v>
      </c>
      <c r="K61" s="713">
        <v>39397</v>
      </c>
      <c r="L61" s="713">
        <v>18357</v>
      </c>
      <c r="M61" s="713"/>
      <c r="N61" s="713">
        <v>8412</v>
      </c>
      <c r="O61" s="713">
        <v>10862</v>
      </c>
      <c r="P61" s="713">
        <v>5017</v>
      </c>
      <c r="Q61" s="694">
        <v>639</v>
      </c>
    </row>
    <row r="62" spans="2:17" ht="15" customHeight="1">
      <c r="B62" s="1425"/>
      <c r="C62" s="980">
        <v>20</v>
      </c>
      <c r="D62" s="122" t="s">
        <v>904</v>
      </c>
      <c r="E62" s="1020"/>
      <c r="F62" s="49">
        <f t="shared" si="9"/>
        <v>35196</v>
      </c>
      <c r="G62" s="49">
        <f t="shared" si="9"/>
        <v>47550</v>
      </c>
      <c r="H62" s="49">
        <f t="shared" si="9"/>
        <v>21794</v>
      </c>
      <c r="I62" s="49"/>
      <c r="J62" s="713">
        <v>29315</v>
      </c>
      <c r="K62" s="713">
        <v>39997</v>
      </c>
      <c r="L62" s="713">
        <v>17919</v>
      </c>
      <c r="M62" s="713"/>
      <c r="N62" s="713">
        <v>5881</v>
      </c>
      <c r="O62" s="713">
        <v>7553</v>
      </c>
      <c r="P62" s="713">
        <v>3875</v>
      </c>
      <c r="Q62" s="694">
        <v>955</v>
      </c>
    </row>
    <row r="63" spans="2:17" ht="15" customHeight="1">
      <c r="B63" s="1425"/>
      <c r="C63" s="980">
        <v>22</v>
      </c>
      <c r="D63" s="122" t="s">
        <v>905</v>
      </c>
      <c r="E63" s="1020"/>
      <c r="F63" s="49">
        <f t="shared" si="9"/>
        <v>37356</v>
      </c>
      <c r="G63" s="49">
        <f t="shared" si="9"/>
        <v>43916</v>
      </c>
      <c r="H63" s="49">
        <f t="shared" si="9"/>
        <v>26274</v>
      </c>
      <c r="I63" s="49"/>
      <c r="J63" s="713">
        <v>29463</v>
      </c>
      <c r="K63" s="713">
        <v>34539</v>
      </c>
      <c r="L63" s="713">
        <v>20867</v>
      </c>
      <c r="M63" s="713"/>
      <c r="N63" s="713">
        <v>7893</v>
      </c>
      <c r="O63" s="713">
        <v>9377</v>
      </c>
      <c r="P63" s="713">
        <v>5407</v>
      </c>
      <c r="Q63" s="694">
        <v>888</v>
      </c>
    </row>
    <row r="64" spans="2:17" ht="15" customHeight="1">
      <c r="B64" s="1425"/>
      <c r="C64" s="980">
        <v>30</v>
      </c>
      <c r="D64" s="122" t="s">
        <v>906</v>
      </c>
      <c r="E64" s="1020"/>
      <c r="F64" s="49">
        <f t="shared" si="9"/>
        <v>46999</v>
      </c>
      <c r="G64" s="49">
        <f t="shared" si="9"/>
        <v>57003</v>
      </c>
      <c r="H64" s="49">
        <f t="shared" si="9"/>
        <v>23932</v>
      </c>
      <c r="I64" s="49"/>
      <c r="J64" s="713">
        <v>35285</v>
      </c>
      <c r="K64" s="713">
        <v>42318</v>
      </c>
      <c r="L64" s="713">
        <v>19046</v>
      </c>
      <c r="M64" s="713"/>
      <c r="N64" s="713">
        <v>11714</v>
      </c>
      <c r="O64" s="713">
        <v>14685</v>
      </c>
      <c r="P64" s="713">
        <v>4886</v>
      </c>
      <c r="Q64" s="694">
        <v>617</v>
      </c>
    </row>
    <row r="65" spans="2:17" ht="15" customHeight="1">
      <c r="B65" s="1425"/>
      <c r="C65" s="980">
        <v>31</v>
      </c>
      <c r="D65" s="122" t="s">
        <v>603</v>
      </c>
      <c r="E65" s="1020"/>
      <c r="F65" s="49">
        <f t="shared" si="9"/>
        <v>59488</v>
      </c>
      <c r="G65" s="49">
        <f t="shared" si="9"/>
        <v>67143</v>
      </c>
      <c r="H65" s="49">
        <f t="shared" si="9"/>
        <v>28620</v>
      </c>
      <c r="I65" s="49"/>
      <c r="J65" s="713">
        <v>44381</v>
      </c>
      <c r="K65" s="713">
        <v>49778</v>
      </c>
      <c r="L65" s="713">
        <v>22557</v>
      </c>
      <c r="M65" s="713"/>
      <c r="N65" s="713">
        <v>15107</v>
      </c>
      <c r="O65" s="713">
        <v>17365</v>
      </c>
      <c r="P65" s="713">
        <v>6063</v>
      </c>
      <c r="Q65" s="694">
        <v>987</v>
      </c>
    </row>
    <row r="66" spans="2:17" ht="15" customHeight="1">
      <c r="B66" s="1425"/>
      <c r="C66" s="980">
        <v>34</v>
      </c>
      <c r="D66" s="122" t="s">
        <v>907</v>
      </c>
      <c r="E66" s="1020"/>
      <c r="F66" s="49">
        <f>J66+N66</f>
        <v>44465</v>
      </c>
      <c r="G66" s="49">
        <v>52780</v>
      </c>
      <c r="H66" s="49">
        <f>L66+P66</f>
        <v>22827</v>
      </c>
      <c r="I66" s="49"/>
      <c r="J66" s="713">
        <v>36220</v>
      </c>
      <c r="K66" s="713">
        <v>42011</v>
      </c>
      <c r="L66" s="713">
        <v>18490</v>
      </c>
      <c r="M66" s="713"/>
      <c r="N66" s="713">
        <v>8245</v>
      </c>
      <c r="O66" s="713">
        <v>9769</v>
      </c>
      <c r="P66" s="713">
        <v>4337</v>
      </c>
      <c r="Q66" s="694">
        <v>712</v>
      </c>
    </row>
    <row r="67" spans="2:17" ht="15" customHeight="1">
      <c r="B67" s="1425"/>
      <c r="C67" s="980">
        <v>35</v>
      </c>
      <c r="D67" s="122" t="s">
        <v>908</v>
      </c>
      <c r="E67" s="1020"/>
      <c r="F67" s="49">
        <f>J67+N67</f>
        <v>41092</v>
      </c>
      <c r="G67" s="49">
        <f>K67+O67</f>
        <v>47293</v>
      </c>
      <c r="H67" s="49">
        <f>L67+P67</f>
        <v>25282</v>
      </c>
      <c r="I67" s="49"/>
      <c r="J67" s="713">
        <v>31845</v>
      </c>
      <c r="K67" s="713">
        <v>36579</v>
      </c>
      <c r="L67" s="713">
        <v>19831</v>
      </c>
      <c r="M67" s="713"/>
      <c r="N67" s="713">
        <v>9247</v>
      </c>
      <c r="O67" s="713">
        <v>10714</v>
      </c>
      <c r="P67" s="713">
        <v>5451</v>
      </c>
      <c r="Q67" s="694">
        <v>646</v>
      </c>
    </row>
    <row r="68" spans="2:17" ht="15" customHeight="1">
      <c r="B68" s="1425"/>
      <c r="C68" s="713"/>
      <c r="D68" s="122" t="s">
        <v>909</v>
      </c>
      <c r="E68" s="1020"/>
      <c r="F68" s="49">
        <f>J68+N68</f>
        <v>50287</v>
      </c>
      <c r="G68" s="49">
        <f>K68+O68</f>
        <v>60515</v>
      </c>
      <c r="H68" s="49">
        <f>L68+P68</f>
        <v>28016</v>
      </c>
      <c r="I68" s="49"/>
      <c r="J68" s="713">
        <v>39283</v>
      </c>
      <c r="K68" s="713">
        <v>46853</v>
      </c>
      <c r="L68" s="713">
        <v>22873</v>
      </c>
      <c r="M68" s="713"/>
      <c r="N68" s="713">
        <v>11004</v>
      </c>
      <c r="O68" s="713">
        <v>13662</v>
      </c>
      <c r="P68" s="713">
        <v>5143</v>
      </c>
      <c r="Q68" s="694">
        <v>741</v>
      </c>
    </row>
    <row r="69" spans="2:17" ht="15" customHeight="1">
      <c r="B69" s="1024"/>
      <c r="C69" s="1025"/>
      <c r="D69" s="712"/>
      <c r="E69" s="1024"/>
      <c r="F69" s="713"/>
      <c r="G69" s="713"/>
      <c r="H69" s="713"/>
      <c r="I69" s="713"/>
      <c r="J69" s="713"/>
      <c r="K69" s="713"/>
      <c r="L69" s="713"/>
      <c r="M69" s="713"/>
      <c r="N69" s="713"/>
      <c r="O69" s="713"/>
      <c r="P69" s="713"/>
      <c r="Q69" s="712"/>
    </row>
    <row r="70" spans="3:16" ht="15" customHeight="1">
      <c r="C70" s="713" t="s">
        <v>923</v>
      </c>
      <c r="D70" s="375"/>
      <c r="E70" s="375"/>
      <c r="F70" s="1026"/>
      <c r="G70" s="1026"/>
      <c r="H70" s="1026"/>
      <c r="I70" s="1026"/>
      <c r="J70" s="1026"/>
      <c r="K70" s="1026"/>
      <c r="L70" s="1026"/>
      <c r="M70" s="1026"/>
      <c r="N70" s="1026"/>
      <c r="O70" s="1026"/>
      <c r="P70" s="1026"/>
    </row>
    <row r="71" spans="3:16" ht="15" customHeight="1">
      <c r="C71" s="713" t="s">
        <v>924</v>
      </c>
      <c r="D71" s="375"/>
      <c r="E71" s="375"/>
      <c r="F71" s="375"/>
      <c r="G71" s="375"/>
      <c r="H71" s="375"/>
      <c r="I71" s="375"/>
      <c r="J71" s="375"/>
      <c r="K71" s="375"/>
      <c r="L71" s="375"/>
      <c r="M71" s="375"/>
      <c r="N71" s="375"/>
      <c r="O71" s="375"/>
      <c r="P71" s="375"/>
    </row>
    <row r="72" spans="3:16" ht="15" customHeight="1">
      <c r="C72" s="1027" t="s">
        <v>925</v>
      </c>
      <c r="D72" s="375"/>
      <c r="E72" s="375"/>
      <c r="F72" s="375"/>
      <c r="G72" s="375"/>
      <c r="H72" s="375"/>
      <c r="I72" s="375"/>
      <c r="J72" s="375"/>
      <c r="K72" s="375"/>
      <c r="L72" s="375"/>
      <c r="M72" s="375"/>
      <c r="N72" s="375"/>
      <c r="O72" s="375"/>
      <c r="P72" s="375"/>
    </row>
    <row r="73" spans="3:16" ht="15" customHeight="1">
      <c r="C73" s="713" t="s">
        <v>926</v>
      </c>
      <c r="D73" s="375"/>
      <c r="E73" s="375"/>
      <c r="F73" s="375"/>
      <c r="G73" s="375"/>
      <c r="H73" s="375"/>
      <c r="I73" s="375"/>
      <c r="J73" s="375"/>
      <c r="K73" s="375"/>
      <c r="L73" s="375"/>
      <c r="M73" s="375"/>
      <c r="N73" s="375"/>
      <c r="O73" s="375"/>
      <c r="P73" s="375"/>
    </row>
    <row r="74" spans="3:16" ht="15" customHeight="1">
      <c r="C74" s="713" t="s">
        <v>927</v>
      </c>
      <c r="D74" s="375"/>
      <c r="E74" s="375"/>
      <c r="F74" s="375"/>
      <c r="G74" s="375"/>
      <c r="H74" s="375"/>
      <c r="I74" s="375"/>
      <c r="J74" s="375"/>
      <c r="K74" s="375"/>
      <c r="L74" s="375"/>
      <c r="M74" s="375"/>
      <c r="N74" s="375"/>
      <c r="O74" s="375"/>
      <c r="P74" s="375"/>
    </row>
    <row r="75" spans="3:16" ht="15" customHeight="1">
      <c r="C75" s="1027"/>
      <c r="D75" s="375"/>
      <c r="E75" s="375"/>
      <c r="F75" s="375"/>
      <c r="G75" s="375"/>
      <c r="H75" s="375"/>
      <c r="I75" s="375"/>
      <c r="J75" s="375"/>
      <c r="K75" s="375"/>
      <c r="L75" s="375"/>
      <c r="M75" s="375"/>
      <c r="N75" s="375"/>
      <c r="O75" s="375"/>
      <c r="P75" s="375"/>
    </row>
    <row r="76" spans="3:16" ht="15" customHeight="1">
      <c r="C76" s="713" t="s">
        <v>928</v>
      </c>
      <c r="D76" s="375"/>
      <c r="E76" s="375"/>
      <c r="F76" s="375"/>
      <c r="G76" s="375"/>
      <c r="H76" s="375"/>
      <c r="I76" s="375"/>
      <c r="J76" s="375"/>
      <c r="K76" s="375"/>
      <c r="L76" s="375"/>
      <c r="M76" s="375"/>
      <c r="N76" s="375"/>
      <c r="O76" s="375"/>
      <c r="P76" s="37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mergeCells count="12">
    <mergeCell ref="B58:B68"/>
    <mergeCell ref="B30:B44"/>
    <mergeCell ref="B46:B56"/>
    <mergeCell ref="B10:D10"/>
    <mergeCell ref="B5:D8"/>
    <mergeCell ref="Q5:Q8"/>
    <mergeCell ref="I5:L5"/>
    <mergeCell ref="M5:P5"/>
    <mergeCell ref="I7:J7"/>
    <mergeCell ref="M7:N7"/>
    <mergeCell ref="E5:H5"/>
    <mergeCell ref="E7:F7"/>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B2:U43"/>
  <sheetViews>
    <sheetView workbookViewId="0" topLeftCell="A1">
      <selection activeCell="A1" sqref="A1"/>
    </sheetView>
  </sheetViews>
  <sheetFormatPr defaultColWidth="9.00390625" defaultRowHeight="13.5" customHeight="1"/>
  <cols>
    <col min="1" max="1" width="4.125" style="1028" customWidth="1"/>
    <col min="2" max="2" width="12.25390625" style="1028" customWidth="1"/>
    <col min="3" max="17" width="9.00390625" style="1028" customWidth="1"/>
    <col min="18" max="18" width="16.25390625" style="1028" customWidth="1"/>
    <col min="19" max="20" width="9.00390625" style="1028" customWidth="1"/>
    <col min="21" max="21" width="15.00390625" style="1028" customWidth="1"/>
    <col min="22" max="16384" width="9.00390625" style="1028" customWidth="1"/>
  </cols>
  <sheetData>
    <row r="2" ht="13.5" customHeight="1">
      <c r="B2" s="1029" t="s">
        <v>951</v>
      </c>
    </row>
    <row r="3" ht="13.5" customHeight="1" thickBot="1">
      <c r="R3" s="1030" t="s">
        <v>930</v>
      </c>
    </row>
    <row r="4" spans="2:21" ht="13.5" customHeight="1" thickTop="1">
      <c r="B4" s="1031"/>
      <c r="C4" s="1655" t="s">
        <v>931</v>
      </c>
      <c r="D4" s="1655"/>
      <c r="E4" s="1655"/>
      <c r="F4" s="1657" t="s">
        <v>932</v>
      </c>
      <c r="G4" s="1658"/>
      <c r="H4" s="1658"/>
      <c r="I4" s="1658"/>
      <c r="J4" s="1658"/>
      <c r="K4" s="1659"/>
      <c r="L4" s="1655" t="s">
        <v>933</v>
      </c>
      <c r="M4" s="1655"/>
      <c r="N4" s="1655"/>
      <c r="O4" s="1660" t="s">
        <v>934</v>
      </c>
      <c r="P4" s="1661"/>
      <c r="Q4" s="1661"/>
      <c r="R4" s="1662"/>
      <c r="S4" s="1032"/>
      <c r="T4" s="1033"/>
      <c r="U4" s="1034"/>
    </row>
    <row r="5" spans="2:21" ht="13.5" customHeight="1">
      <c r="B5" s="1035" t="s">
        <v>935</v>
      </c>
      <c r="C5" s="1656"/>
      <c r="D5" s="1656"/>
      <c r="E5" s="1656"/>
      <c r="F5" s="1642" t="s">
        <v>936</v>
      </c>
      <c r="G5" s="1643"/>
      <c r="H5" s="1644"/>
      <c r="I5" s="1642" t="s">
        <v>937</v>
      </c>
      <c r="J5" s="1643"/>
      <c r="K5" s="1644"/>
      <c r="L5" s="1656"/>
      <c r="M5" s="1656"/>
      <c r="N5" s="1656"/>
      <c r="O5" s="1654" t="s">
        <v>938</v>
      </c>
      <c r="P5" s="1654"/>
      <c r="Q5" s="1654"/>
      <c r="R5" s="1037" t="s">
        <v>939</v>
      </c>
      <c r="S5" s="1038"/>
      <c r="T5" s="1038"/>
      <c r="U5" s="1039"/>
    </row>
    <row r="6" spans="2:21" ht="13.5" customHeight="1">
      <c r="B6" s="1040"/>
      <c r="C6" s="1036" t="s">
        <v>283</v>
      </c>
      <c r="D6" s="1036" t="s">
        <v>940</v>
      </c>
      <c r="E6" s="1036" t="s">
        <v>941</v>
      </c>
      <c r="F6" s="1036" t="s">
        <v>283</v>
      </c>
      <c r="G6" s="1036" t="s">
        <v>940</v>
      </c>
      <c r="H6" s="1036" t="s">
        <v>941</v>
      </c>
      <c r="I6" s="1036" t="s">
        <v>283</v>
      </c>
      <c r="J6" s="1036" t="s">
        <v>940</v>
      </c>
      <c r="K6" s="1036" t="s">
        <v>941</v>
      </c>
      <c r="L6" s="1036" t="s">
        <v>283</v>
      </c>
      <c r="M6" s="1036" t="s">
        <v>940</v>
      </c>
      <c r="N6" s="1036" t="s">
        <v>941</v>
      </c>
      <c r="O6" s="1036" t="s">
        <v>283</v>
      </c>
      <c r="P6" s="1036" t="s">
        <v>940</v>
      </c>
      <c r="Q6" s="1036" t="s">
        <v>941</v>
      </c>
      <c r="R6" s="1036" t="s">
        <v>283</v>
      </c>
      <c r="S6" s="1038"/>
      <c r="T6" s="1038"/>
      <c r="U6" s="1039"/>
    </row>
    <row r="7" spans="2:21" ht="13.5" customHeight="1">
      <c r="B7" s="1041"/>
      <c r="C7" s="1038"/>
      <c r="D7" s="1042"/>
      <c r="E7" s="1042"/>
      <c r="F7" s="1038"/>
      <c r="G7" s="1042"/>
      <c r="H7" s="1042"/>
      <c r="I7" s="1038"/>
      <c r="J7" s="1042"/>
      <c r="K7" s="1042"/>
      <c r="L7" s="1038"/>
      <c r="M7" s="1042"/>
      <c r="N7" s="1042"/>
      <c r="O7" s="1038"/>
      <c r="P7" s="1042"/>
      <c r="Q7" s="1042"/>
      <c r="R7" s="1043"/>
      <c r="S7" s="1038"/>
      <c r="T7" s="1038"/>
      <c r="U7" s="1039"/>
    </row>
    <row r="8" spans="2:20" s="1044" customFormat="1" ht="13.5" customHeight="1">
      <c r="B8" s="1045" t="s">
        <v>283</v>
      </c>
      <c r="C8" s="1046">
        <f aca="true" t="shared" si="0" ref="C8:N8">SUM(C9:C23)</f>
        <v>2</v>
      </c>
      <c r="D8" s="1046">
        <f t="shared" si="0"/>
        <v>150</v>
      </c>
      <c r="E8" s="1046">
        <f t="shared" si="0"/>
        <v>153</v>
      </c>
      <c r="F8" s="1046">
        <f t="shared" si="0"/>
        <v>3</v>
      </c>
      <c r="G8" s="1046">
        <f t="shared" si="0"/>
        <v>200</v>
      </c>
      <c r="H8" s="1046">
        <f t="shared" si="0"/>
        <v>68</v>
      </c>
      <c r="I8" s="1046">
        <f t="shared" si="0"/>
        <v>1</v>
      </c>
      <c r="J8" s="1046">
        <f t="shared" si="0"/>
        <v>50</v>
      </c>
      <c r="K8" s="1046">
        <f t="shared" si="0"/>
        <v>66</v>
      </c>
      <c r="L8" s="1046">
        <f t="shared" si="0"/>
        <v>6</v>
      </c>
      <c r="M8" s="1046">
        <f t="shared" si="0"/>
        <v>844</v>
      </c>
      <c r="N8" s="1046">
        <f t="shared" si="0"/>
        <v>434</v>
      </c>
      <c r="O8" s="1046">
        <f>SUM(O9:O22)</f>
        <v>10</v>
      </c>
      <c r="P8" s="1046">
        <f>SUM(P9:P22)</f>
        <v>670</v>
      </c>
      <c r="Q8" s="1046">
        <f>SUM(Q9:Q22)</f>
        <v>629</v>
      </c>
      <c r="R8" s="1047">
        <f>SUM(R9:R23)</f>
        <v>2</v>
      </c>
      <c r="S8" s="1046"/>
      <c r="T8" s="1046"/>
    </row>
    <row r="9" spans="2:20" ht="13.5" customHeight="1">
      <c r="B9" s="1041" t="s">
        <v>1028</v>
      </c>
      <c r="C9" s="1034">
        <v>0</v>
      </c>
      <c r="D9" s="1034">
        <v>0</v>
      </c>
      <c r="E9" s="1034">
        <v>0</v>
      </c>
      <c r="F9" s="1034">
        <v>1</v>
      </c>
      <c r="G9" s="1034">
        <v>100</v>
      </c>
      <c r="H9" s="1034">
        <v>25</v>
      </c>
      <c r="I9" s="1034">
        <v>1</v>
      </c>
      <c r="J9" s="1034">
        <v>50</v>
      </c>
      <c r="K9" s="1034">
        <v>66</v>
      </c>
      <c r="L9" s="1034">
        <v>1</v>
      </c>
      <c r="M9" s="1034">
        <v>132</v>
      </c>
      <c r="N9" s="1034">
        <v>50</v>
      </c>
      <c r="O9" s="1034">
        <v>1</v>
      </c>
      <c r="P9" s="1034">
        <v>100</v>
      </c>
      <c r="Q9" s="1034">
        <v>69</v>
      </c>
      <c r="R9" s="1048">
        <v>0</v>
      </c>
      <c r="S9" s="1049"/>
      <c r="T9" s="1034"/>
    </row>
    <row r="10" spans="2:20" ht="13.5" customHeight="1">
      <c r="B10" s="1041" t="s">
        <v>1029</v>
      </c>
      <c r="C10" s="1034">
        <v>0</v>
      </c>
      <c r="D10" s="1034">
        <v>0</v>
      </c>
      <c r="E10" s="1034">
        <v>0</v>
      </c>
      <c r="F10" s="1034">
        <v>1</v>
      </c>
      <c r="G10" s="1034">
        <v>70</v>
      </c>
      <c r="H10" s="1034">
        <v>30</v>
      </c>
      <c r="I10" s="1034">
        <v>0</v>
      </c>
      <c r="J10" s="1034">
        <v>0</v>
      </c>
      <c r="K10" s="1034">
        <v>0</v>
      </c>
      <c r="L10" s="1034">
        <v>1</v>
      </c>
      <c r="M10" s="1034">
        <v>280</v>
      </c>
      <c r="N10" s="1034">
        <v>164</v>
      </c>
      <c r="O10" s="1034">
        <v>1</v>
      </c>
      <c r="P10" s="1034">
        <v>100</v>
      </c>
      <c r="Q10" s="1034">
        <v>102</v>
      </c>
      <c r="R10" s="1048">
        <v>1</v>
      </c>
      <c r="S10" s="1034"/>
      <c r="T10" s="1034"/>
    </row>
    <row r="11" spans="2:20" ht="13.5" customHeight="1">
      <c r="B11" s="1041" t="s">
        <v>1042</v>
      </c>
      <c r="C11" s="1034">
        <v>0</v>
      </c>
      <c r="D11" s="1034">
        <v>0</v>
      </c>
      <c r="E11" s="1034">
        <v>0</v>
      </c>
      <c r="F11" s="1034">
        <v>0</v>
      </c>
      <c r="G11" s="1034">
        <v>0</v>
      </c>
      <c r="H11" s="1034">
        <v>0</v>
      </c>
      <c r="I11" s="1034">
        <v>0</v>
      </c>
      <c r="J11" s="1034">
        <v>0</v>
      </c>
      <c r="K11" s="1034">
        <v>0</v>
      </c>
      <c r="L11" s="1034">
        <v>0</v>
      </c>
      <c r="M11" s="1034">
        <v>0</v>
      </c>
      <c r="N11" s="1034">
        <v>0</v>
      </c>
      <c r="O11" s="1034">
        <v>2</v>
      </c>
      <c r="P11" s="1034">
        <v>130</v>
      </c>
      <c r="Q11" s="1034">
        <v>134</v>
      </c>
      <c r="R11" s="1048">
        <v>0</v>
      </c>
      <c r="S11" s="1034"/>
      <c r="T11" s="1034"/>
    </row>
    <row r="12" spans="2:20" ht="13.5" customHeight="1">
      <c r="B12" s="1041" t="s">
        <v>1043</v>
      </c>
      <c r="C12" s="1034">
        <v>0</v>
      </c>
      <c r="D12" s="1034">
        <v>0</v>
      </c>
      <c r="E12" s="1034">
        <v>0</v>
      </c>
      <c r="F12" s="1034">
        <v>0</v>
      </c>
      <c r="G12" s="1034">
        <v>0</v>
      </c>
      <c r="H12" s="1034">
        <v>0</v>
      </c>
      <c r="I12" s="1034">
        <v>0</v>
      </c>
      <c r="J12" s="1034">
        <v>0</v>
      </c>
      <c r="K12" s="1034">
        <v>0</v>
      </c>
      <c r="L12" s="1034">
        <v>1</v>
      </c>
      <c r="M12" s="1034">
        <v>150</v>
      </c>
      <c r="N12" s="1034">
        <v>101</v>
      </c>
      <c r="O12" s="1034">
        <v>1</v>
      </c>
      <c r="P12" s="1034">
        <v>70</v>
      </c>
      <c r="Q12" s="1034">
        <v>62</v>
      </c>
      <c r="R12" s="1048">
        <v>0</v>
      </c>
      <c r="S12" s="1034"/>
      <c r="T12" s="1034"/>
    </row>
    <row r="13" spans="2:20" ht="13.5" customHeight="1">
      <c r="B13" s="1041" t="s">
        <v>1053</v>
      </c>
      <c r="C13" s="1034">
        <v>0</v>
      </c>
      <c r="D13" s="1034">
        <v>0</v>
      </c>
      <c r="E13" s="1034">
        <v>0</v>
      </c>
      <c r="F13" s="1034">
        <v>0</v>
      </c>
      <c r="G13" s="1034">
        <v>0</v>
      </c>
      <c r="H13" s="1034">
        <v>0</v>
      </c>
      <c r="I13" s="1034">
        <v>0</v>
      </c>
      <c r="J13" s="1034">
        <v>0</v>
      </c>
      <c r="K13" s="1034">
        <v>0</v>
      </c>
      <c r="L13" s="1034">
        <v>0</v>
      </c>
      <c r="M13" s="1034">
        <v>0</v>
      </c>
      <c r="N13" s="1034">
        <v>0</v>
      </c>
      <c r="O13" s="1034">
        <v>1</v>
      </c>
      <c r="P13" s="1034">
        <v>50</v>
      </c>
      <c r="Q13" s="1034">
        <v>51</v>
      </c>
      <c r="R13" s="1048">
        <v>0</v>
      </c>
      <c r="S13" s="1034"/>
      <c r="T13" s="1034"/>
    </row>
    <row r="14" spans="2:20" ht="13.5" customHeight="1">
      <c r="B14" s="1041" t="s">
        <v>1061</v>
      </c>
      <c r="C14" s="1034">
        <v>0</v>
      </c>
      <c r="D14" s="1034">
        <v>0</v>
      </c>
      <c r="E14" s="1034">
        <v>0</v>
      </c>
      <c r="F14" s="1034">
        <v>0</v>
      </c>
      <c r="G14" s="1034">
        <v>0</v>
      </c>
      <c r="H14" s="1034">
        <v>0</v>
      </c>
      <c r="I14" s="1034">
        <v>0</v>
      </c>
      <c r="J14" s="1034">
        <v>0</v>
      </c>
      <c r="K14" s="1034">
        <v>0</v>
      </c>
      <c r="L14" s="1034">
        <v>0</v>
      </c>
      <c r="M14" s="1034">
        <v>0</v>
      </c>
      <c r="N14" s="1034">
        <v>0</v>
      </c>
      <c r="O14" s="1034">
        <v>0</v>
      </c>
      <c r="P14" s="1034">
        <v>0</v>
      </c>
      <c r="Q14" s="1034">
        <v>0</v>
      </c>
      <c r="R14" s="1048">
        <v>0</v>
      </c>
      <c r="S14" s="1034"/>
      <c r="T14" s="1034"/>
    </row>
    <row r="15" spans="2:20" ht="13.5" customHeight="1">
      <c r="B15" s="1041"/>
      <c r="C15" s="1034"/>
      <c r="D15" s="1034"/>
      <c r="E15" s="1034"/>
      <c r="F15" s="1034"/>
      <c r="G15" s="1034"/>
      <c r="H15" s="1034"/>
      <c r="I15" s="1034"/>
      <c r="J15" s="1034"/>
      <c r="K15" s="1034"/>
      <c r="L15" s="1034"/>
      <c r="M15" s="1034"/>
      <c r="N15" s="1034"/>
      <c r="O15" s="1034"/>
      <c r="P15" s="1034"/>
      <c r="Q15" s="1034"/>
      <c r="R15" s="1048"/>
      <c r="S15" s="1034"/>
      <c r="T15" s="1034"/>
    </row>
    <row r="16" spans="2:20" ht="13.5" customHeight="1">
      <c r="B16" s="1041" t="s">
        <v>1062</v>
      </c>
      <c r="C16" s="1034">
        <v>0</v>
      </c>
      <c r="D16" s="1034">
        <v>0</v>
      </c>
      <c r="E16" s="1034">
        <v>0</v>
      </c>
      <c r="F16" s="1034">
        <v>0</v>
      </c>
      <c r="G16" s="1034">
        <v>0</v>
      </c>
      <c r="H16" s="1034">
        <v>0</v>
      </c>
      <c r="I16" s="1034">
        <v>0</v>
      </c>
      <c r="J16" s="1034">
        <v>0</v>
      </c>
      <c r="K16" s="1034">
        <v>0</v>
      </c>
      <c r="L16" s="1034">
        <v>1</v>
      </c>
      <c r="M16" s="1034">
        <v>82</v>
      </c>
      <c r="N16" s="1034">
        <v>23</v>
      </c>
      <c r="O16" s="1034">
        <v>1</v>
      </c>
      <c r="P16" s="1034">
        <v>50</v>
      </c>
      <c r="Q16" s="1034">
        <v>50</v>
      </c>
      <c r="R16" s="1048">
        <v>0</v>
      </c>
      <c r="S16" s="1034"/>
      <c r="T16" s="1034"/>
    </row>
    <row r="17" spans="2:20" ht="13.5" customHeight="1">
      <c r="B17" s="1041" t="s">
        <v>1248</v>
      </c>
      <c r="C17" s="1034">
        <v>0</v>
      </c>
      <c r="D17" s="1034">
        <v>0</v>
      </c>
      <c r="E17" s="1034">
        <v>0</v>
      </c>
      <c r="F17" s="1034">
        <v>1</v>
      </c>
      <c r="G17" s="1034">
        <v>30</v>
      </c>
      <c r="H17" s="1034">
        <v>13</v>
      </c>
      <c r="I17" s="1034">
        <v>0</v>
      </c>
      <c r="J17" s="1034">
        <v>0</v>
      </c>
      <c r="K17" s="1034">
        <v>0</v>
      </c>
      <c r="L17" s="1034">
        <v>0</v>
      </c>
      <c r="M17" s="1034">
        <v>0</v>
      </c>
      <c r="N17" s="1034">
        <v>0</v>
      </c>
      <c r="O17" s="1034">
        <v>1</v>
      </c>
      <c r="P17" s="1034">
        <v>50</v>
      </c>
      <c r="Q17" s="1034">
        <v>49</v>
      </c>
      <c r="R17" s="1048">
        <v>0</v>
      </c>
      <c r="S17" s="1034"/>
      <c r="T17" s="1034"/>
    </row>
    <row r="18" spans="2:20" ht="13.5" customHeight="1">
      <c r="B18" s="1041" t="s">
        <v>1073</v>
      </c>
      <c r="C18" s="1034">
        <v>1</v>
      </c>
      <c r="D18" s="1034">
        <v>50</v>
      </c>
      <c r="E18" s="1034">
        <v>51</v>
      </c>
      <c r="F18" s="1034">
        <v>0</v>
      </c>
      <c r="G18" s="1034">
        <v>0</v>
      </c>
      <c r="H18" s="1034">
        <v>0</v>
      </c>
      <c r="I18" s="1034">
        <v>0</v>
      </c>
      <c r="J18" s="1034">
        <v>0</v>
      </c>
      <c r="K18" s="1034">
        <v>0</v>
      </c>
      <c r="L18" s="1034">
        <v>0</v>
      </c>
      <c r="M18" s="1034">
        <v>0</v>
      </c>
      <c r="N18" s="1034">
        <v>0</v>
      </c>
      <c r="O18" s="1034">
        <v>1</v>
      </c>
      <c r="P18" s="1034">
        <v>70</v>
      </c>
      <c r="Q18" s="1034">
        <v>69</v>
      </c>
      <c r="R18" s="1048">
        <v>0</v>
      </c>
      <c r="S18" s="1034"/>
      <c r="T18" s="1034"/>
    </row>
    <row r="19" spans="2:20" ht="13.5" customHeight="1">
      <c r="B19" s="1041" t="s">
        <v>1064</v>
      </c>
      <c r="C19" s="1034">
        <v>1</v>
      </c>
      <c r="D19" s="1034">
        <v>100</v>
      </c>
      <c r="E19" s="1034">
        <v>102</v>
      </c>
      <c r="F19" s="1034">
        <v>0</v>
      </c>
      <c r="G19" s="1034">
        <v>0</v>
      </c>
      <c r="H19" s="1034">
        <v>0</v>
      </c>
      <c r="I19" s="1034">
        <v>0</v>
      </c>
      <c r="J19" s="1034">
        <v>0</v>
      </c>
      <c r="K19" s="1034">
        <v>0</v>
      </c>
      <c r="L19" s="1034">
        <v>0</v>
      </c>
      <c r="M19" s="1034">
        <v>0</v>
      </c>
      <c r="N19" s="1034">
        <v>0</v>
      </c>
      <c r="O19" s="1034">
        <v>0</v>
      </c>
      <c r="P19" s="1034">
        <v>0</v>
      </c>
      <c r="Q19" s="1034">
        <v>0</v>
      </c>
      <c r="R19" s="1048">
        <v>0</v>
      </c>
      <c r="S19" s="1034"/>
      <c r="T19" s="1034"/>
    </row>
    <row r="20" spans="2:20" ht="13.5" customHeight="1">
      <c r="B20" s="1041" t="s">
        <v>1065</v>
      </c>
      <c r="C20" s="1034">
        <v>0</v>
      </c>
      <c r="D20" s="1034">
        <v>0</v>
      </c>
      <c r="E20" s="1034">
        <v>0</v>
      </c>
      <c r="F20" s="1034">
        <v>0</v>
      </c>
      <c r="G20" s="1034">
        <v>0</v>
      </c>
      <c r="H20" s="1034">
        <v>0</v>
      </c>
      <c r="I20" s="1034">
        <v>0</v>
      </c>
      <c r="J20" s="1034">
        <v>0</v>
      </c>
      <c r="K20" s="1034">
        <v>0</v>
      </c>
      <c r="L20" s="1034">
        <v>0</v>
      </c>
      <c r="M20" s="1034">
        <v>0</v>
      </c>
      <c r="N20" s="1034">
        <v>0</v>
      </c>
      <c r="O20" s="1034">
        <v>0</v>
      </c>
      <c r="P20" s="1034">
        <v>0</v>
      </c>
      <c r="Q20" s="1034">
        <v>0</v>
      </c>
      <c r="R20" s="1048">
        <v>1</v>
      </c>
      <c r="S20" s="1034"/>
      <c r="T20" s="1034"/>
    </row>
    <row r="21" spans="2:20" ht="13.5" customHeight="1">
      <c r="B21" s="1041" t="s">
        <v>1066</v>
      </c>
      <c r="C21" s="1034">
        <v>0</v>
      </c>
      <c r="D21" s="1034">
        <v>0</v>
      </c>
      <c r="E21" s="1034">
        <v>0</v>
      </c>
      <c r="F21" s="1034">
        <v>0</v>
      </c>
      <c r="G21" s="1034">
        <v>0</v>
      </c>
      <c r="H21" s="1034">
        <v>0</v>
      </c>
      <c r="I21" s="1034">
        <v>0</v>
      </c>
      <c r="J21" s="1034">
        <v>0</v>
      </c>
      <c r="K21" s="1034">
        <v>0</v>
      </c>
      <c r="L21" s="1034">
        <v>1</v>
      </c>
      <c r="M21" s="1034">
        <v>100</v>
      </c>
      <c r="N21" s="1034">
        <v>40</v>
      </c>
      <c r="O21" s="1034">
        <v>1</v>
      </c>
      <c r="P21" s="1034">
        <v>50</v>
      </c>
      <c r="Q21" s="1034">
        <v>43</v>
      </c>
      <c r="R21" s="1048">
        <v>0</v>
      </c>
      <c r="S21" s="1034"/>
      <c r="T21" s="1034"/>
    </row>
    <row r="22" spans="2:20" ht="13.5" customHeight="1">
      <c r="B22" s="1041" t="s">
        <v>942</v>
      </c>
      <c r="C22" s="1034">
        <v>0</v>
      </c>
      <c r="D22" s="1034">
        <v>0</v>
      </c>
      <c r="E22" s="1034">
        <v>0</v>
      </c>
      <c r="F22" s="1034">
        <v>0</v>
      </c>
      <c r="G22" s="1034">
        <v>0</v>
      </c>
      <c r="H22" s="1034">
        <v>0</v>
      </c>
      <c r="I22" s="1034">
        <v>0</v>
      </c>
      <c r="J22" s="1034">
        <v>0</v>
      </c>
      <c r="K22" s="1034">
        <v>0</v>
      </c>
      <c r="L22" s="1034">
        <v>1</v>
      </c>
      <c r="M22" s="1034">
        <v>100</v>
      </c>
      <c r="N22" s="1034">
        <v>56</v>
      </c>
      <c r="O22" s="1034">
        <v>0</v>
      </c>
      <c r="P22" s="1034">
        <v>0</v>
      </c>
      <c r="Q22" s="1034">
        <v>0</v>
      </c>
      <c r="R22" s="1048">
        <v>0</v>
      </c>
      <c r="S22" s="1034"/>
      <c r="T22" s="1034"/>
    </row>
    <row r="23" spans="2:18" ht="13.5" customHeight="1" thickBot="1">
      <c r="B23" s="1041"/>
      <c r="C23" s="1034"/>
      <c r="D23" s="1034"/>
      <c r="E23" s="1034"/>
      <c r="F23" s="1034"/>
      <c r="G23" s="1034"/>
      <c r="H23" s="1034"/>
      <c r="I23" s="1034"/>
      <c r="J23" s="1034"/>
      <c r="K23" s="1034"/>
      <c r="L23" s="1034"/>
      <c r="M23" s="1034"/>
      <c r="N23" s="1034"/>
      <c r="O23" s="1050"/>
      <c r="P23" s="1050"/>
      <c r="Q23" s="1050"/>
      <c r="R23" s="1048"/>
    </row>
    <row r="24" spans="2:18" ht="13.5" customHeight="1" thickTop="1">
      <c r="B24" s="1031"/>
      <c r="C24" s="1630" t="s">
        <v>943</v>
      </c>
      <c r="D24" s="1631"/>
      <c r="E24" s="1632"/>
      <c r="F24" s="1639" t="s">
        <v>944</v>
      </c>
      <c r="G24" s="1640"/>
      <c r="H24" s="1641"/>
      <c r="I24" s="1651" t="s">
        <v>945</v>
      </c>
      <c r="J24" s="1652"/>
      <c r="K24" s="1652"/>
      <c r="L24" s="1652"/>
      <c r="M24" s="1652"/>
      <c r="N24" s="1652"/>
      <c r="O24" s="1652"/>
      <c r="P24" s="1652"/>
      <c r="Q24" s="1653"/>
      <c r="R24" s="1051" t="s">
        <v>946</v>
      </c>
    </row>
    <row r="25" spans="2:18" ht="13.5" customHeight="1">
      <c r="B25" s="1035" t="s">
        <v>935</v>
      </c>
      <c r="C25" s="1633"/>
      <c r="D25" s="1634"/>
      <c r="E25" s="1635"/>
      <c r="F25" s="1642"/>
      <c r="G25" s="1643"/>
      <c r="H25" s="1644"/>
      <c r="I25" s="1648" t="s">
        <v>936</v>
      </c>
      <c r="J25" s="1649"/>
      <c r="K25" s="1650"/>
      <c r="L25" s="1645" t="s">
        <v>947</v>
      </c>
      <c r="M25" s="1646"/>
      <c r="N25" s="1647"/>
      <c r="O25" s="1636" t="s">
        <v>948</v>
      </c>
      <c r="P25" s="1637"/>
      <c r="Q25" s="1638"/>
      <c r="R25" s="1054" t="s">
        <v>949</v>
      </c>
    </row>
    <row r="26" spans="2:18" ht="13.5" customHeight="1">
      <c r="B26" s="1040"/>
      <c r="C26" s="1052" t="s">
        <v>283</v>
      </c>
      <c r="D26" s="1055" t="s">
        <v>940</v>
      </c>
      <c r="E26" s="1055" t="s">
        <v>941</v>
      </c>
      <c r="F26" s="1055" t="s">
        <v>283</v>
      </c>
      <c r="G26" s="1055" t="s">
        <v>940</v>
      </c>
      <c r="H26" s="1055" t="s">
        <v>941</v>
      </c>
      <c r="I26" s="1055" t="s">
        <v>283</v>
      </c>
      <c r="J26" s="1055" t="s">
        <v>940</v>
      </c>
      <c r="K26" s="1052" t="s">
        <v>941</v>
      </c>
      <c r="L26" s="1055" t="s">
        <v>283</v>
      </c>
      <c r="M26" s="1055" t="s">
        <v>940</v>
      </c>
      <c r="N26" s="1052" t="s">
        <v>941</v>
      </c>
      <c r="O26" s="1055" t="s">
        <v>283</v>
      </c>
      <c r="P26" s="1055" t="s">
        <v>940</v>
      </c>
      <c r="Q26" s="1053" t="s">
        <v>941</v>
      </c>
      <c r="R26" s="1055" t="s">
        <v>283</v>
      </c>
    </row>
    <row r="27" spans="2:18" ht="13.5" customHeight="1">
      <c r="B27" s="1041"/>
      <c r="C27" s="1038"/>
      <c r="D27" s="1042"/>
      <c r="E27" s="1042"/>
      <c r="F27" s="1038"/>
      <c r="G27" s="1042"/>
      <c r="H27" s="1042"/>
      <c r="I27" s="1038"/>
      <c r="J27" s="1042"/>
      <c r="K27" s="1042"/>
      <c r="L27" s="1038"/>
      <c r="M27" s="1042"/>
      <c r="N27" s="1042"/>
      <c r="O27" s="1056"/>
      <c r="P27" s="1057"/>
      <c r="Q27" s="1057"/>
      <c r="R27" s="1058"/>
    </row>
    <row r="28" spans="2:21" s="1044" customFormat="1" ht="13.5" customHeight="1">
      <c r="B28" s="1045" t="s">
        <v>283</v>
      </c>
      <c r="C28" s="1059">
        <f aca="true" t="shared" si="1" ref="C28:R28">SUM(C29:C42)</f>
        <v>2</v>
      </c>
      <c r="D28" s="1059">
        <f t="shared" si="1"/>
        <v>70</v>
      </c>
      <c r="E28" s="1059">
        <f t="shared" si="1"/>
        <v>47</v>
      </c>
      <c r="F28" s="1059">
        <f t="shared" si="1"/>
        <v>1</v>
      </c>
      <c r="G28" s="1059">
        <f t="shared" si="1"/>
        <v>30</v>
      </c>
      <c r="H28" s="1059">
        <f t="shared" si="1"/>
        <v>14</v>
      </c>
      <c r="I28" s="1059">
        <f t="shared" si="1"/>
        <v>1</v>
      </c>
      <c r="J28" s="1059">
        <f t="shared" si="1"/>
        <v>40</v>
      </c>
      <c r="K28" s="1059">
        <f t="shared" si="1"/>
        <v>11</v>
      </c>
      <c r="L28" s="1059">
        <f t="shared" si="1"/>
        <v>3</v>
      </c>
      <c r="M28" s="1059">
        <f t="shared" si="1"/>
        <v>97</v>
      </c>
      <c r="N28" s="1059">
        <f t="shared" si="1"/>
        <v>74</v>
      </c>
      <c r="O28" s="1046">
        <f t="shared" si="1"/>
        <v>1</v>
      </c>
      <c r="P28" s="1046">
        <f t="shared" si="1"/>
        <v>100</v>
      </c>
      <c r="Q28" s="1046">
        <f t="shared" si="1"/>
        <v>34</v>
      </c>
      <c r="R28" s="1047">
        <f t="shared" si="1"/>
        <v>6</v>
      </c>
      <c r="S28" s="1028"/>
      <c r="T28" s="1028"/>
      <c r="U28" s="1028"/>
    </row>
    <row r="29" spans="2:18" ht="13.5" customHeight="1">
      <c r="B29" s="1041" t="s">
        <v>1028</v>
      </c>
      <c r="C29" s="1060">
        <v>2</v>
      </c>
      <c r="D29" s="1060">
        <v>70</v>
      </c>
      <c r="E29" s="1060">
        <v>47</v>
      </c>
      <c r="F29" s="1060">
        <v>1</v>
      </c>
      <c r="G29" s="1060">
        <v>30</v>
      </c>
      <c r="H29" s="1060">
        <v>14</v>
      </c>
      <c r="I29" s="1060">
        <v>1</v>
      </c>
      <c r="J29" s="1060">
        <v>40</v>
      </c>
      <c r="K29" s="1060">
        <v>11</v>
      </c>
      <c r="L29" s="1060">
        <v>1</v>
      </c>
      <c r="M29" s="1061">
        <v>16</v>
      </c>
      <c r="N29" s="1061">
        <v>6</v>
      </c>
      <c r="O29" s="1034">
        <v>1</v>
      </c>
      <c r="P29" s="1062">
        <v>100</v>
      </c>
      <c r="Q29" s="1034">
        <v>34</v>
      </c>
      <c r="R29" s="1048">
        <v>1</v>
      </c>
    </row>
    <row r="30" spans="2:18" ht="13.5" customHeight="1">
      <c r="B30" s="1041" t="s">
        <v>1029</v>
      </c>
      <c r="C30" s="1060">
        <v>0</v>
      </c>
      <c r="D30" s="1060">
        <v>0</v>
      </c>
      <c r="E30" s="1060">
        <v>0</v>
      </c>
      <c r="F30" s="1060">
        <v>0</v>
      </c>
      <c r="G30" s="1060">
        <v>0</v>
      </c>
      <c r="H30" s="1060">
        <v>0</v>
      </c>
      <c r="I30" s="1060">
        <v>0</v>
      </c>
      <c r="J30" s="1060">
        <v>0</v>
      </c>
      <c r="K30" s="1060">
        <v>0</v>
      </c>
      <c r="L30" s="1060">
        <v>1</v>
      </c>
      <c r="M30" s="1061">
        <v>40</v>
      </c>
      <c r="N30" s="1061">
        <v>34</v>
      </c>
      <c r="O30" s="1034">
        <v>0</v>
      </c>
      <c r="P30" s="1060">
        <v>0</v>
      </c>
      <c r="Q30" s="1034">
        <v>0</v>
      </c>
      <c r="R30" s="1048">
        <v>1</v>
      </c>
    </row>
    <row r="31" spans="2:18" ht="13.5" customHeight="1">
      <c r="B31" s="1041" t="s">
        <v>1042</v>
      </c>
      <c r="C31" s="1060">
        <v>0</v>
      </c>
      <c r="D31" s="1060">
        <v>0</v>
      </c>
      <c r="E31" s="1060">
        <v>0</v>
      </c>
      <c r="F31" s="1060">
        <v>0</v>
      </c>
      <c r="G31" s="1060">
        <v>0</v>
      </c>
      <c r="H31" s="1060">
        <v>0</v>
      </c>
      <c r="I31" s="1060">
        <v>0</v>
      </c>
      <c r="J31" s="1060">
        <v>0</v>
      </c>
      <c r="K31" s="1060">
        <v>0</v>
      </c>
      <c r="L31" s="1060">
        <v>0</v>
      </c>
      <c r="M31" s="1060">
        <v>0</v>
      </c>
      <c r="N31" s="1034">
        <v>0</v>
      </c>
      <c r="O31" s="1034">
        <v>0</v>
      </c>
      <c r="P31" s="1060">
        <v>0</v>
      </c>
      <c r="Q31" s="1034">
        <v>0</v>
      </c>
      <c r="R31" s="1048">
        <v>0</v>
      </c>
    </row>
    <row r="32" spans="2:18" ht="13.5" customHeight="1">
      <c r="B32" s="1041" t="s">
        <v>1043</v>
      </c>
      <c r="C32" s="1060">
        <v>0</v>
      </c>
      <c r="D32" s="1060">
        <v>0</v>
      </c>
      <c r="E32" s="1060">
        <v>0</v>
      </c>
      <c r="F32" s="1060">
        <v>0</v>
      </c>
      <c r="G32" s="1060">
        <v>0</v>
      </c>
      <c r="H32" s="1060">
        <v>0</v>
      </c>
      <c r="I32" s="1060">
        <v>0</v>
      </c>
      <c r="J32" s="1060">
        <v>0</v>
      </c>
      <c r="K32" s="1060">
        <v>0</v>
      </c>
      <c r="L32" s="1060">
        <v>1</v>
      </c>
      <c r="M32" s="1060">
        <v>41</v>
      </c>
      <c r="N32" s="1034">
        <v>34</v>
      </c>
      <c r="O32" s="1034">
        <v>0</v>
      </c>
      <c r="P32" s="1060">
        <v>0</v>
      </c>
      <c r="Q32" s="1034">
        <v>0</v>
      </c>
      <c r="R32" s="1048">
        <v>0</v>
      </c>
    </row>
    <row r="33" spans="2:18" ht="13.5" customHeight="1">
      <c r="B33" s="1041" t="s">
        <v>1053</v>
      </c>
      <c r="C33" s="1060">
        <v>0</v>
      </c>
      <c r="D33" s="1060">
        <v>0</v>
      </c>
      <c r="E33" s="1060">
        <v>0</v>
      </c>
      <c r="F33" s="1060">
        <v>0</v>
      </c>
      <c r="G33" s="1060">
        <v>0</v>
      </c>
      <c r="H33" s="1060">
        <v>0</v>
      </c>
      <c r="I33" s="1060">
        <v>0</v>
      </c>
      <c r="J33" s="1060">
        <v>0</v>
      </c>
      <c r="K33" s="1060">
        <v>0</v>
      </c>
      <c r="L33" s="1060">
        <v>0</v>
      </c>
      <c r="M33" s="1060">
        <v>0</v>
      </c>
      <c r="N33" s="1034">
        <v>0</v>
      </c>
      <c r="O33" s="1034">
        <v>0</v>
      </c>
      <c r="P33" s="1060">
        <v>0</v>
      </c>
      <c r="Q33" s="1034">
        <v>0</v>
      </c>
      <c r="R33" s="1048">
        <v>1</v>
      </c>
    </row>
    <row r="34" spans="2:18" ht="13.5" customHeight="1">
      <c r="B34" s="1041" t="s">
        <v>1061</v>
      </c>
      <c r="C34" s="1060">
        <v>0</v>
      </c>
      <c r="D34" s="1060">
        <v>0</v>
      </c>
      <c r="E34" s="1060">
        <v>0</v>
      </c>
      <c r="F34" s="1060">
        <v>0</v>
      </c>
      <c r="G34" s="1060">
        <v>0</v>
      </c>
      <c r="H34" s="1060">
        <v>0</v>
      </c>
      <c r="I34" s="1060">
        <v>0</v>
      </c>
      <c r="J34" s="1060">
        <v>0</v>
      </c>
      <c r="K34" s="1060">
        <v>0</v>
      </c>
      <c r="L34" s="1060">
        <v>0</v>
      </c>
      <c r="M34" s="1060">
        <v>0</v>
      </c>
      <c r="N34" s="1034">
        <v>0</v>
      </c>
      <c r="O34" s="1034">
        <v>0</v>
      </c>
      <c r="P34" s="1060">
        <v>0</v>
      </c>
      <c r="Q34" s="1034">
        <v>0</v>
      </c>
      <c r="R34" s="1048">
        <v>1</v>
      </c>
    </row>
    <row r="35" spans="2:18" ht="13.5" customHeight="1">
      <c r="B35" s="1041"/>
      <c r="C35" s="1060"/>
      <c r="D35" s="1060"/>
      <c r="E35" s="1060"/>
      <c r="F35" s="1060"/>
      <c r="G35" s="1060"/>
      <c r="H35" s="1060"/>
      <c r="I35" s="1060"/>
      <c r="J35" s="1060"/>
      <c r="K35" s="1060"/>
      <c r="L35" s="1060"/>
      <c r="M35" s="1060"/>
      <c r="N35" s="1034"/>
      <c r="O35" s="1034"/>
      <c r="P35" s="1060"/>
      <c r="Q35" s="1034"/>
      <c r="R35" s="1048"/>
    </row>
    <row r="36" spans="2:18" ht="13.5" customHeight="1">
      <c r="B36" s="1041" t="s">
        <v>1062</v>
      </c>
      <c r="C36" s="1060">
        <v>0</v>
      </c>
      <c r="D36" s="1060">
        <v>0</v>
      </c>
      <c r="E36" s="1060">
        <v>0</v>
      </c>
      <c r="F36" s="1060">
        <v>0</v>
      </c>
      <c r="G36" s="1060">
        <v>0</v>
      </c>
      <c r="H36" s="1060">
        <v>0</v>
      </c>
      <c r="I36" s="1060">
        <v>0</v>
      </c>
      <c r="J36" s="1060">
        <v>0</v>
      </c>
      <c r="K36" s="1060">
        <v>0</v>
      </c>
      <c r="L36" s="1060">
        <v>0</v>
      </c>
      <c r="M36" s="1060">
        <v>0</v>
      </c>
      <c r="N36" s="1034">
        <v>0</v>
      </c>
      <c r="O36" s="1034">
        <v>0</v>
      </c>
      <c r="P36" s="1060">
        <v>0</v>
      </c>
      <c r="Q36" s="1034">
        <v>0</v>
      </c>
      <c r="R36" s="1048">
        <v>0</v>
      </c>
    </row>
    <row r="37" spans="2:18" ht="13.5" customHeight="1">
      <c r="B37" s="1041" t="s">
        <v>1248</v>
      </c>
      <c r="C37" s="1060">
        <v>0</v>
      </c>
      <c r="D37" s="1060">
        <v>0</v>
      </c>
      <c r="E37" s="1060">
        <v>0</v>
      </c>
      <c r="F37" s="1060">
        <v>0</v>
      </c>
      <c r="G37" s="1060">
        <v>0</v>
      </c>
      <c r="H37" s="1060">
        <v>0</v>
      </c>
      <c r="I37" s="1060">
        <v>0</v>
      </c>
      <c r="J37" s="1060">
        <v>0</v>
      </c>
      <c r="K37" s="1060">
        <v>0</v>
      </c>
      <c r="L37" s="1060">
        <v>0</v>
      </c>
      <c r="M37" s="1060">
        <v>0</v>
      </c>
      <c r="N37" s="1034">
        <v>0</v>
      </c>
      <c r="O37" s="1034">
        <v>0</v>
      </c>
      <c r="P37" s="1060">
        <v>0</v>
      </c>
      <c r="Q37" s="1034">
        <v>0</v>
      </c>
      <c r="R37" s="1048">
        <v>1</v>
      </c>
    </row>
    <row r="38" spans="2:18" ht="13.5" customHeight="1">
      <c r="B38" s="1041" t="s">
        <v>1073</v>
      </c>
      <c r="C38" s="1060">
        <v>0</v>
      </c>
      <c r="D38" s="1060">
        <v>0</v>
      </c>
      <c r="E38" s="1060">
        <v>0</v>
      </c>
      <c r="F38" s="1060">
        <v>0</v>
      </c>
      <c r="G38" s="1060">
        <v>0</v>
      </c>
      <c r="H38" s="1060">
        <v>0</v>
      </c>
      <c r="I38" s="1060">
        <v>0</v>
      </c>
      <c r="J38" s="1060">
        <v>0</v>
      </c>
      <c r="K38" s="1060">
        <v>0</v>
      </c>
      <c r="L38" s="1060">
        <v>0</v>
      </c>
      <c r="M38" s="1060">
        <v>0</v>
      </c>
      <c r="N38" s="1034">
        <v>0</v>
      </c>
      <c r="O38" s="1034">
        <v>0</v>
      </c>
      <c r="P38" s="1060">
        <v>0</v>
      </c>
      <c r="Q38" s="1034">
        <v>0</v>
      </c>
      <c r="R38" s="1048">
        <v>0</v>
      </c>
    </row>
    <row r="39" spans="2:18" ht="13.5" customHeight="1">
      <c r="B39" s="1041" t="s">
        <v>1064</v>
      </c>
      <c r="C39" s="1060">
        <v>0</v>
      </c>
      <c r="D39" s="1060">
        <v>0</v>
      </c>
      <c r="E39" s="1060">
        <v>0</v>
      </c>
      <c r="F39" s="1060">
        <v>0</v>
      </c>
      <c r="G39" s="1060">
        <v>0</v>
      </c>
      <c r="H39" s="1060">
        <v>0</v>
      </c>
      <c r="I39" s="1060">
        <v>0</v>
      </c>
      <c r="J39" s="1060">
        <v>0</v>
      </c>
      <c r="K39" s="1060">
        <v>0</v>
      </c>
      <c r="L39" s="1060">
        <v>0</v>
      </c>
      <c r="M39" s="1060">
        <v>0</v>
      </c>
      <c r="N39" s="1034">
        <v>0</v>
      </c>
      <c r="O39" s="1034">
        <v>0</v>
      </c>
      <c r="P39" s="1060">
        <v>0</v>
      </c>
      <c r="Q39" s="1034">
        <v>0</v>
      </c>
      <c r="R39" s="1048">
        <v>0</v>
      </c>
    </row>
    <row r="40" spans="2:18" ht="13.5" customHeight="1">
      <c r="B40" s="1041" t="s">
        <v>1065</v>
      </c>
      <c r="C40" s="1060">
        <v>0</v>
      </c>
      <c r="D40" s="1060">
        <v>0</v>
      </c>
      <c r="E40" s="1060">
        <v>0</v>
      </c>
      <c r="F40" s="1060">
        <v>0</v>
      </c>
      <c r="G40" s="1060">
        <v>0</v>
      </c>
      <c r="H40" s="1060">
        <v>0</v>
      </c>
      <c r="I40" s="1060">
        <v>0</v>
      </c>
      <c r="J40" s="1060">
        <v>0</v>
      </c>
      <c r="K40" s="1060">
        <v>0</v>
      </c>
      <c r="L40" s="1060">
        <v>0</v>
      </c>
      <c r="M40" s="1060">
        <v>0</v>
      </c>
      <c r="N40" s="1034">
        <v>0</v>
      </c>
      <c r="O40" s="1034">
        <v>0</v>
      </c>
      <c r="P40" s="1060">
        <v>0</v>
      </c>
      <c r="Q40" s="1034">
        <v>0</v>
      </c>
      <c r="R40" s="1048">
        <v>0</v>
      </c>
    </row>
    <row r="41" spans="2:18" ht="13.5" customHeight="1">
      <c r="B41" s="1041" t="s">
        <v>1066</v>
      </c>
      <c r="C41" s="1060">
        <v>0</v>
      </c>
      <c r="D41" s="1060">
        <v>0</v>
      </c>
      <c r="E41" s="1060">
        <v>0</v>
      </c>
      <c r="F41" s="1060">
        <v>0</v>
      </c>
      <c r="G41" s="1060">
        <v>0</v>
      </c>
      <c r="H41" s="1060">
        <v>0</v>
      </c>
      <c r="I41" s="1060">
        <v>0</v>
      </c>
      <c r="J41" s="1060">
        <v>0</v>
      </c>
      <c r="K41" s="1060">
        <v>0</v>
      </c>
      <c r="L41" s="1060">
        <v>0</v>
      </c>
      <c r="M41" s="1060">
        <v>0</v>
      </c>
      <c r="N41" s="1034">
        <v>0</v>
      </c>
      <c r="O41" s="1034">
        <v>0</v>
      </c>
      <c r="P41" s="1060">
        <v>0</v>
      </c>
      <c r="Q41" s="1034">
        <v>0</v>
      </c>
      <c r="R41" s="1048">
        <v>0</v>
      </c>
    </row>
    <row r="42" spans="2:18" ht="13.5" customHeight="1">
      <c r="B42" s="1040" t="s">
        <v>942</v>
      </c>
      <c r="C42" s="1063">
        <v>0</v>
      </c>
      <c r="D42" s="1063">
        <v>0</v>
      </c>
      <c r="E42" s="1063">
        <v>0</v>
      </c>
      <c r="F42" s="1063">
        <v>0</v>
      </c>
      <c r="G42" s="1063">
        <v>0</v>
      </c>
      <c r="H42" s="1063">
        <v>0</v>
      </c>
      <c r="I42" s="1063">
        <v>0</v>
      </c>
      <c r="J42" s="1063">
        <v>0</v>
      </c>
      <c r="K42" s="1063">
        <v>0</v>
      </c>
      <c r="L42" s="1063">
        <v>0</v>
      </c>
      <c r="M42" s="1063">
        <v>0</v>
      </c>
      <c r="N42" s="1063">
        <v>0</v>
      </c>
      <c r="O42" s="1063">
        <v>0</v>
      </c>
      <c r="P42" s="1063">
        <v>0</v>
      </c>
      <c r="Q42" s="1063">
        <v>0</v>
      </c>
      <c r="R42" s="1064">
        <v>1</v>
      </c>
    </row>
    <row r="43" ht="13.5" customHeight="1">
      <c r="B43" s="1028" t="s">
        <v>950</v>
      </c>
    </row>
  </sheetData>
  <mergeCells count="13">
    <mergeCell ref="O5:Q5"/>
    <mergeCell ref="C4:E5"/>
    <mergeCell ref="L4:N5"/>
    <mergeCell ref="F5:H5"/>
    <mergeCell ref="I5:K5"/>
    <mergeCell ref="F4:K4"/>
    <mergeCell ref="O4:R4"/>
    <mergeCell ref="C24:E25"/>
    <mergeCell ref="O25:Q25"/>
    <mergeCell ref="F24:H25"/>
    <mergeCell ref="L25:N25"/>
    <mergeCell ref="I25:K25"/>
    <mergeCell ref="I24:Q24"/>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AA79"/>
  <sheetViews>
    <sheetView workbookViewId="0" topLeftCell="A1">
      <selection activeCell="A1" sqref="A1"/>
    </sheetView>
  </sheetViews>
  <sheetFormatPr defaultColWidth="9.00390625" defaultRowHeight="13.5"/>
  <cols>
    <col min="1" max="1" width="2.625" style="132" customWidth="1"/>
    <col min="2" max="2" width="9.625" style="132" customWidth="1"/>
    <col min="3" max="4" width="6.75390625" style="132" customWidth="1"/>
    <col min="5" max="5" width="8.125" style="132" customWidth="1"/>
    <col min="6" max="6" width="9.625" style="132" customWidth="1"/>
    <col min="7" max="9" width="8.625" style="132" customWidth="1"/>
    <col min="10" max="11" width="8.125" style="132" customWidth="1"/>
    <col min="12" max="12" width="8.625" style="132" customWidth="1"/>
    <col min="13" max="14" width="8.125" style="132" customWidth="1"/>
    <col min="15" max="15" width="8.625" style="132" customWidth="1"/>
    <col min="16" max="17" width="8.125" style="132" customWidth="1"/>
    <col min="18" max="18" width="8.625" style="132" customWidth="1"/>
    <col min="19" max="20" width="8.125" style="132" customWidth="1"/>
    <col min="21" max="21" width="8.625" style="132" customWidth="1"/>
    <col min="22" max="23" width="8.125" style="132" customWidth="1"/>
    <col min="24" max="24" width="8.625" style="132" customWidth="1"/>
    <col min="25" max="26" width="8.125" style="132" customWidth="1"/>
    <col min="27" max="27" width="12.50390625" style="132" customWidth="1"/>
    <col min="28" max="16384" width="9.00390625" style="132" customWidth="1"/>
  </cols>
  <sheetData>
    <row r="1" spans="1:12" ht="14.25">
      <c r="A1" s="133" t="s">
        <v>982</v>
      </c>
      <c r="B1" s="1065"/>
      <c r="K1" s="55"/>
      <c r="L1" s="55"/>
    </row>
    <row r="2" spans="1:27" ht="12.75" thickBot="1">
      <c r="A2" s="55"/>
      <c r="B2" s="1066"/>
      <c r="C2" s="55"/>
      <c r="D2" s="55"/>
      <c r="E2" s="55"/>
      <c r="F2" s="55"/>
      <c r="G2" s="55"/>
      <c r="H2" s="55"/>
      <c r="I2" s="55"/>
      <c r="J2" s="55"/>
      <c r="K2" s="55"/>
      <c r="L2" s="55"/>
      <c r="M2" s="55"/>
      <c r="N2" s="55"/>
      <c r="O2" s="55"/>
      <c r="P2" s="55"/>
      <c r="Q2" s="643"/>
      <c r="R2" s="643"/>
      <c r="V2" s="132" t="s">
        <v>969</v>
      </c>
      <c r="AA2" s="643"/>
    </row>
    <row r="3" spans="1:27" ht="13.5" customHeight="1" thickTop="1">
      <c r="A3" s="1666" t="s">
        <v>331</v>
      </c>
      <c r="B3" s="1667"/>
      <c r="C3" s="1272" t="s">
        <v>952</v>
      </c>
      <c r="D3" s="1467"/>
      <c r="E3" s="1294" t="s">
        <v>953</v>
      </c>
      <c r="F3" s="1280" t="s">
        <v>954</v>
      </c>
      <c r="G3" s="1677"/>
      <c r="H3" s="1677"/>
      <c r="I3" s="1677"/>
      <c r="J3" s="1677"/>
      <c r="K3" s="1677"/>
      <c r="L3" s="1677"/>
      <c r="M3" s="1677"/>
      <c r="N3" s="1677"/>
      <c r="O3" s="1677"/>
      <c r="P3" s="1677"/>
      <c r="Q3" s="1677"/>
      <c r="R3" s="1677"/>
      <c r="S3" s="1677"/>
      <c r="T3" s="1677"/>
      <c r="U3" s="1677"/>
      <c r="V3" s="1677"/>
      <c r="W3" s="1677"/>
      <c r="X3" s="1677"/>
      <c r="Y3" s="1677"/>
      <c r="Z3" s="1678"/>
      <c r="AA3" s="1672" t="s">
        <v>970</v>
      </c>
    </row>
    <row r="4" spans="1:27" ht="13.5" customHeight="1">
      <c r="A4" s="1668"/>
      <c r="B4" s="1669"/>
      <c r="C4" s="1470"/>
      <c r="D4" s="1471"/>
      <c r="E4" s="1663"/>
      <c r="F4" s="1453" t="s">
        <v>955</v>
      </c>
      <c r="G4" s="1675"/>
      <c r="H4" s="1676"/>
      <c r="I4" s="1679" t="s">
        <v>956</v>
      </c>
      <c r="J4" s="1680"/>
      <c r="K4" s="1681"/>
      <c r="L4" s="1679" t="s">
        <v>957</v>
      </c>
      <c r="M4" s="1680"/>
      <c r="N4" s="1681"/>
      <c r="O4" s="1679" t="s">
        <v>958</v>
      </c>
      <c r="P4" s="1680"/>
      <c r="Q4" s="1681"/>
      <c r="R4" s="1679" t="s">
        <v>959</v>
      </c>
      <c r="S4" s="1680"/>
      <c r="T4" s="1681"/>
      <c r="U4" s="1679" t="s">
        <v>960</v>
      </c>
      <c r="V4" s="1680"/>
      <c r="W4" s="1681"/>
      <c r="X4" s="1679" t="s">
        <v>961</v>
      </c>
      <c r="Y4" s="1680"/>
      <c r="Z4" s="1681"/>
      <c r="AA4" s="1673"/>
    </row>
    <row r="5" spans="1:27" ht="12">
      <c r="A5" s="1670"/>
      <c r="B5" s="1671"/>
      <c r="C5" s="1067" t="s">
        <v>962</v>
      </c>
      <c r="D5" s="1067" t="s">
        <v>963</v>
      </c>
      <c r="E5" s="1664"/>
      <c r="F5" s="1068" t="s">
        <v>1220</v>
      </c>
      <c r="G5" s="1067" t="s">
        <v>964</v>
      </c>
      <c r="H5" s="1067" t="s">
        <v>965</v>
      </c>
      <c r="I5" s="1068" t="s">
        <v>1220</v>
      </c>
      <c r="J5" s="1067" t="s">
        <v>964</v>
      </c>
      <c r="K5" s="1067" t="s">
        <v>965</v>
      </c>
      <c r="L5" s="1068" t="s">
        <v>1220</v>
      </c>
      <c r="M5" s="1067" t="s">
        <v>964</v>
      </c>
      <c r="N5" s="1067" t="s">
        <v>965</v>
      </c>
      <c r="O5" s="1068" t="s">
        <v>1220</v>
      </c>
      <c r="P5" s="1067" t="s">
        <v>964</v>
      </c>
      <c r="Q5" s="1067" t="s">
        <v>965</v>
      </c>
      <c r="R5" s="1068" t="s">
        <v>1220</v>
      </c>
      <c r="S5" s="1067" t="s">
        <v>964</v>
      </c>
      <c r="T5" s="1067" t="s">
        <v>965</v>
      </c>
      <c r="U5" s="1068" t="s">
        <v>1220</v>
      </c>
      <c r="V5" s="1067" t="s">
        <v>964</v>
      </c>
      <c r="W5" s="1067" t="s">
        <v>965</v>
      </c>
      <c r="X5" s="1068" t="s">
        <v>1220</v>
      </c>
      <c r="Y5" s="1067" t="s">
        <v>964</v>
      </c>
      <c r="Z5" s="1067" t="s">
        <v>965</v>
      </c>
      <c r="AA5" s="1674"/>
    </row>
    <row r="6" spans="1:27" ht="0.75" customHeight="1" hidden="1">
      <c r="A6" s="164"/>
      <c r="B6" s="163" t="s">
        <v>966</v>
      </c>
      <c r="C6" s="1069"/>
      <c r="D6" s="1069"/>
      <c r="E6" s="1069"/>
      <c r="F6" s="1069"/>
      <c r="G6" s="1069"/>
      <c r="H6" s="1069"/>
      <c r="I6" s="1069"/>
      <c r="J6" s="1069"/>
      <c r="K6" s="1069"/>
      <c r="L6" s="1069"/>
      <c r="M6" s="1069"/>
      <c r="N6" s="1069"/>
      <c r="O6" s="1069"/>
      <c r="P6" s="1069"/>
      <c r="Q6" s="625"/>
      <c r="R6" s="1069"/>
      <c r="S6" s="1069"/>
      <c r="T6" s="1069"/>
      <c r="U6" s="1069"/>
      <c r="V6" s="1069"/>
      <c r="W6" s="1069"/>
      <c r="X6" s="1069"/>
      <c r="Y6" s="1069"/>
      <c r="Z6" s="1069"/>
      <c r="AA6" s="625"/>
    </row>
    <row r="7" spans="1:27" s="1074" customFormat="1" ht="12" customHeight="1">
      <c r="A7" s="1070"/>
      <c r="B7" s="821"/>
      <c r="C7" s="1071" t="s">
        <v>971</v>
      </c>
      <c r="D7" s="1072" t="s">
        <v>971</v>
      </c>
      <c r="E7" s="1072" t="s">
        <v>971</v>
      </c>
      <c r="F7" s="1072" t="s">
        <v>1243</v>
      </c>
      <c r="G7" s="1072" t="s">
        <v>1243</v>
      </c>
      <c r="H7" s="1072" t="s">
        <v>1243</v>
      </c>
      <c r="I7" s="1072" t="s">
        <v>1243</v>
      </c>
      <c r="J7" s="1072" t="s">
        <v>1243</v>
      </c>
      <c r="K7" s="1072" t="s">
        <v>1243</v>
      </c>
      <c r="L7" s="1072" t="s">
        <v>1243</v>
      </c>
      <c r="M7" s="1072" t="s">
        <v>1243</v>
      </c>
      <c r="N7" s="1072" t="s">
        <v>1243</v>
      </c>
      <c r="O7" s="1072" t="s">
        <v>1243</v>
      </c>
      <c r="P7" s="1072" t="s">
        <v>1243</v>
      </c>
      <c r="Q7" s="1072" t="s">
        <v>1243</v>
      </c>
      <c r="R7" s="1072" t="s">
        <v>1243</v>
      </c>
      <c r="S7" s="1072" t="s">
        <v>1243</v>
      </c>
      <c r="T7" s="1072" t="s">
        <v>1243</v>
      </c>
      <c r="U7" s="1072" t="s">
        <v>1243</v>
      </c>
      <c r="V7" s="1072" t="s">
        <v>1243</v>
      </c>
      <c r="W7" s="1072" t="s">
        <v>1243</v>
      </c>
      <c r="X7" s="1072" t="s">
        <v>1243</v>
      </c>
      <c r="Y7" s="1072" t="s">
        <v>1243</v>
      </c>
      <c r="Z7" s="1072" t="s">
        <v>1243</v>
      </c>
      <c r="AA7" s="1073" t="s">
        <v>1243</v>
      </c>
    </row>
    <row r="8" spans="1:27" ht="13.5" customHeight="1">
      <c r="A8" s="1538" t="s">
        <v>797</v>
      </c>
      <c r="B8" s="1420"/>
      <c r="C8" s="123">
        <v>369</v>
      </c>
      <c r="D8" s="124">
        <v>146</v>
      </c>
      <c r="E8" s="124">
        <v>4273</v>
      </c>
      <c r="F8" s="124">
        <f>SUM(G8:H8)</f>
        <v>138766</v>
      </c>
      <c r="G8" s="124">
        <f>SUM(J8+M8+P8+S8+V8+Y8)</f>
        <v>70996</v>
      </c>
      <c r="H8" s="124">
        <f>SUM(K8+N8+Q8+T8+W8+Z8)</f>
        <v>67770</v>
      </c>
      <c r="I8" s="124">
        <f>SUM(J8:K8)</f>
        <v>21048</v>
      </c>
      <c r="J8" s="124">
        <v>10802</v>
      </c>
      <c r="K8" s="124">
        <v>10246</v>
      </c>
      <c r="L8" s="124">
        <f>SUM(M8:N8)</f>
        <v>22471</v>
      </c>
      <c r="M8" s="124">
        <v>11554</v>
      </c>
      <c r="N8" s="124">
        <v>10917</v>
      </c>
      <c r="O8" s="124">
        <f>SUM(P8:Q8)</f>
        <v>22093</v>
      </c>
      <c r="P8" s="124">
        <v>11355</v>
      </c>
      <c r="Q8" s="124">
        <v>10738</v>
      </c>
      <c r="R8" s="124">
        <f>SUM(S8:T8)</f>
        <v>22980</v>
      </c>
      <c r="S8" s="124">
        <v>11640</v>
      </c>
      <c r="T8" s="124">
        <v>11340</v>
      </c>
      <c r="U8" s="124">
        <f>SUM(V8:W8)</f>
        <v>24368</v>
      </c>
      <c r="V8" s="124">
        <v>12433</v>
      </c>
      <c r="W8" s="124">
        <v>11935</v>
      </c>
      <c r="X8" s="124">
        <f>SUM(Y8:Z8)</f>
        <v>25806</v>
      </c>
      <c r="Y8" s="124">
        <v>13212</v>
      </c>
      <c r="Z8" s="124">
        <v>12594</v>
      </c>
      <c r="AA8" s="333">
        <v>5484</v>
      </c>
    </row>
    <row r="9" spans="1:27" ht="13.5" customHeight="1">
      <c r="A9" s="813"/>
      <c r="B9" s="122"/>
      <c r="C9" s="123"/>
      <c r="D9" s="124"/>
      <c r="E9" s="124"/>
      <c r="F9" s="124"/>
      <c r="G9" s="124"/>
      <c r="H9" s="124"/>
      <c r="I9" s="124"/>
      <c r="J9" s="124"/>
      <c r="K9" s="124"/>
      <c r="L9" s="124"/>
      <c r="M9" s="124"/>
      <c r="N9" s="124"/>
      <c r="O9" s="124"/>
      <c r="P9" s="124"/>
      <c r="Q9" s="124"/>
      <c r="R9" s="124"/>
      <c r="S9" s="124"/>
      <c r="T9" s="124"/>
      <c r="U9" s="124"/>
      <c r="V9" s="124"/>
      <c r="W9" s="124"/>
      <c r="X9" s="124"/>
      <c r="Y9" s="124"/>
      <c r="Z9" s="124"/>
      <c r="AA9" s="333"/>
    </row>
    <row r="10" spans="1:27" s="146" customFormat="1" ht="13.5" customHeight="1">
      <c r="A10" s="1184" t="s">
        <v>972</v>
      </c>
      <c r="B10" s="1185"/>
      <c r="C10" s="337">
        <f>SUM(C12+C28)</f>
        <v>369</v>
      </c>
      <c r="D10" s="126">
        <f>SUM(D12+D28)</f>
        <v>140</v>
      </c>
      <c r="E10" s="126">
        <f>SUM(E12+E28)</f>
        <v>4157</v>
      </c>
      <c r="F10" s="126">
        <f>SUM(G10+H10)</f>
        <v>132889</v>
      </c>
      <c r="G10" s="126">
        <f>SUM(J10+M10+P10+S10+V10+Y10)</f>
        <v>67812</v>
      </c>
      <c r="H10" s="126">
        <f>SUM(K10+N10+Q10+T10+W10+Z10)</f>
        <v>65077</v>
      </c>
      <c r="I10" s="126">
        <f>SUM(J10:K10)</f>
        <v>20231</v>
      </c>
      <c r="J10" s="126">
        <f>SUM(J12+J28)</f>
        <v>10231</v>
      </c>
      <c r="K10" s="126">
        <f>SUM(K12+K28)</f>
        <v>10000</v>
      </c>
      <c r="L10" s="126">
        <f>SUM(M10:N10)</f>
        <v>20977</v>
      </c>
      <c r="M10" s="126">
        <f>SUM(M12+M28)</f>
        <v>10759</v>
      </c>
      <c r="N10" s="126">
        <f>SUM(N12+N28)</f>
        <v>10218</v>
      </c>
      <c r="O10" s="126">
        <f>SUM(P10:Q10)</f>
        <v>22406</v>
      </c>
      <c r="P10" s="126">
        <f>SUM(P12+P28)</f>
        <v>11518</v>
      </c>
      <c r="Q10" s="126">
        <f>SUM(Q12+Q28)</f>
        <v>10888</v>
      </c>
      <c r="R10" s="126">
        <f>SUM(S10:T10)</f>
        <v>22053</v>
      </c>
      <c r="S10" s="126">
        <f>SUM(S12+S28)</f>
        <v>11312</v>
      </c>
      <c r="T10" s="126">
        <f>SUM(T12+T28)</f>
        <v>10741</v>
      </c>
      <c r="U10" s="126">
        <f>SUM(V10:W10)</f>
        <v>22933</v>
      </c>
      <c r="V10" s="126">
        <f>SUM(V12+V28)</f>
        <v>11609</v>
      </c>
      <c r="W10" s="126">
        <f>SUM(W12+W28)</f>
        <v>11324</v>
      </c>
      <c r="X10" s="126">
        <f>SUM(Y10:Z10)</f>
        <v>24289</v>
      </c>
      <c r="Y10" s="126">
        <f>SUM(Y12+Y28)</f>
        <v>12383</v>
      </c>
      <c r="Z10" s="126">
        <f>SUM(Z12+Z28)</f>
        <v>11906</v>
      </c>
      <c r="AA10" s="338">
        <f>SUM(AA12+AA28)</f>
        <v>5399</v>
      </c>
    </row>
    <row r="11" spans="1:27" s="152" customFormat="1" ht="13.5" customHeight="1">
      <c r="A11" s="147"/>
      <c r="B11" s="148"/>
      <c r="C11" s="991"/>
      <c r="D11" s="992"/>
      <c r="E11" s="992"/>
      <c r="F11" s="992"/>
      <c r="G11" s="126"/>
      <c r="H11" s="126"/>
      <c r="I11" s="992"/>
      <c r="J11" s="126"/>
      <c r="K11" s="126"/>
      <c r="L11" s="992"/>
      <c r="M11" s="126"/>
      <c r="N11" s="126"/>
      <c r="O11" s="992"/>
      <c r="P11" s="126"/>
      <c r="Q11" s="126"/>
      <c r="R11" s="992"/>
      <c r="S11" s="126"/>
      <c r="T11" s="126"/>
      <c r="U11" s="992"/>
      <c r="V11" s="126"/>
      <c r="W11" s="126"/>
      <c r="X11" s="992"/>
      <c r="Y11" s="126"/>
      <c r="Z11" s="126"/>
      <c r="AA11" s="338"/>
    </row>
    <row r="12" spans="1:27" s="146" customFormat="1" ht="13.5" customHeight="1">
      <c r="A12" s="1184" t="s">
        <v>973</v>
      </c>
      <c r="B12" s="1665"/>
      <c r="C12" s="337">
        <f aca="true" t="shared" si="0" ref="C12:AA12">SUM(C14:C26)</f>
        <v>178</v>
      </c>
      <c r="D12" s="126">
        <f t="shared" si="0"/>
        <v>46</v>
      </c>
      <c r="E12" s="126">
        <f t="shared" si="0"/>
        <v>2388</v>
      </c>
      <c r="F12" s="126">
        <f t="shared" si="0"/>
        <v>83115</v>
      </c>
      <c r="G12" s="126">
        <f t="shared" si="0"/>
        <v>42402</v>
      </c>
      <c r="H12" s="126">
        <f t="shared" si="0"/>
        <v>40713</v>
      </c>
      <c r="I12" s="126">
        <f t="shared" si="0"/>
        <v>13154</v>
      </c>
      <c r="J12" s="126">
        <f t="shared" si="0"/>
        <v>6622</v>
      </c>
      <c r="K12" s="126">
        <f t="shared" si="0"/>
        <v>6532</v>
      </c>
      <c r="L12" s="126">
        <f t="shared" si="0"/>
        <v>13418</v>
      </c>
      <c r="M12" s="126">
        <f t="shared" si="0"/>
        <v>6852</v>
      </c>
      <c r="N12" s="126">
        <f t="shared" si="0"/>
        <v>6566</v>
      </c>
      <c r="O12" s="126">
        <f t="shared" si="0"/>
        <v>14041</v>
      </c>
      <c r="P12" s="126">
        <f t="shared" si="0"/>
        <v>7231</v>
      </c>
      <c r="Q12" s="126">
        <f t="shared" si="0"/>
        <v>6810</v>
      </c>
      <c r="R12" s="126">
        <f t="shared" si="0"/>
        <v>13573</v>
      </c>
      <c r="S12" s="126">
        <f t="shared" si="0"/>
        <v>6992</v>
      </c>
      <c r="T12" s="126">
        <f t="shared" si="0"/>
        <v>6581</v>
      </c>
      <c r="U12" s="126">
        <f t="shared" si="0"/>
        <v>14123</v>
      </c>
      <c r="V12" s="126">
        <f t="shared" si="0"/>
        <v>7137</v>
      </c>
      <c r="W12" s="126">
        <f t="shared" si="0"/>
        <v>6986</v>
      </c>
      <c r="X12" s="126">
        <f t="shared" si="0"/>
        <v>14806</v>
      </c>
      <c r="Y12" s="126">
        <f t="shared" si="0"/>
        <v>7568</v>
      </c>
      <c r="Z12" s="126">
        <f t="shared" si="0"/>
        <v>7238</v>
      </c>
      <c r="AA12" s="338">
        <f t="shared" si="0"/>
        <v>3051</v>
      </c>
    </row>
    <row r="13" spans="1:27" ht="13.5" customHeight="1">
      <c r="A13" s="816"/>
      <c r="B13" s="122"/>
      <c r="C13" s="123"/>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333"/>
    </row>
    <row r="14" spans="1:27" ht="12" customHeight="1">
      <c r="A14" s="156"/>
      <c r="B14" s="122" t="s">
        <v>236</v>
      </c>
      <c r="C14" s="123">
        <v>32</v>
      </c>
      <c r="D14" s="124">
        <v>3</v>
      </c>
      <c r="E14" s="124">
        <v>480</v>
      </c>
      <c r="F14" s="124">
        <f aca="true" t="shared" si="1" ref="F14:F26">SUM(G14:H14)</f>
        <v>18122</v>
      </c>
      <c r="G14" s="124">
        <f aca="true" t="shared" si="2" ref="G14:G26">SUM(J14+M14+P14+S14+V14+Y14)</f>
        <v>9354</v>
      </c>
      <c r="H14" s="124">
        <f aca="true" t="shared" si="3" ref="H14:H26">SUM(K14+N14+Q14+T14+W14+Z14)</f>
        <v>8768</v>
      </c>
      <c r="I14" s="124">
        <f aca="true" t="shared" si="4" ref="I14:I26">SUM(J14:K14)</f>
        <v>2978</v>
      </c>
      <c r="J14" s="124">
        <v>1534</v>
      </c>
      <c r="K14" s="124">
        <v>1444</v>
      </c>
      <c r="L14" s="124">
        <f aca="true" t="shared" si="5" ref="L14:L26">SUM(M14:N14)</f>
        <v>3021</v>
      </c>
      <c r="M14" s="124">
        <v>1550</v>
      </c>
      <c r="N14" s="124">
        <v>1471</v>
      </c>
      <c r="O14" s="124">
        <f aca="true" t="shared" si="6" ref="O14:O26">SUM(P14:Q14)</f>
        <v>3065</v>
      </c>
      <c r="P14" s="124">
        <v>1577</v>
      </c>
      <c r="Q14" s="124">
        <v>1488</v>
      </c>
      <c r="R14" s="124">
        <f aca="true" t="shared" si="7" ref="R14:R26">SUM(S14:T14)</f>
        <v>2918</v>
      </c>
      <c r="S14" s="124">
        <v>1532</v>
      </c>
      <c r="T14" s="124">
        <v>1386</v>
      </c>
      <c r="U14" s="124">
        <f aca="true" t="shared" si="8" ref="U14:U26">SUM(V14:W14)</f>
        <v>3045</v>
      </c>
      <c r="V14" s="124">
        <v>1554</v>
      </c>
      <c r="W14" s="124">
        <v>1491</v>
      </c>
      <c r="X14" s="124">
        <f aca="true" t="shared" si="9" ref="X14:X26">SUM(Y14:Z14)</f>
        <v>3095</v>
      </c>
      <c r="Y14" s="124">
        <v>1607</v>
      </c>
      <c r="Z14" s="124">
        <v>1488</v>
      </c>
      <c r="AA14" s="333">
        <v>628</v>
      </c>
    </row>
    <row r="15" spans="1:27" ht="13.5" customHeight="1">
      <c r="A15" s="156"/>
      <c r="B15" s="122" t="s">
        <v>237</v>
      </c>
      <c r="C15" s="123">
        <v>19</v>
      </c>
      <c r="D15" s="124">
        <v>12</v>
      </c>
      <c r="E15" s="124">
        <v>271</v>
      </c>
      <c r="F15" s="124">
        <f t="shared" si="1"/>
        <v>9235</v>
      </c>
      <c r="G15" s="124">
        <f t="shared" si="2"/>
        <v>4711</v>
      </c>
      <c r="H15" s="124">
        <f t="shared" si="3"/>
        <v>4524</v>
      </c>
      <c r="I15" s="124">
        <f t="shared" si="4"/>
        <v>1473</v>
      </c>
      <c r="J15" s="124">
        <v>748</v>
      </c>
      <c r="K15" s="124">
        <v>725</v>
      </c>
      <c r="L15" s="124">
        <f t="shared" si="5"/>
        <v>1480</v>
      </c>
      <c r="M15" s="124">
        <v>735</v>
      </c>
      <c r="N15" s="124">
        <v>745</v>
      </c>
      <c r="O15" s="124">
        <f t="shared" si="6"/>
        <v>1570</v>
      </c>
      <c r="P15" s="124">
        <v>781</v>
      </c>
      <c r="Q15" s="124">
        <v>789</v>
      </c>
      <c r="R15" s="124">
        <f t="shared" si="7"/>
        <v>1483</v>
      </c>
      <c r="S15" s="124">
        <v>785</v>
      </c>
      <c r="T15" s="124">
        <v>698</v>
      </c>
      <c r="U15" s="124">
        <f t="shared" si="8"/>
        <v>1588</v>
      </c>
      <c r="V15" s="124">
        <v>839</v>
      </c>
      <c r="W15" s="124">
        <v>749</v>
      </c>
      <c r="X15" s="124">
        <f t="shared" si="9"/>
        <v>1641</v>
      </c>
      <c r="Y15" s="124">
        <v>823</v>
      </c>
      <c r="Z15" s="124">
        <v>818</v>
      </c>
      <c r="AA15" s="333">
        <v>343</v>
      </c>
    </row>
    <row r="16" spans="1:27" ht="13.5" customHeight="1">
      <c r="A16" s="156"/>
      <c r="B16" s="122" t="s">
        <v>238</v>
      </c>
      <c r="C16" s="123">
        <v>22</v>
      </c>
      <c r="D16" s="124">
        <v>4</v>
      </c>
      <c r="E16" s="124">
        <v>288</v>
      </c>
      <c r="F16" s="124">
        <f t="shared" si="1"/>
        <v>9866</v>
      </c>
      <c r="G16" s="124">
        <f t="shared" si="2"/>
        <v>4996</v>
      </c>
      <c r="H16" s="124">
        <f t="shared" si="3"/>
        <v>4870</v>
      </c>
      <c r="I16" s="124">
        <f t="shared" si="4"/>
        <v>1537</v>
      </c>
      <c r="J16" s="124">
        <v>766</v>
      </c>
      <c r="K16" s="124">
        <v>771</v>
      </c>
      <c r="L16" s="124">
        <f t="shared" si="5"/>
        <v>1568</v>
      </c>
      <c r="M16" s="124">
        <v>813</v>
      </c>
      <c r="N16" s="124">
        <v>755</v>
      </c>
      <c r="O16" s="124">
        <f t="shared" si="6"/>
        <v>1678</v>
      </c>
      <c r="P16" s="124">
        <v>865</v>
      </c>
      <c r="Q16" s="124">
        <v>813</v>
      </c>
      <c r="R16" s="124">
        <f t="shared" si="7"/>
        <v>1619</v>
      </c>
      <c r="S16" s="124">
        <v>811</v>
      </c>
      <c r="T16" s="124">
        <v>808</v>
      </c>
      <c r="U16" s="124">
        <f t="shared" si="8"/>
        <v>1702</v>
      </c>
      <c r="V16" s="124">
        <v>830</v>
      </c>
      <c r="W16" s="124">
        <v>872</v>
      </c>
      <c r="X16" s="124">
        <f t="shared" si="9"/>
        <v>1762</v>
      </c>
      <c r="Y16" s="124">
        <v>911</v>
      </c>
      <c r="Z16" s="124">
        <v>851</v>
      </c>
      <c r="AA16" s="333">
        <v>362</v>
      </c>
    </row>
    <row r="17" spans="1:27" ht="13.5" customHeight="1">
      <c r="A17" s="156"/>
      <c r="B17" s="122" t="s">
        <v>239</v>
      </c>
      <c r="C17" s="123">
        <v>20</v>
      </c>
      <c r="D17" s="125">
        <v>0</v>
      </c>
      <c r="E17" s="124">
        <v>262</v>
      </c>
      <c r="F17" s="124">
        <f t="shared" si="1"/>
        <v>9691</v>
      </c>
      <c r="G17" s="124">
        <f t="shared" si="2"/>
        <v>4969</v>
      </c>
      <c r="H17" s="124">
        <f t="shared" si="3"/>
        <v>4722</v>
      </c>
      <c r="I17" s="124">
        <f t="shared" si="4"/>
        <v>1512</v>
      </c>
      <c r="J17" s="124">
        <v>730</v>
      </c>
      <c r="K17" s="124">
        <v>782</v>
      </c>
      <c r="L17" s="124">
        <f t="shared" si="5"/>
        <v>1562</v>
      </c>
      <c r="M17" s="124">
        <v>810</v>
      </c>
      <c r="N17" s="124">
        <v>752</v>
      </c>
      <c r="O17" s="124">
        <f t="shared" si="6"/>
        <v>1612</v>
      </c>
      <c r="P17" s="124">
        <v>858</v>
      </c>
      <c r="Q17" s="124">
        <v>754</v>
      </c>
      <c r="R17" s="124">
        <f t="shared" si="7"/>
        <v>1691</v>
      </c>
      <c r="S17" s="124">
        <v>894</v>
      </c>
      <c r="T17" s="124">
        <v>797</v>
      </c>
      <c r="U17" s="124">
        <f t="shared" si="8"/>
        <v>1587</v>
      </c>
      <c r="V17" s="124">
        <v>798</v>
      </c>
      <c r="W17" s="124">
        <v>789</v>
      </c>
      <c r="X17" s="124">
        <f t="shared" si="9"/>
        <v>1727</v>
      </c>
      <c r="Y17" s="124">
        <v>879</v>
      </c>
      <c r="Z17" s="124">
        <v>848</v>
      </c>
      <c r="AA17" s="333">
        <v>329</v>
      </c>
    </row>
    <row r="18" spans="1:27" ht="13.5" customHeight="1">
      <c r="A18" s="156"/>
      <c r="B18" s="122" t="s">
        <v>240</v>
      </c>
      <c r="C18" s="123">
        <v>11</v>
      </c>
      <c r="D18" s="124">
        <v>5</v>
      </c>
      <c r="E18" s="124">
        <v>144</v>
      </c>
      <c r="F18" s="124">
        <f t="shared" si="1"/>
        <v>4883</v>
      </c>
      <c r="G18" s="124">
        <f t="shared" si="2"/>
        <v>2460</v>
      </c>
      <c r="H18" s="124">
        <f t="shared" si="3"/>
        <v>2423</v>
      </c>
      <c r="I18" s="124">
        <f t="shared" si="4"/>
        <v>802</v>
      </c>
      <c r="J18" s="124">
        <v>400</v>
      </c>
      <c r="K18" s="124">
        <v>402</v>
      </c>
      <c r="L18" s="124">
        <f t="shared" si="5"/>
        <v>814</v>
      </c>
      <c r="M18" s="124">
        <v>408</v>
      </c>
      <c r="N18" s="124">
        <v>406</v>
      </c>
      <c r="O18" s="124">
        <f t="shared" si="6"/>
        <v>846</v>
      </c>
      <c r="P18" s="124">
        <v>429</v>
      </c>
      <c r="Q18" s="124">
        <v>417</v>
      </c>
      <c r="R18" s="124">
        <f t="shared" si="7"/>
        <v>781</v>
      </c>
      <c r="S18" s="124">
        <v>388</v>
      </c>
      <c r="T18" s="124">
        <v>393</v>
      </c>
      <c r="U18" s="124">
        <f t="shared" si="8"/>
        <v>785</v>
      </c>
      <c r="V18" s="124">
        <v>414</v>
      </c>
      <c r="W18" s="124">
        <v>371</v>
      </c>
      <c r="X18" s="124">
        <f t="shared" si="9"/>
        <v>855</v>
      </c>
      <c r="Y18" s="124">
        <v>421</v>
      </c>
      <c r="Z18" s="124">
        <v>434</v>
      </c>
      <c r="AA18" s="333">
        <v>187</v>
      </c>
    </row>
    <row r="19" spans="1:27" ht="13.5" customHeight="1">
      <c r="A19" s="156"/>
      <c r="B19" s="122" t="s">
        <v>241</v>
      </c>
      <c r="C19" s="123">
        <v>10</v>
      </c>
      <c r="D19" s="125">
        <v>1</v>
      </c>
      <c r="E19" s="124">
        <v>124</v>
      </c>
      <c r="F19" s="124">
        <f t="shared" si="1"/>
        <v>4242</v>
      </c>
      <c r="G19" s="124">
        <f t="shared" si="2"/>
        <v>2165</v>
      </c>
      <c r="H19" s="124">
        <f t="shared" si="3"/>
        <v>2077</v>
      </c>
      <c r="I19" s="124">
        <f t="shared" si="4"/>
        <v>650</v>
      </c>
      <c r="J19" s="124">
        <v>344</v>
      </c>
      <c r="K19" s="124">
        <v>306</v>
      </c>
      <c r="L19" s="124">
        <f t="shared" si="5"/>
        <v>689</v>
      </c>
      <c r="M19" s="124">
        <v>339</v>
      </c>
      <c r="N19" s="124">
        <v>350</v>
      </c>
      <c r="O19" s="124">
        <f t="shared" si="6"/>
        <v>731</v>
      </c>
      <c r="P19" s="124">
        <v>383</v>
      </c>
      <c r="Q19" s="124">
        <v>348</v>
      </c>
      <c r="R19" s="124">
        <f t="shared" si="7"/>
        <v>695</v>
      </c>
      <c r="S19" s="124">
        <v>351</v>
      </c>
      <c r="T19" s="124">
        <v>344</v>
      </c>
      <c r="U19" s="124">
        <f t="shared" si="8"/>
        <v>733</v>
      </c>
      <c r="V19" s="124">
        <v>369</v>
      </c>
      <c r="W19" s="124">
        <v>364</v>
      </c>
      <c r="X19" s="124">
        <f t="shared" si="9"/>
        <v>744</v>
      </c>
      <c r="Y19" s="124">
        <v>379</v>
      </c>
      <c r="Z19" s="124">
        <v>365</v>
      </c>
      <c r="AA19" s="333">
        <v>162</v>
      </c>
    </row>
    <row r="20" spans="1:27" ht="13.5" customHeight="1">
      <c r="A20" s="156"/>
      <c r="B20" s="122" t="s">
        <v>242</v>
      </c>
      <c r="C20" s="123">
        <v>10</v>
      </c>
      <c r="D20" s="124">
        <v>6</v>
      </c>
      <c r="E20" s="124">
        <v>113</v>
      </c>
      <c r="F20" s="124">
        <f t="shared" si="1"/>
        <v>3782</v>
      </c>
      <c r="G20" s="124">
        <f t="shared" si="2"/>
        <v>1901</v>
      </c>
      <c r="H20" s="124">
        <f t="shared" si="3"/>
        <v>1881</v>
      </c>
      <c r="I20" s="124">
        <f t="shared" si="4"/>
        <v>596</v>
      </c>
      <c r="J20" s="124">
        <v>280</v>
      </c>
      <c r="K20" s="124">
        <v>316</v>
      </c>
      <c r="L20" s="124">
        <f t="shared" si="5"/>
        <v>615</v>
      </c>
      <c r="M20" s="124">
        <v>313</v>
      </c>
      <c r="N20" s="124">
        <v>302</v>
      </c>
      <c r="O20" s="124">
        <f t="shared" si="6"/>
        <v>603</v>
      </c>
      <c r="P20" s="124">
        <v>295</v>
      </c>
      <c r="Q20" s="124">
        <v>308</v>
      </c>
      <c r="R20" s="124">
        <f t="shared" si="7"/>
        <v>621</v>
      </c>
      <c r="S20" s="124">
        <v>316</v>
      </c>
      <c r="T20" s="124">
        <v>305</v>
      </c>
      <c r="U20" s="124">
        <f t="shared" si="8"/>
        <v>648</v>
      </c>
      <c r="V20" s="124">
        <v>327</v>
      </c>
      <c r="W20" s="124">
        <v>321</v>
      </c>
      <c r="X20" s="124">
        <f t="shared" si="9"/>
        <v>699</v>
      </c>
      <c r="Y20" s="124">
        <v>370</v>
      </c>
      <c r="Z20" s="124">
        <v>329</v>
      </c>
      <c r="AA20" s="333">
        <v>142</v>
      </c>
    </row>
    <row r="21" spans="1:27" ht="13.5" customHeight="1">
      <c r="A21" s="156"/>
      <c r="B21" s="122" t="s">
        <v>243</v>
      </c>
      <c r="C21" s="123">
        <v>9</v>
      </c>
      <c r="D21" s="125">
        <v>0</v>
      </c>
      <c r="E21" s="124">
        <v>116</v>
      </c>
      <c r="F21" s="124">
        <f t="shared" si="1"/>
        <v>3908</v>
      </c>
      <c r="G21" s="124">
        <f t="shared" si="2"/>
        <v>1999</v>
      </c>
      <c r="H21" s="124">
        <f t="shared" si="3"/>
        <v>1909</v>
      </c>
      <c r="I21" s="124">
        <f t="shared" si="4"/>
        <v>576</v>
      </c>
      <c r="J21" s="124">
        <v>286</v>
      </c>
      <c r="K21" s="124">
        <v>290</v>
      </c>
      <c r="L21" s="124">
        <f t="shared" si="5"/>
        <v>595</v>
      </c>
      <c r="M21" s="124">
        <v>325</v>
      </c>
      <c r="N21" s="124">
        <v>270</v>
      </c>
      <c r="O21" s="124">
        <f t="shared" si="6"/>
        <v>694</v>
      </c>
      <c r="P21" s="124">
        <v>348</v>
      </c>
      <c r="Q21" s="124">
        <v>346</v>
      </c>
      <c r="R21" s="124">
        <f t="shared" si="7"/>
        <v>637</v>
      </c>
      <c r="S21" s="124">
        <v>323</v>
      </c>
      <c r="T21" s="124">
        <v>314</v>
      </c>
      <c r="U21" s="124">
        <f t="shared" si="8"/>
        <v>675</v>
      </c>
      <c r="V21" s="124">
        <v>330</v>
      </c>
      <c r="W21" s="124">
        <v>345</v>
      </c>
      <c r="X21" s="124">
        <f t="shared" si="9"/>
        <v>731</v>
      </c>
      <c r="Y21" s="124">
        <v>387</v>
      </c>
      <c r="Z21" s="124">
        <v>344</v>
      </c>
      <c r="AA21" s="333">
        <v>151</v>
      </c>
    </row>
    <row r="22" spans="1:27" ht="13.5" customHeight="1">
      <c r="A22" s="156"/>
      <c r="B22" s="122" t="s">
        <v>244</v>
      </c>
      <c r="C22" s="123">
        <v>6</v>
      </c>
      <c r="D22" s="125">
        <v>2</v>
      </c>
      <c r="E22" s="124">
        <v>97</v>
      </c>
      <c r="F22" s="124">
        <f t="shared" si="1"/>
        <v>3316</v>
      </c>
      <c r="G22" s="124">
        <f t="shared" si="2"/>
        <v>1711</v>
      </c>
      <c r="H22" s="124">
        <f t="shared" si="3"/>
        <v>1605</v>
      </c>
      <c r="I22" s="124">
        <f t="shared" si="4"/>
        <v>495</v>
      </c>
      <c r="J22" s="124">
        <v>257</v>
      </c>
      <c r="K22" s="124">
        <v>238</v>
      </c>
      <c r="L22" s="124">
        <f t="shared" si="5"/>
        <v>538</v>
      </c>
      <c r="M22" s="124">
        <v>277</v>
      </c>
      <c r="N22" s="124">
        <v>261</v>
      </c>
      <c r="O22" s="124">
        <f t="shared" si="6"/>
        <v>558</v>
      </c>
      <c r="P22" s="124">
        <v>297</v>
      </c>
      <c r="Q22" s="124">
        <v>261</v>
      </c>
      <c r="R22" s="124">
        <f t="shared" si="7"/>
        <v>519</v>
      </c>
      <c r="S22" s="124">
        <v>270</v>
      </c>
      <c r="T22" s="124">
        <v>249</v>
      </c>
      <c r="U22" s="124">
        <f t="shared" si="8"/>
        <v>567</v>
      </c>
      <c r="V22" s="124">
        <v>282</v>
      </c>
      <c r="W22" s="124">
        <v>285</v>
      </c>
      <c r="X22" s="124">
        <f t="shared" si="9"/>
        <v>639</v>
      </c>
      <c r="Y22" s="124">
        <v>328</v>
      </c>
      <c r="Z22" s="124">
        <v>311</v>
      </c>
      <c r="AA22" s="333">
        <v>121</v>
      </c>
    </row>
    <row r="23" spans="1:27" ht="13.5" customHeight="1">
      <c r="A23" s="156"/>
      <c r="B23" s="122" t="s">
        <v>245</v>
      </c>
      <c r="C23" s="123">
        <v>10</v>
      </c>
      <c r="D23" s="125">
        <v>1</v>
      </c>
      <c r="E23" s="124">
        <v>129</v>
      </c>
      <c r="F23" s="124">
        <f t="shared" si="1"/>
        <v>4357</v>
      </c>
      <c r="G23" s="124">
        <f t="shared" si="2"/>
        <v>2164</v>
      </c>
      <c r="H23" s="124">
        <f t="shared" si="3"/>
        <v>2193</v>
      </c>
      <c r="I23" s="124">
        <f t="shared" si="4"/>
        <v>685</v>
      </c>
      <c r="J23" s="124">
        <v>327</v>
      </c>
      <c r="K23" s="124">
        <v>358</v>
      </c>
      <c r="L23" s="124">
        <f t="shared" si="5"/>
        <v>683</v>
      </c>
      <c r="M23" s="124">
        <v>357</v>
      </c>
      <c r="N23" s="124">
        <v>326</v>
      </c>
      <c r="O23" s="124">
        <f t="shared" si="6"/>
        <v>726</v>
      </c>
      <c r="P23" s="124">
        <v>366</v>
      </c>
      <c r="Q23" s="124">
        <v>360</v>
      </c>
      <c r="R23" s="124">
        <f t="shared" si="7"/>
        <v>713</v>
      </c>
      <c r="S23" s="124">
        <v>346</v>
      </c>
      <c r="T23" s="124">
        <v>367</v>
      </c>
      <c r="U23" s="124">
        <f t="shared" si="8"/>
        <v>746</v>
      </c>
      <c r="V23" s="124">
        <v>348</v>
      </c>
      <c r="W23" s="124">
        <v>398</v>
      </c>
      <c r="X23" s="124">
        <f t="shared" si="9"/>
        <v>804</v>
      </c>
      <c r="Y23" s="124">
        <v>420</v>
      </c>
      <c r="Z23" s="124">
        <v>384</v>
      </c>
      <c r="AA23" s="333">
        <v>162</v>
      </c>
    </row>
    <row r="24" spans="1:27" ht="13.5" customHeight="1">
      <c r="A24" s="156"/>
      <c r="B24" s="122" t="s">
        <v>246</v>
      </c>
      <c r="C24" s="123">
        <v>7</v>
      </c>
      <c r="D24" s="125">
        <v>3</v>
      </c>
      <c r="E24" s="124">
        <v>121</v>
      </c>
      <c r="F24" s="124">
        <f t="shared" si="1"/>
        <v>4110</v>
      </c>
      <c r="G24" s="124">
        <f t="shared" si="2"/>
        <v>2062</v>
      </c>
      <c r="H24" s="124">
        <f t="shared" si="3"/>
        <v>2048</v>
      </c>
      <c r="I24" s="124">
        <f t="shared" si="4"/>
        <v>684</v>
      </c>
      <c r="J24" s="124">
        <v>357</v>
      </c>
      <c r="K24" s="124">
        <v>327</v>
      </c>
      <c r="L24" s="124">
        <f t="shared" si="5"/>
        <v>676</v>
      </c>
      <c r="M24" s="124">
        <v>333</v>
      </c>
      <c r="N24" s="124">
        <v>343</v>
      </c>
      <c r="O24" s="124">
        <f t="shared" si="6"/>
        <v>729</v>
      </c>
      <c r="P24" s="124">
        <v>380</v>
      </c>
      <c r="Q24" s="124">
        <v>349</v>
      </c>
      <c r="R24" s="124">
        <f t="shared" si="7"/>
        <v>638</v>
      </c>
      <c r="S24" s="124">
        <v>309</v>
      </c>
      <c r="T24" s="124">
        <v>329</v>
      </c>
      <c r="U24" s="124">
        <f t="shared" si="8"/>
        <v>700</v>
      </c>
      <c r="V24" s="124">
        <v>348</v>
      </c>
      <c r="W24" s="124">
        <v>352</v>
      </c>
      <c r="X24" s="124">
        <f t="shared" si="9"/>
        <v>683</v>
      </c>
      <c r="Y24" s="124">
        <v>335</v>
      </c>
      <c r="Z24" s="124">
        <v>348</v>
      </c>
      <c r="AA24" s="333">
        <v>150</v>
      </c>
    </row>
    <row r="25" spans="1:27" ht="13.5" customHeight="1">
      <c r="A25" s="156"/>
      <c r="B25" s="122" t="s">
        <v>247</v>
      </c>
      <c r="C25" s="123">
        <v>13</v>
      </c>
      <c r="D25" s="125">
        <v>6</v>
      </c>
      <c r="E25" s="124">
        <v>121</v>
      </c>
      <c r="F25" s="124">
        <f t="shared" si="1"/>
        <v>3470</v>
      </c>
      <c r="G25" s="124">
        <f t="shared" si="2"/>
        <v>1775</v>
      </c>
      <c r="H25" s="124">
        <f t="shared" si="3"/>
        <v>1695</v>
      </c>
      <c r="I25" s="124">
        <f t="shared" si="4"/>
        <v>520</v>
      </c>
      <c r="J25" s="124">
        <v>274</v>
      </c>
      <c r="K25" s="124">
        <v>246</v>
      </c>
      <c r="L25" s="124">
        <f t="shared" si="5"/>
        <v>514</v>
      </c>
      <c r="M25" s="124">
        <v>258</v>
      </c>
      <c r="N25" s="124">
        <v>256</v>
      </c>
      <c r="O25" s="124">
        <f t="shared" si="6"/>
        <v>580</v>
      </c>
      <c r="P25" s="124">
        <v>297</v>
      </c>
      <c r="Q25" s="124">
        <v>283</v>
      </c>
      <c r="R25" s="124">
        <f t="shared" si="7"/>
        <v>575</v>
      </c>
      <c r="S25" s="124">
        <v>296</v>
      </c>
      <c r="T25" s="124">
        <v>279</v>
      </c>
      <c r="U25" s="124">
        <f t="shared" si="8"/>
        <v>623</v>
      </c>
      <c r="V25" s="124">
        <v>337</v>
      </c>
      <c r="W25" s="124">
        <v>286</v>
      </c>
      <c r="X25" s="124">
        <f t="shared" si="9"/>
        <v>658</v>
      </c>
      <c r="Y25" s="124">
        <v>313</v>
      </c>
      <c r="Z25" s="124">
        <v>345</v>
      </c>
      <c r="AA25" s="333">
        <v>158</v>
      </c>
    </row>
    <row r="26" spans="1:27" ht="13.5" customHeight="1">
      <c r="A26" s="156"/>
      <c r="B26" s="122" t="s">
        <v>329</v>
      </c>
      <c r="C26" s="123">
        <v>9</v>
      </c>
      <c r="D26" s="124">
        <v>3</v>
      </c>
      <c r="E26" s="124">
        <v>122</v>
      </c>
      <c r="F26" s="124">
        <f t="shared" si="1"/>
        <v>4133</v>
      </c>
      <c r="G26" s="124">
        <f t="shared" si="2"/>
        <v>2135</v>
      </c>
      <c r="H26" s="124">
        <f t="shared" si="3"/>
        <v>1998</v>
      </c>
      <c r="I26" s="124">
        <f t="shared" si="4"/>
        <v>646</v>
      </c>
      <c r="J26" s="124">
        <v>319</v>
      </c>
      <c r="K26" s="124">
        <v>327</v>
      </c>
      <c r="L26" s="124">
        <f t="shared" si="5"/>
        <v>663</v>
      </c>
      <c r="M26" s="124">
        <v>334</v>
      </c>
      <c r="N26" s="124">
        <v>329</v>
      </c>
      <c r="O26" s="124">
        <f t="shared" si="6"/>
        <v>649</v>
      </c>
      <c r="P26" s="124">
        <v>355</v>
      </c>
      <c r="Q26" s="124">
        <v>294</v>
      </c>
      <c r="R26" s="124">
        <f t="shared" si="7"/>
        <v>683</v>
      </c>
      <c r="S26" s="124">
        <v>371</v>
      </c>
      <c r="T26" s="124">
        <v>312</v>
      </c>
      <c r="U26" s="124">
        <f t="shared" si="8"/>
        <v>724</v>
      </c>
      <c r="V26" s="124">
        <v>361</v>
      </c>
      <c r="W26" s="124">
        <v>363</v>
      </c>
      <c r="X26" s="124">
        <f t="shared" si="9"/>
        <v>768</v>
      </c>
      <c r="Y26" s="124">
        <v>395</v>
      </c>
      <c r="Z26" s="124">
        <v>373</v>
      </c>
      <c r="AA26" s="333">
        <v>156</v>
      </c>
    </row>
    <row r="27" spans="1:27" ht="13.5" customHeight="1">
      <c r="A27" s="156"/>
      <c r="B27" s="122"/>
      <c r="C27" s="123"/>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333"/>
    </row>
    <row r="28" spans="1:27" s="146" customFormat="1" ht="13.5" customHeight="1">
      <c r="A28" s="1184" t="s">
        <v>974</v>
      </c>
      <c r="B28" s="1682"/>
      <c r="C28" s="337">
        <f aca="true" t="shared" si="10" ref="C28:AA28">SUM(C30,C34,C40,C43,C52,C61,C70,C73,C56)</f>
        <v>191</v>
      </c>
      <c r="D28" s="126">
        <f t="shared" si="10"/>
        <v>94</v>
      </c>
      <c r="E28" s="126">
        <f t="shared" si="10"/>
        <v>1769</v>
      </c>
      <c r="F28" s="126">
        <f t="shared" si="10"/>
        <v>49774</v>
      </c>
      <c r="G28" s="126">
        <f t="shared" si="10"/>
        <v>25410</v>
      </c>
      <c r="H28" s="126">
        <f t="shared" si="10"/>
        <v>24364</v>
      </c>
      <c r="I28" s="126">
        <f t="shared" si="10"/>
        <v>7077</v>
      </c>
      <c r="J28" s="126">
        <f t="shared" si="10"/>
        <v>3609</v>
      </c>
      <c r="K28" s="126">
        <f t="shared" si="10"/>
        <v>3468</v>
      </c>
      <c r="L28" s="126">
        <f t="shared" si="10"/>
        <v>7559</v>
      </c>
      <c r="M28" s="126">
        <f t="shared" si="10"/>
        <v>3907</v>
      </c>
      <c r="N28" s="126">
        <f t="shared" si="10"/>
        <v>3652</v>
      </c>
      <c r="O28" s="126">
        <f t="shared" si="10"/>
        <v>8365</v>
      </c>
      <c r="P28" s="126">
        <f t="shared" si="10"/>
        <v>4287</v>
      </c>
      <c r="Q28" s="126">
        <f t="shared" si="10"/>
        <v>4078</v>
      </c>
      <c r="R28" s="126">
        <f t="shared" si="10"/>
        <v>8480</v>
      </c>
      <c r="S28" s="126">
        <f t="shared" si="10"/>
        <v>4320</v>
      </c>
      <c r="T28" s="126">
        <f t="shared" si="10"/>
        <v>4160</v>
      </c>
      <c r="U28" s="126">
        <f t="shared" si="10"/>
        <v>8810</v>
      </c>
      <c r="V28" s="126">
        <f t="shared" si="10"/>
        <v>4472</v>
      </c>
      <c r="W28" s="126">
        <f t="shared" si="10"/>
        <v>4338</v>
      </c>
      <c r="X28" s="126">
        <f t="shared" si="10"/>
        <v>9483</v>
      </c>
      <c r="Y28" s="126">
        <f t="shared" si="10"/>
        <v>4815</v>
      </c>
      <c r="Z28" s="126">
        <f t="shared" si="10"/>
        <v>4668</v>
      </c>
      <c r="AA28" s="338">
        <f t="shared" si="10"/>
        <v>2348</v>
      </c>
    </row>
    <row r="29" spans="1:27" ht="13.5" customHeight="1">
      <c r="A29" s="147"/>
      <c r="B29" s="1075"/>
      <c r="C29" s="123"/>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333"/>
    </row>
    <row r="30" spans="1:27" ht="13.5" customHeight="1">
      <c r="A30" s="1683" t="s">
        <v>295</v>
      </c>
      <c r="B30" s="1684"/>
      <c r="C30" s="123">
        <f aca="true" t="shared" si="11" ref="C30:AA30">SUM(C31:C32)</f>
        <v>8</v>
      </c>
      <c r="D30" s="124">
        <f t="shared" si="11"/>
        <v>0</v>
      </c>
      <c r="E30" s="124">
        <f t="shared" si="11"/>
        <v>80</v>
      </c>
      <c r="F30" s="124">
        <f t="shared" si="11"/>
        <v>2821</v>
      </c>
      <c r="G30" s="124">
        <f t="shared" si="11"/>
        <v>1470</v>
      </c>
      <c r="H30" s="124">
        <f t="shared" si="11"/>
        <v>1351</v>
      </c>
      <c r="I30" s="124">
        <f t="shared" si="11"/>
        <v>445</v>
      </c>
      <c r="J30" s="124">
        <f t="shared" si="11"/>
        <v>229</v>
      </c>
      <c r="K30" s="124">
        <f t="shared" si="11"/>
        <v>216</v>
      </c>
      <c r="L30" s="124">
        <f t="shared" si="11"/>
        <v>457</v>
      </c>
      <c r="M30" s="124">
        <f t="shared" si="11"/>
        <v>234</v>
      </c>
      <c r="N30" s="124">
        <f t="shared" si="11"/>
        <v>223</v>
      </c>
      <c r="O30" s="124">
        <f t="shared" si="11"/>
        <v>458</v>
      </c>
      <c r="P30" s="124">
        <f t="shared" si="11"/>
        <v>247</v>
      </c>
      <c r="Q30" s="124">
        <f t="shared" si="11"/>
        <v>211</v>
      </c>
      <c r="R30" s="124">
        <f t="shared" si="11"/>
        <v>446</v>
      </c>
      <c r="S30" s="124">
        <f t="shared" si="11"/>
        <v>228</v>
      </c>
      <c r="T30" s="124">
        <f t="shared" si="11"/>
        <v>218</v>
      </c>
      <c r="U30" s="124">
        <f t="shared" si="11"/>
        <v>492</v>
      </c>
      <c r="V30" s="124">
        <f t="shared" si="11"/>
        <v>260</v>
      </c>
      <c r="W30" s="124">
        <f t="shared" si="11"/>
        <v>232</v>
      </c>
      <c r="X30" s="124">
        <f t="shared" si="11"/>
        <v>523</v>
      </c>
      <c r="Y30" s="124">
        <f t="shared" si="11"/>
        <v>272</v>
      </c>
      <c r="Z30" s="124">
        <f t="shared" si="11"/>
        <v>251</v>
      </c>
      <c r="AA30" s="333">
        <f t="shared" si="11"/>
        <v>105</v>
      </c>
    </row>
    <row r="31" spans="1:27" ht="13.5" customHeight="1">
      <c r="A31" s="156"/>
      <c r="B31" s="122" t="s">
        <v>418</v>
      </c>
      <c r="C31" s="123">
        <v>6</v>
      </c>
      <c r="D31" s="125">
        <v>0</v>
      </c>
      <c r="E31" s="124">
        <v>46</v>
      </c>
      <c r="F31" s="124">
        <f>SUM(G31:H31)</f>
        <v>1595</v>
      </c>
      <c r="G31" s="124">
        <f>SUM(J31+M31+P31+S31+V31+Y31)</f>
        <v>827</v>
      </c>
      <c r="H31" s="124">
        <f>SUM(K31+N31+Q31+T31+W31+Z31)</f>
        <v>768</v>
      </c>
      <c r="I31" s="124">
        <f>SUM(J31:K31)</f>
        <v>254</v>
      </c>
      <c r="J31" s="124">
        <v>137</v>
      </c>
      <c r="K31" s="124">
        <v>117</v>
      </c>
      <c r="L31" s="124">
        <f>SUM(M31:N31)</f>
        <v>258</v>
      </c>
      <c r="M31" s="124">
        <v>142</v>
      </c>
      <c r="N31" s="124">
        <v>116</v>
      </c>
      <c r="O31" s="124">
        <f>SUM(P31:Q31)</f>
        <v>256</v>
      </c>
      <c r="P31" s="124">
        <v>137</v>
      </c>
      <c r="Q31" s="124">
        <v>119</v>
      </c>
      <c r="R31" s="124">
        <f>SUM(S31:T31)</f>
        <v>261</v>
      </c>
      <c r="S31" s="124">
        <v>132</v>
      </c>
      <c r="T31" s="124">
        <v>129</v>
      </c>
      <c r="U31" s="124">
        <f>SUM(V31:W31)</f>
        <v>262</v>
      </c>
      <c r="V31" s="124">
        <v>129</v>
      </c>
      <c r="W31" s="124">
        <v>133</v>
      </c>
      <c r="X31" s="124">
        <f>SUM(Y31:Z31)</f>
        <v>304</v>
      </c>
      <c r="Y31" s="124">
        <v>150</v>
      </c>
      <c r="Z31" s="124">
        <v>154</v>
      </c>
      <c r="AA31" s="333">
        <v>61</v>
      </c>
    </row>
    <row r="32" spans="1:27" ht="13.5" customHeight="1">
      <c r="A32" s="156"/>
      <c r="B32" s="122" t="s">
        <v>417</v>
      </c>
      <c r="C32" s="123">
        <v>2</v>
      </c>
      <c r="D32" s="125">
        <v>0</v>
      </c>
      <c r="E32" s="124">
        <v>34</v>
      </c>
      <c r="F32" s="124">
        <f>SUM(G32:H32)</f>
        <v>1226</v>
      </c>
      <c r="G32" s="124">
        <f>SUM(J32+M32+P32+S32+V32+Y32)</f>
        <v>643</v>
      </c>
      <c r="H32" s="124">
        <f>SUM(K32+N32+Q32+T32+W32+Z32)</f>
        <v>583</v>
      </c>
      <c r="I32" s="124">
        <f>SUM(J32:K32)</f>
        <v>191</v>
      </c>
      <c r="J32" s="124">
        <v>92</v>
      </c>
      <c r="K32" s="124">
        <v>99</v>
      </c>
      <c r="L32" s="124">
        <f>SUM(M32:N32)</f>
        <v>199</v>
      </c>
      <c r="M32" s="124">
        <v>92</v>
      </c>
      <c r="N32" s="124">
        <v>107</v>
      </c>
      <c r="O32" s="124">
        <f>SUM(P32:Q32)</f>
        <v>202</v>
      </c>
      <c r="P32" s="124">
        <v>110</v>
      </c>
      <c r="Q32" s="124">
        <v>92</v>
      </c>
      <c r="R32" s="124">
        <f>SUM(S32:T32)</f>
        <v>185</v>
      </c>
      <c r="S32" s="124">
        <v>96</v>
      </c>
      <c r="T32" s="124">
        <v>89</v>
      </c>
      <c r="U32" s="124">
        <f>SUM(V32:W32)</f>
        <v>230</v>
      </c>
      <c r="V32" s="124">
        <v>131</v>
      </c>
      <c r="W32" s="124">
        <v>99</v>
      </c>
      <c r="X32" s="124">
        <f>SUM(Y32:Z32)</f>
        <v>219</v>
      </c>
      <c r="Y32" s="124">
        <v>122</v>
      </c>
      <c r="Z32" s="124">
        <v>97</v>
      </c>
      <c r="AA32" s="333">
        <v>44</v>
      </c>
    </row>
    <row r="33" spans="1:27" ht="13.5" customHeight="1">
      <c r="A33" s="156"/>
      <c r="B33" s="122"/>
      <c r="C33" s="123"/>
      <c r="D33" s="125"/>
      <c r="E33" s="124"/>
      <c r="F33" s="124"/>
      <c r="G33" s="124"/>
      <c r="H33" s="124"/>
      <c r="I33" s="124"/>
      <c r="J33" s="124"/>
      <c r="K33" s="124"/>
      <c r="L33" s="124"/>
      <c r="M33" s="124"/>
      <c r="N33" s="124"/>
      <c r="O33" s="124"/>
      <c r="P33" s="124"/>
      <c r="Q33" s="124"/>
      <c r="R33" s="124"/>
      <c r="S33" s="124"/>
      <c r="T33" s="124"/>
      <c r="U33" s="124"/>
      <c r="V33" s="124"/>
      <c r="W33" s="124"/>
      <c r="X33" s="124"/>
      <c r="Y33" s="124"/>
      <c r="Z33" s="124"/>
      <c r="AA33" s="333"/>
    </row>
    <row r="34" spans="1:27" ht="13.5" customHeight="1">
      <c r="A34" s="1538" t="s">
        <v>298</v>
      </c>
      <c r="B34" s="1685"/>
      <c r="C34" s="123">
        <f aca="true" t="shared" si="12" ref="C34:AA34">SUM(C35:C38)</f>
        <v>33</v>
      </c>
      <c r="D34" s="124">
        <f t="shared" si="12"/>
        <v>15</v>
      </c>
      <c r="E34" s="124">
        <f t="shared" si="12"/>
        <v>276</v>
      </c>
      <c r="F34" s="124">
        <f t="shared" si="12"/>
        <v>7161</v>
      </c>
      <c r="G34" s="124">
        <f t="shared" si="12"/>
        <v>3632</v>
      </c>
      <c r="H34" s="124">
        <f t="shared" si="12"/>
        <v>3529</v>
      </c>
      <c r="I34" s="124">
        <f t="shared" si="12"/>
        <v>1029</v>
      </c>
      <c r="J34" s="124">
        <f t="shared" si="12"/>
        <v>506</v>
      </c>
      <c r="K34" s="124">
        <f t="shared" si="12"/>
        <v>523</v>
      </c>
      <c r="L34" s="124">
        <f t="shared" si="12"/>
        <v>1137</v>
      </c>
      <c r="M34" s="124">
        <f t="shared" si="12"/>
        <v>592</v>
      </c>
      <c r="N34" s="124">
        <f t="shared" si="12"/>
        <v>545</v>
      </c>
      <c r="O34" s="124">
        <f t="shared" si="12"/>
        <v>1205</v>
      </c>
      <c r="P34" s="124">
        <f t="shared" si="12"/>
        <v>592</v>
      </c>
      <c r="Q34" s="124">
        <f t="shared" si="12"/>
        <v>613</v>
      </c>
      <c r="R34" s="124">
        <f t="shared" si="12"/>
        <v>1269</v>
      </c>
      <c r="S34" s="124">
        <f t="shared" si="12"/>
        <v>651</v>
      </c>
      <c r="T34" s="124">
        <f t="shared" si="12"/>
        <v>618</v>
      </c>
      <c r="U34" s="124">
        <f t="shared" si="12"/>
        <v>1206</v>
      </c>
      <c r="V34" s="124">
        <f t="shared" si="12"/>
        <v>602</v>
      </c>
      <c r="W34" s="124">
        <f t="shared" si="12"/>
        <v>604</v>
      </c>
      <c r="X34" s="124">
        <f t="shared" si="12"/>
        <v>1315</v>
      </c>
      <c r="Y34" s="124">
        <f t="shared" si="12"/>
        <v>689</v>
      </c>
      <c r="Z34" s="124">
        <f t="shared" si="12"/>
        <v>626</v>
      </c>
      <c r="AA34" s="333">
        <f t="shared" si="12"/>
        <v>371</v>
      </c>
    </row>
    <row r="35" spans="1:27" ht="13.5" customHeight="1">
      <c r="A35" s="156"/>
      <c r="B35" s="122" t="s">
        <v>268</v>
      </c>
      <c r="C35" s="123">
        <v>6</v>
      </c>
      <c r="D35" s="125">
        <v>0</v>
      </c>
      <c r="E35" s="124">
        <v>73</v>
      </c>
      <c r="F35" s="124">
        <f>SUM(G35:H35)</f>
        <v>2500</v>
      </c>
      <c r="G35" s="124">
        <f aca="true" t="shared" si="13" ref="G35:H38">SUM(J35+M35+P35+S35+V35+Y35)</f>
        <v>1257</v>
      </c>
      <c r="H35" s="124">
        <f t="shared" si="13"/>
        <v>1243</v>
      </c>
      <c r="I35" s="124">
        <f>SUM(J35:K35)</f>
        <v>352</v>
      </c>
      <c r="J35" s="124">
        <v>164</v>
      </c>
      <c r="K35" s="124">
        <v>188</v>
      </c>
      <c r="L35" s="124">
        <f>SUM(M35:N35)</f>
        <v>426</v>
      </c>
      <c r="M35" s="124">
        <v>216</v>
      </c>
      <c r="N35" s="124">
        <v>210</v>
      </c>
      <c r="O35" s="124">
        <f>SUM(P35:Q35)</f>
        <v>411</v>
      </c>
      <c r="P35" s="124">
        <v>199</v>
      </c>
      <c r="Q35" s="124">
        <v>212</v>
      </c>
      <c r="R35" s="124">
        <f>SUM(S35:T35)</f>
        <v>452</v>
      </c>
      <c r="S35" s="124">
        <v>228</v>
      </c>
      <c r="T35" s="124">
        <v>224</v>
      </c>
      <c r="U35" s="124">
        <f>SUM(V35:W35)</f>
        <v>409</v>
      </c>
      <c r="V35" s="124">
        <v>200</v>
      </c>
      <c r="W35" s="124">
        <v>209</v>
      </c>
      <c r="X35" s="124">
        <f>SUM(Y35:Z35)</f>
        <v>450</v>
      </c>
      <c r="Y35" s="124">
        <v>250</v>
      </c>
      <c r="Z35" s="124">
        <v>200</v>
      </c>
      <c r="AA35" s="333">
        <v>96</v>
      </c>
    </row>
    <row r="36" spans="1:27" ht="13.5" customHeight="1">
      <c r="A36" s="156"/>
      <c r="B36" s="122" t="s">
        <v>267</v>
      </c>
      <c r="C36" s="123">
        <v>12</v>
      </c>
      <c r="D36" s="124">
        <v>3</v>
      </c>
      <c r="E36" s="124">
        <v>67</v>
      </c>
      <c r="F36" s="124">
        <f>SUM(G36:H36)</f>
        <v>1418</v>
      </c>
      <c r="G36" s="124">
        <f t="shared" si="13"/>
        <v>722</v>
      </c>
      <c r="H36" s="124">
        <f t="shared" si="13"/>
        <v>696</v>
      </c>
      <c r="I36" s="124">
        <f>SUM(J36:K36)</f>
        <v>200</v>
      </c>
      <c r="J36" s="124">
        <v>106</v>
      </c>
      <c r="K36" s="124">
        <v>94</v>
      </c>
      <c r="L36" s="124">
        <f>SUM(M36:N36)</f>
        <v>223</v>
      </c>
      <c r="M36" s="124">
        <v>110</v>
      </c>
      <c r="N36" s="124">
        <v>113</v>
      </c>
      <c r="O36" s="124">
        <f>SUM(P36:Q36)</f>
        <v>210</v>
      </c>
      <c r="P36" s="124">
        <v>112</v>
      </c>
      <c r="Q36" s="124">
        <v>98</v>
      </c>
      <c r="R36" s="124">
        <f>SUM(S36:T36)</f>
        <v>267</v>
      </c>
      <c r="S36" s="124">
        <v>143</v>
      </c>
      <c r="T36" s="124">
        <v>124</v>
      </c>
      <c r="U36" s="124">
        <f>SUM(V36:W36)</f>
        <v>243</v>
      </c>
      <c r="V36" s="124">
        <v>114</v>
      </c>
      <c r="W36" s="124">
        <v>129</v>
      </c>
      <c r="X36" s="124">
        <f>SUM(Y36:Z36)</f>
        <v>275</v>
      </c>
      <c r="Y36" s="124">
        <v>137</v>
      </c>
      <c r="Z36" s="124">
        <v>138</v>
      </c>
      <c r="AA36" s="333">
        <v>96</v>
      </c>
    </row>
    <row r="37" spans="1:27" ht="13.5" customHeight="1">
      <c r="A37" s="156"/>
      <c r="B37" s="122" t="s">
        <v>266</v>
      </c>
      <c r="C37" s="123">
        <v>8</v>
      </c>
      <c r="D37" s="124">
        <v>8</v>
      </c>
      <c r="E37" s="124">
        <v>78</v>
      </c>
      <c r="F37" s="124">
        <f>SUM(G37:H37)</f>
        <v>1741</v>
      </c>
      <c r="G37" s="124">
        <f t="shared" si="13"/>
        <v>868</v>
      </c>
      <c r="H37" s="124">
        <f t="shared" si="13"/>
        <v>873</v>
      </c>
      <c r="I37" s="124">
        <f>SUM(J37:K37)</f>
        <v>257</v>
      </c>
      <c r="J37" s="124">
        <v>121</v>
      </c>
      <c r="K37" s="124">
        <v>136</v>
      </c>
      <c r="L37" s="124">
        <f>SUM(M37:N37)</f>
        <v>256</v>
      </c>
      <c r="M37" s="124">
        <v>133</v>
      </c>
      <c r="N37" s="124">
        <v>123</v>
      </c>
      <c r="O37" s="124">
        <f>SUM(P37:Q37)</f>
        <v>320</v>
      </c>
      <c r="P37" s="124">
        <v>151</v>
      </c>
      <c r="Q37" s="124">
        <v>169</v>
      </c>
      <c r="R37" s="124">
        <f>SUM(S37:T37)</f>
        <v>281</v>
      </c>
      <c r="S37" s="124">
        <v>148</v>
      </c>
      <c r="T37" s="124">
        <v>133</v>
      </c>
      <c r="U37" s="124">
        <f>SUM(V37:W37)</f>
        <v>299</v>
      </c>
      <c r="V37" s="124">
        <v>155</v>
      </c>
      <c r="W37" s="124">
        <v>144</v>
      </c>
      <c r="X37" s="124">
        <f>SUM(Y37:Z37)</f>
        <v>328</v>
      </c>
      <c r="Y37" s="124">
        <v>160</v>
      </c>
      <c r="Z37" s="124">
        <v>168</v>
      </c>
      <c r="AA37" s="333">
        <v>103</v>
      </c>
    </row>
    <row r="38" spans="1:27" ht="13.5" customHeight="1">
      <c r="A38" s="156"/>
      <c r="B38" s="122" t="s">
        <v>265</v>
      </c>
      <c r="C38" s="123">
        <v>7</v>
      </c>
      <c r="D38" s="125">
        <v>4</v>
      </c>
      <c r="E38" s="124">
        <v>58</v>
      </c>
      <c r="F38" s="124">
        <f>SUM(G38:H38)</f>
        <v>1502</v>
      </c>
      <c r="G38" s="124">
        <f t="shared" si="13"/>
        <v>785</v>
      </c>
      <c r="H38" s="124">
        <f t="shared" si="13"/>
        <v>717</v>
      </c>
      <c r="I38" s="124">
        <f>SUM(J38:K38)</f>
        <v>220</v>
      </c>
      <c r="J38" s="124">
        <v>115</v>
      </c>
      <c r="K38" s="124">
        <v>105</v>
      </c>
      <c r="L38" s="124">
        <f>SUM(M38:N38)</f>
        <v>232</v>
      </c>
      <c r="M38" s="124">
        <v>133</v>
      </c>
      <c r="N38" s="124">
        <v>99</v>
      </c>
      <c r="O38" s="124">
        <f>SUM(P38:Q38)</f>
        <v>264</v>
      </c>
      <c r="P38" s="124">
        <v>130</v>
      </c>
      <c r="Q38" s="124">
        <v>134</v>
      </c>
      <c r="R38" s="124">
        <f>SUM(S38:T38)</f>
        <v>269</v>
      </c>
      <c r="S38" s="124">
        <v>132</v>
      </c>
      <c r="T38" s="124">
        <v>137</v>
      </c>
      <c r="U38" s="124">
        <f>SUM(V38:W38)</f>
        <v>255</v>
      </c>
      <c r="V38" s="124">
        <v>133</v>
      </c>
      <c r="W38" s="124">
        <v>122</v>
      </c>
      <c r="X38" s="124">
        <f>SUM(Y38:Z38)</f>
        <v>262</v>
      </c>
      <c r="Y38" s="124">
        <v>142</v>
      </c>
      <c r="Z38" s="124">
        <v>120</v>
      </c>
      <c r="AA38" s="333">
        <v>76</v>
      </c>
    </row>
    <row r="39" spans="1:27" ht="13.5" customHeight="1">
      <c r="A39" s="156"/>
      <c r="B39" s="122"/>
      <c r="C39" s="123"/>
      <c r="D39" s="125"/>
      <c r="E39" s="124"/>
      <c r="F39" s="124"/>
      <c r="G39" s="124"/>
      <c r="H39" s="124"/>
      <c r="I39" s="124"/>
      <c r="J39" s="124"/>
      <c r="K39" s="124"/>
      <c r="L39" s="124"/>
      <c r="M39" s="124"/>
      <c r="N39" s="124"/>
      <c r="O39" s="124"/>
      <c r="P39" s="124"/>
      <c r="Q39" s="124"/>
      <c r="R39" s="124"/>
      <c r="S39" s="124"/>
      <c r="T39" s="124"/>
      <c r="U39" s="124"/>
      <c r="V39" s="124"/>
      <c r="W39" s="124"/>
      <c r="X39" s="124"/>
      <c r="Y39" s="124"/>
      <c r="Z39" s="124"/>
      <c r="AA39" s="333"/>
    </row>
    <row r="40" spans="1:27" ht="13.5" customHeight="1">
      <c r="A40" s="1538" t="s">
        <v>299</v>
      </c>
      <c r="B40" s="1685"/>
      <c r="C40" s="123">
        <f aca="true" t="shared" si="14" ref="C40:AA40">SUM(C41)</f>
        <v>8</v>
      </c>
      <c r="D40" s="124">
        <f t="shared" si="14"/>
        <v>3</v>
      </c>
      <c r="E40" s="124">
        <f t="shared" si="14"/>
        <v>58</v>
      </c>
      <c r="F40" s="124">
        <f t="shared" si="14"/>
        <v>1545</v>
      </c>
      <c r="G40" s="124">
        <f t="shared" si="14"/>
        <v>766</v>
      </c>
      <c r="H40" s="124">
        <f t="shared" si="14"/>
        <v>779</v>
      </c>
      <c r="I40" s="124">
        <f t="shared" si="14"/>
        <v>207</v>
      </c>
      <c r="J40" s="124">
        <f t="shared" si="14"/>
        <v>91</v>
      </c>
      <c r="K40" s="124">
        <f t="shared" si="14"/>
        <v>116</v>
      </c>
      <c r="L40" s="124">
        <f t="shared" si="14"/>
        <v>202</v>
      </c>
      <c r="M40" s="124">
        <f t="shared" si="14"/>
        <v>117</v>
      </c>
      <c r="N40" s="124">
        <f t="shared" si="14"/>
        <v>85</v>
      </c>
      <c r="O40" s="124">
        <f t="shared" si="14"/>
        <v>284</v>
      </c>
      <c r="P40" s="124">
        <f t="shared" si="14"/>
        <v>145</v>
      </c>
      <c r="Q40" s="124">
        <f t="shared" si="14"/>
        <v>139</v>
      </c>
      <c r="R40" s="124">
        <f t="shared" si="14"/>
        <v>259</v>
      </c>
      <c r="S40" s="124">
        <f t="shared" si="14"/>
        <v>123</v>
      </c>
      <c r="T40" s="124">
        <f t="shared" si="14"/>
        <v>136</v>
      </c>
      <c r="U40" s="124">
        <f t="shared" si="14"/>
        <v>286</v>
      </c>
      <c r="V40" s="124">
        <f t="shared" si="14"/>
        <v>141</v>
      </c>
      <c r="W40" s="124">
        <f t="shared" si="14"/>
        <v>145</v>
      </c>
      <c r="X40" s="124">
        <f t="shared" si="14"/>
        <v>307</v>
      </c>
      <c r="Y40" s="124">
        <f t="shared" si="14"/>
        <v>149</v>
      </c>
      <c r="Z40" s="124">
        <f t="shared" si="14"/>
        <v>158</v>
      </c>
      <c r="AA40" s="333">
        <f t="shared" si="14"/>
        <v>77</v>
      </c>
    </row>
    <row r="41" spans="1:27" ht="13.5" customHeight="1">
      <c r="A41" s="156"/>
      <c r="B41" s="122" t="s">
        <v>269</v>
      </c>
      <c r="C41" s="123">
        <v>8</v>
      </c>
      <c r="D41" s="125">
        <v>3</v>
      </c>
      <c r="E41" s="124">
        <v>58</v>
      </c>
      <c r="F41" s="124">
        <f>SUM(G41:H41)</f>
        <v>1545</v>
      </c>
      <c r="G41" s="124">
        <f>SUM(J41+M41+P41+S41+V41+Y41)</f>
        <v>766</v>
      </c>
      <c r="H41" s="124">
        <f>SUM(K41+N41+Q41+T41+W41+Z41)</f>
        <v>779</v>
      </c>
      <c r="I41" s="124">
        <f>SUM(J41:K41)</f>
        <v>207</v>
      </c>
      <c r="J41" s="124">
        <v>91</v>
      </c>
      <c r="K41" s="124">
        <v>116</v>
      </c>
      <c r="L41" s="124">
        <f>SUM(M41:N41)</f>
        <v>202</v>
      </c>
      <c r="M41" s="124">
        <v>117</v>
      </c>
      <c r="N41" s="124">
        <v>85</v>
      </c>
      <c r="O41" s="124">
        <f>SUM(P41:Q41)</f>
        <v>284</v>
      </c>
      <c r="P41" s="124">
        <v>145</v>
      </c>
      <c r="Q41" s="124">
        <v>139</v>
      </c>
      <c r="R41" s="124">
        <f>SUM(S41:T41)</f>
        <v>259</v>
      </c>
      <c r="S41" s="124">
        <v>123</v>
      </c>
      <c r="T41" s="124">
        <v>136</v>
      </c>
      <c r="U41" s="124">
        <f>SUM(V41:W41)</f>
        <v>286</v>
      </c>
      <c r="V41" s="124">
        <v>141</v>
      </c>
      <c r="W41" s="124">
        <v>145</v>
      </c>
      <c r="X41" s="124">
        <f>SUM(Y41:Z41)</f>
        <v>307</v>
      </c>
      <c r="Y41" s="124">
        <v>149</v>
      </c>
      <c r="Z41" s="124">
        <v>158</v>
      </c>
      <c r="AA41" s="333">
        <v>77</v>
      </c>
    </row>
    <row r="42" spans="1:27" ht="13.5" customHeight="1">
      <c r="A42" s="156"/>
      <c r="B42" s="122"/>
      <c r="C42" s="123"/>
      <c r="D42" s="125"/>
      <c r="E42" s="124"/>
      <c r="F42" s="124"/>
      <c r="G42" s="124"/>
      <c r="H42" s="124"/>
      <c r="I42" s="124"/>
      <c r="J42" s="124"/>
      <c r="K42" s="124"/>
      <c r="L42" s="124"/>
      <c r="M42" s="124"/>
      <c r="N42" s="124"/>
      <c r="O42" s="124"/>
      <c r="P42" s="124"/>
      <c r="Q42" s="124"/>
      <c r="R42" s="124"/>
      <c r="S42" s="124"/>
      <c r="T42" s="124"/>
      <c r="U42" s="124"/>
      <c r="V42" s="124"/>
      <c r="W42" s="124"/>
      <c r="X42" s="124"/>
      <c r="Y42" s="124"/>
      <c r="Z42" s="124"/>
      <c r="AA42" s="333"/>
    </row>
    <row r="43" spans="1:27" ht="13.5" customHeight="1">
      <c r="A43" s="1538" t="s">
        <v>294</v>
      </c>
      <c r="B43" s="1685"/>
      <c r="C43" s="123">
        <f aca="true" t="shared" si="15" ref="C43:AA43">SUM(C44:C50)</f>
        <v>36</v>
      </c>
      <c r="D43" s="124">
        <f t="shared" si="15"/>
        <v>31</v>
      </c>
      <c r="E43" s="124">
        <f t="shared" si="15"/>
        <v>348</v>
      </c>
      <c r="F43" s="124">
        <f t="shared" si="15"/>
        <v>9688</v>
      </c>
      <c r="G43" s="124">
        <f t="shared" si="15"/>
        <v>4925</v>
      </c>
      <c r="H43" s="124">
        <f t="shared" si="15"/>
        <v>4763</v>
      </c>
      <c r="I43" s="124">
        <f t="shared" si="15"/>
        <v>1403</v>
      </c>
      <c r="J43" s="124">
        <f t="shared" si="15"/>
        <v>717</v>
      </c>
      <c r="K43" s="124">
        <f t="shared" si="15"/>
        <v>686</v>
      </c>
      <c r="L43" s="124">
        <f t="shared" si="15"/>
        <v>1501</v>
      </c>
      <c r="M43" s="124">
        <f t="shared" si="15"/>
        <v>754</v>
      </c>
      <c r="N43" s="124">
        <f t="shared" si="15"/>
        <v>747</v>
      </c>
      <c r="O43" s="124">
        <f t="shared" si="15"/>
        <v>1625</v>
      </c>
      <c r="P43" s="124">
        <f t="shared" si="15"/>
        <v>844</v>
      </c>
      <c r="Q43" s="124">
        <f t="shared" si="15"/>
        <v>781</v>
      </c>
      <c r="R43" s="124">
        <f t="shared" si="15"/>
        <v>1669</v>
      </c>
      <c r="S43" s="124">
        <f t="shared" si="15"/>
        <v>831</v>
      </c>
      <c r="T43" s="124">
        <f t="shared" si="15"/>
        <v>838</v>
      </c>
      <c r="U43" s="124">
        <f t="shared" si="15"/>
        <v>1715</v>
      </c>
      <c r="V43" s="124">
        <f t="shared" si="15"/>
        <v>880</v>
      </c>
      <c r="W43" s="124">
        <f t="shared" si="15"/>
        <v>835</v>
      </c>
      <c r="X43" s="124">
        <f t="shared" si="15"/>
        <v>1775</v>
      </c>
      <c r="Y43" s="124">
        <f t="shared" si="15"/>
        <v>899</v>
      </c>
      <c r="Z43" s="124">
        <f t="shared" si="15"/>
        <v>876</v>
      </c>
      <c r="AA43" s="333">
        <f t="shared" si="15"/>
        <v>464</v>
      </c>
    </row>
    <row r="44" spans="1:27" ht="13.5" customHeight="1">
      <c r="A44" s="156"/>
      <c r="B44" s="122" t="s">
        <v>263</v>
      </c>
      <c r="C44" s="123">
        <v>4</v>
      </c>
      <c r="D44" s="124">
        <v>5</v>
      </c>
      <c r="E44" s="124">
        <v>42</v>
      </c>
      <c r="F44" s="124">
        <f aca="true" t="shared" si="16" ref="F44:F50">SUM(G44:H44)</f>
        <v>1185</v>
      </c>
      <c r="G44" s="124">
        <f aca="true" t="shared" si="17" ref="G44:H50">SUM(J44+M44+P44+S44+V44+Y44)</f>
        <v>603</v>
      </c>
      <c r="H44" s="124">
        <f t="shared" si="17"/>
        <v>582</v>
      </c>
      <c r="I44" s="124">
        <f aca="true" t="shared" si="18" ref="I44:I50">SUM(J44:K44)</f>
        <v>176</v>
      </c>
      <c r="J44" s="124">
        <v>96</v>
      </c>
      <c r="K44" s="124">
        <v>80</v>
      </c>
      <c r="L44" s="124">
        <f aca="true" t="shared" si="19" ref="L44:L50">SUM(M44:N44)</f>
        <v>174</v>
      </c>
      <c r="M44" s="124">
        <v>78</v>
      </c>
      <c r="N44" s="124">
        <v>96</v>
      </c>
      <c r="O44" s="124">
        <f aca="true" t="shared" si="20" ref="O44:O50">SUM(P44:Q44)</f>
        <v>208</v>
      </c>
      <c r="P44" s="124">
        <v>106</v>
      </c>
      <c r="Q44" s="124">
        <v>102</v>
      </c>
      <c r="R44" s="124">
        <f aca="true" t="shared" si="21" ref="R44:R50">SUM(S44:T44)</f>
        <v>185</v>
      </c>
      <c r="S44" s="124">
        <v>99</v>
      </c>
      <c r="T44" s="124">
        <v>86</v>
      </c>
      <c r="U44" s="124">
        <f aca="true" t="shared" si="22" ref="U44:U50">SUM(V44:W44)</f>
        <v>227</v>
      </c>
      <c r="V44" s="124">
        <v>113</v>
      </c>
      <c r="W44" s="124">
        <v>114</v>
      </c>
      <c r="X44" s="124">
        <f aca="true" t="shared" si="23" ref="X44:X50">SUM(Y44:Z44)</f>
        <v>215</v>
      </c>
      <c r="Y44" s="124">
        <v>111</v>
      </c>
      <c r="Z44" s="124">
        <v>104</v>
      </c>
      <c r="AA44" s="333">
        <v>55</v>
      </c>
    </row>
    <row r="45" spans="1:27" ht="13.5" customHeight="1">
      <c r="A45" s="156"/>
      <c r="B45" s="122" t="s">
        <v>264</v>
      </c>
      <c r="C45" s="123">
        <v>8</v>
      </c>
      <c r="D45" s="125">
        <v>4</v>
      </c>
      <c r="E45" s="124">
        <v>75</v>
      </c>
      <c r="F45" s="124">
        <f t="shared" si="16"/>
        <v>2048</v>
      </c>
      <c r="G45" s="124">
        <f t="shared" si="17"/>
        <v>1048</v>
      </c>
      <c r="H45" s="124">
        <f t="shared" si="17"/>
        <v>1000</v>
      </c>
      <c r="I45" s="124">
        <f t="shared" si="18"/>
        <v>306</v>
      </c>
      <c r="J45" s="124">
        <v>173</v>
      </c>
      <c r="K45" s="124">
        <v>133</v>
      </c>
      <c r="L45" s="124">
        <f t="shared" si="19"/>
        <v>286</v>
      </c>
      <c r="M45" s="124">
        <v>145</v>
      </c>
      <c r="N45" s="124">
        <v>141</v>
      </c>
      <c r="O45" s="124">
        <f t="shared" si="20"/>
        <v>358</v>
      </c>
      <c r="P45" s="124">
        <v>186</v>
      </c>
      <c r="Q45" s="124">
        <v>172</v>
      </c>
      <c r="R45" s="124">
        <f t="shared" si="21"/>
        <v>367</v>
      </c>
      <c r="S45" s="124">
        <v>175</v>
      </c>
      <c r="T45" s="124">
        <v>192</v>
      </c>
      <c r="U45" s="124">
        <f t="shared" si="22"/>
        <v>337</v>
      </c>
      <c r="V45" s="124">
        <v>179</v>
      </c>
      <c r="W45" s="124">
        <v>158</v>
      </c>
      <c r="X45" s="124">
        <f t="shared" si="23"/>
        <v>394</v>
      </c>
      <c r="Y45" s="124">
        <v>190</v>
      </c>
      <c r="Z45" s="124">
        <v>204</v>
      </c>
      <c r="AA45" s="333">
        <v>100</v>
      </c>
    </row>
    <row r="46" spans="1:27" ht="13.5" customHeight="1">
      <c r="A46" s="156"/>
      <c r="B46" s="122" t="s">
        <v>258</v>
      </c>
      <c r="C46" s="123">
        <v>4</v>
      </c>
      <c r="D46" s="125">
        <v>5</v>
      </c>
      <c r="E46" s="124">
        <v>41</v>
      </c>
      <c r="F46" s="124">
        <f t="shared" si="16"/>
        <v>1218</v>
      </c>
      <c r="G46" s="124">
        <f t="shared" si="17"/>
        <v>615</v>
      </c>
      <c r="H46" s="124">
        <f t="shared" si="17"/>
        <v>603</v>
      </c>
      <c r="I46" s="124">
        <f t="shared" si="18"/>
        <v>163</v>
      </c>
      <c r="J46" s="124">
        <v>79</v>
      </c>
      <c r="K46" s="124">
        <v>84</v>
      </c>
      <c r="L46" s="124">
        <f t="shared" si="19"/>
        <v>213</v>
      </c>
      <c r="M46" s="124">
        <v>98</v>
      </c>
      <c r="N46" s="124">
        <v>115</v>
      </c>
      <c r="O46" s="124">
        <f t="shared" si="20"/>
        <v>196</v>
      </c>
      <c r="P46" s="124">
        <v>97</v>
      </c>
      <c r="Q46" s="124">
        <v>99</v>
      </c>
      <c r="R46" s="124">
        <f t="shared" si="21"/>
        <v>193</v>
      </c>
      <c r="S46" s="124">
        <v>99</v>
      </c>
      <c r="T46" s="124">
        <v>94</v>
      </c>
      <c r="U46" s="124">
        <f t="shared" si="22"/>
        <v>235</v>
      </c>
      <c r="V46" s="124">
        <v>126</v>
      </c>
      <c r="W46" s="124">
        <v>109</v>
      </c>
      <c r="X46" s="124">
        <f t="shared" si="23"/>
        <v>218</v>
      </c>
      <c r="Y46" s="124">
        <v>116</v>
      </c>
      <c r="Z46" s="124">
        <v>102</v>
      </c>
      <c r="AA46" s="333">
        <v>57</v>
      </c>
    </row>
    <row r="47" spans="1:27" ht="13.5" customHeight="1">
      <c r="A47" s="156"/>
      <c r="B47" s="122" t="s">
        <v>262</v>
      </c>
      <c r="C47" s="123">
        <v>7</v>
      </c>
      <c r="D47" s="124">
        <v>3</v>
      </c>
      <c r="E47" s="124">
        <v>61</v>
      </c>
      <c r="F47" s="124">
        <f t="shared" si="16"/>
        <v>1932</v>
      </c>
      <c r="G47" s="124">
        <f t="shared" si="17"/>
        <v>984</v>
      </c>
      <c r="H47" s="124">
        <f t="shared" si="17"/>
        <v>948</v>
      </c>
      <c r="I47" s="124">
        <f t="shared" si="18"/>
        <v>297</v>
      </c>
      <c r="J47" s="124">
        <v>134</v>
      </c>
      <c r="K47" s="124">
        <v>163</v>
      </c>
      <c r="L47" s="124">
        <f t="shared" si="19"/>
        <v>304</v>
      </c>
      <c r="M47" s="124">
        <v>172</v>
      </c>
      <c r="N47" s="124">
        <v>132</v>
      </c>
      <c r="O47" s="124">
        <f t="shared" si="20"/>
        <v>319</v>
      </c>
      <c r="P47" s="124">
        <v>171</v>
      </c>
      <c r="Q47" s="124">
        <v>148</v>
      </c>
      <c r="R47" s="124">
        <f t="shared" si="21"/>
        <v>345</v>
      </c>
      <c r="S47" s="124">
        <v>174</v>
      </c>
      <c r="T47" s="124">
        <v>171</v>
      </c>
      <c r="U47" s="124">
        <f t="shared" si="22"/>
        <v>311</v>
      </c>
      <c r="V47" s="124">
        <v>147</v>
      </c>
      <c r="W47" s="124">
        <v>164</v>
      </c>
      <c r="X47" s="124">
        <f t="shared" si="23"/>
        <v>356</v>
      </c>
      <c r="Y47" s="124">
        <v>186</v>
      </c>
      <c r="Z47" s="124">
        <v>170</v>
      </c>
      <c r="AA47" s="333">
        <v>81</v>
      </c>
    </row>
    <row r="48" spans="1:27" ht="13.5" customHeight="1">
      <c r="A48" s="156"/>
      <c r="B48" s="122" t="s">
        <v>259</v>
      </c>
      <c r="C48" s="123">
        <v>5</v>
      </c>
      <c r="D48" s="125">
        <v>2</v>
      </c>
      <c r="E48" s="124">
        <v>38</v>
      </c>
      <c r="F48" s="124">
        <f t="shared" si="16"/>
        <v>1018</v>
      </c>
      <c r="G48" s="124">
        <f t="shared" si="17"/>
        <v>520</v>
      </c>
      <c r="H48" s="124">
        <f t="shared" si="17"/>
        <v>498</v>
      </c>
      <c r="I48" s="124">
        <f t="shared" si="18"/>
        <v>137</v>
      </c>
      <c r="J48" s="124">
        <v>69</v>
      </c>
      <c r="K48" s="124">
        <v>68</v>
      </c>
      <c r="L48" s="124">
        <f t="shared" si="19"/>
        <v>166</v>
      </c>
      <c r="M48" s="124">
        <v>84</v>
      </c>
      <c r="N48" s="124">
        <v>82</v>
      </c>
      <c r="O48" s="124">
        <f t="shared" si="20"/>
        <v>167</v>
      </c>
      <c r="P48" s="124">
        <v>91</v>
      </c>
      <c r="Q48" s="124">
        <v>76</v>
      </c>
      <c r="R48" s="124">
        <f t="shared" si="21"/>
        <v>172</v>
      </c>
      <c r="S48" s="124">
        <v>82</v>
      </c>
      <c r="T48" s="124">
        <v>90</v>
      </c>
      <c r="U48" s="124">
        <f t="shared" si="22"/>
        <v>207</v>
      </c>
      <c r="V48" s="124">
        <v>110</v>
      </c>
      <c r="W48" s="124">
        <v>97</v>
      </c>
      <c r="X48" s="124">
        <f t="shared" si="23"/>
        <v>169</v>
      </c>
      <c r="Y48" s="124">
        <v>84</v>
      </c>
      <c r="Z48" s="124">
        <v>85</v>
      </c>
      <c r="AA48" s="333">
        <v>51</v>
      </c>
    </row>
    <row r="49" spans="1:27" ht="13.5" customHeight="1">
      <c r="A49" s="156"/>
      <c r="B49" s="122" t="s">
        <v>261</v>
      </c>
      <c r="C49" s="123">
        <v>4</v>
      </c>
      <c r="D49" s="124">
        <v>5</v>
      </c>
      <c r="E49" s="124">
        <v>43</v>
      </c>
      <c r="F49" s="124">
        <f t="shared" si="16"/>
        <v>993</v>
      </c>
      <c r="G49" s="124">
        <f t="shared" si="17"/>
        <v>498</v>
      </c>
      <c r="H49" s="124">
        <f t="shared" si="17"/>
        <v>495</v>
      </c>
      <c r="I49" s="124">
        <f t="shared" si="18"/>
        <v>146</v>
      </c>
      <c r="J49" s="124">
        <v>63</v>
      </c>
      <c r="K49" s="124">
        <v>83</v>
      </c>
      <c r="L49" s="124">
        <f t="shared" si="19"/>
        <v>152</v>
      </c>
      <c r="M49" s="124">
        <v>78</v>
      </c>
      <c r="N49" s="124">
        <v>74</v>
      </c>
      <c r="O49" s="124">
        <f t="shared" si="20"/>
        <v>156</v>
      </c>
      <c r="P49" s="124">
        <v>79</v>
      </c>
      <c r="Q49" s="124">
        <v>77</v>
      </c>
      <c r="R49" s="124">
        <f t="shared" si="21"/>
        <v>173</v>
      </c>
      <c r="S49" s="124">
        <v>86</v>
      </c>
      <c r="T49" s="124">
        <v>87</v>
      </c>
      <c r="U49" s="124">
        <f t="shared" si="22"/>
        <v>176</v>
      </c>
      <c r="V49" s="124">
        <v>92</v>
      </c>
      <c r="W49" s="124">
        <v>84</v>
      </c>
      <c r="X49" s="124">
        <f t="shared" si="23"/>
        <v>190</v>
      </c>
      <c r="Y49" s="124">
        <v>100</v>
      </c>
      <c r="Z49" s="124">
        <v>90</v>
      </c>
      <c r="AA49" s="333">
        <v>56</v>
      </c>
    </row>
    <row r="50" spans="1:27" ht="13.5" customHeight="1">
      <c r="A50" s="156"/>
      <c r="B50" s="122" t="s">
        <v>744</v>
      </c>
      <c r="C50" s="123">
        <v>4</v>
      </c>
      <c r="D50" s="124">
        <v>7</v>
      </c>
      <c r="E50" s="124">
        <v>48</v>
      </c>
      <c r="F50" s="124">
        <f t="shared" si="16"/>
        <v>1294</v>
      </c>
      <c r="G50" s="124">
        <f t="shared" si="17"/>
        <v>657</v>
      </c>
      <c r="H50" s="124">
        <f t="shared" si="17"/>
        <v>637</v>
      </c>
      <c r="I50" s="124">
        <f t="shared" si="18"/>
        <v>178</v>
      </c>
      <c r="J50" s="124">
        <v>103</v>
      </c>
      <c r="K50" s="124">
        <v>75</v>
      </c>
      <c r="L50" s="124">
        <f t="shared" si="19"/>
        <v>206</v>
      </c>
      <c r="M50" s="124">
        <v>99</v>
      </c>
      <c r="N50" s="124">
        <v>107</v>
      </c>
      <c r="O50" s="124">
        <f t="shared" si="20"/>
        <v>221</v>
      </c>
      <c r="P50" s="124">
        <v>114</v>
      </c>
      <c r="Q50" s="124">
        <v>107</v>
      </c>
      <c r="R50" s="124">
        <f t="shared" si="21"/>
        <v>234</v>
      </c>
      <c r="S50" s="124">
        <v>116</v>
      </c>
      <c r="T50" s="124">
        <v>118</v>
      </c>
      <c r="U50" s="124">
        <f t="shared" si="22"/>
        <v>222</v>
      </c>
      <c r="V50" s="124">
        <v>113</v>
      </c>
      <c r="W50" s="124">
        <v>109</v>
      </c>
      <c r="X50" s="124">
        <f t="shared" si="23"/>
        <v>233</v>
      </c>
      <c r="Y50" s="124">
        <v>112</v>
      </c>
      <c r="Z50" s="124">
        <v>121</v>
      </c>
      <c r="AA50" s="333">
        <v>64</v>
      </c>
    </row>
    <row r="51" spans="1:27" ht="13.5" customHeight="1">
      <c r="A51" s="156"/>
      <c r="B51" s="122"/>
      <c r="C51" s="123"/>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333"/>
    </row>
    <row r="52" spans="1:27" ht="13.5" customHeight="1">
      <c r="A52" s="1538" t="s">
        <v>967</v>
      </c>
      <c r="B52" s="1685"/>
      <c r="C52" s="123">
        <f aca="true" t="shared" si="24" ref="C52:AA52">SUM(C53:C54)</f>
        <v>15</v>
      </c>
      <c r="D52" s="124">
        <f t="shared" si="24"/>
        <v>5</v>
      </c>
      <c r="E52" s="124">
        <f t="shared" si="24"/>
        <v>187</v>
      </c>
      <c r="F52" s="124">
        <f t="shared" si="24"/>
        <v>6035</v>
      </c>
      <c r="G52" s="124">
        <f t="shared" si="24"/>
        <v>3078</v>
      </c>
      <c r="H52" s="124">
        <f t="shared" si="24"/>
        <v>2957</v>
      </c>
      <c r="I52" s="124">
        <f t="shared" si="24"/>
        <v>836</v>
      </c>
      <c r="J52" s="124">
        <f t="shared" si="24"/>
        <v>434</v>
      </c>
      <c r="K52" s="124">
        <f t="shared" si="24"/>
        <v>402</v>
      </c>
      <c r="L52" s="124">
        <f t="shared" si="24"/>
        <v>908</v>
      </c>
      <c r="M52" s="124">
        <f t="shared" si="24"/>
        <v>455</v>
      </c>
      <c r="N52" s="124">
        <f t="shared" si="24"/>
        <v>453</v>
      </c>
      <c r="O52" s="124">
        <f t="shared" si="24"/>
        <v>1048</v>
      </c>
      <c r="P52" s="124">
        <f t="shared" si="24"/>
        <v>526</v>
      </c>
      <c r="Q52" s="124">
        <f t="shared" si="24"/>
        <v>522</v>
      </c>
      <c r="R52" s="124">
        <f t="shared" si="24"/>
        <v>1007</v>
      </c>
      <c r="S52" s="124">
        <f t="shared" si="24"/>
        <v>520</v>
      </c>
      <c r="T52" s="124">
        <f t="shared" si="24"/>
        <v>487</v>
      </c>
      <c r="U52" s="124">
        <f t="shared" si="24"/>
        <v>1082</v>
      </c>
      <c r="V52" s="124">
        <f t="shared" si="24"/>
        <v>570</v>
      </c>
      <c r="W52" s="124">
        <f t="shared" si="24"/>
        <v>512</v>
      </c>
      <c r="X52" s="124">
        <f t="shared" si="24"/>
        <v>1154</v>
      </c>
      <c r="Y52" s="124">
        <f t="shared" si="24"/>
        <v>573</v>
      </c>
      <c r="Z52" s="124">
        <f t="shared" si="24"/>
        <v>581</v>
      </c>
      <c r="AA52" s="333">
        <f t="shared" si="24"/>
        <v>238</v>
      </c>
    </row>
    <row r="53" spans="1:27" ht="13.5" customHeight="1">
      <c r="A53" s="156"/>
      <c r="B53" s="122" t="s">
        <v>975</v>
      </c>
      <c r="C53" s="123">
        <v>6</v>
      </c>
      <c r="D53" s="124">
        <v>3</v>
      </c>
      <c r="E53" s="124">
        <v>91</v>
      </c>
      <c r="F53" s="124">
        <f>SUM(G53:H53)</f>
        <v>3071</v>
      </c>
      <c r="G53" s="124">
        <f>SUM(J53+M53+P53+S53+V53+Y53)</f>
        <v>1531</v>
      </c>
      <c r="H53" s="124">
        <f>SUM(K53+N53+Q53+T53+W53+Z53)</f>
        <v>1540</v>
      </c>
      <c r="I53" s="124">
        <f>SUM(J53:K53)</f>
        <v>447</v>
      </c>
      <c r="J53" s="124">
        <v>239</v>
      </c>
      <c r="K53" s="124">
        <v>208</v>
      </c>
      <c r="L53" s="124">
        <f>SUM(M53:N53)</f>
        <v>462</v>
      </c>
      <c r="M53" s="124">
        <v>228</v>
      </c>
      <c r="N53" s="124">
        <v>234</v>
      </c>
      <c r="O53" s="124">
        <f>SUM(P53:Q53)</f>
        <v>518</v>
      </c>
      <c r="P53" s="124">
        <v>256</v>
      </c>
      <c r="Q53" s="124">
        <v>262</v>
      </c>
      <c r="R53" s="124">
        <f>SUM(S53:T53)</f>
        <v>539</v>
      </c>
      <c r="S53" s="124">
        <v>272</v>
      </c>
      <c r="T53" s="124">
        <v>267</v>
      </c>
      <c r="U53" s="124">
        <f>SUM(V53:W53)</f>
        <v>521</v>
      </c>
      <c r="V53" s="124">
        <v>258</v>
      </c>
      <c r="W53" s="124">
        <v>263</v>
      </c>
      <c r="X53" s="124">
        <f>SUM(Y53:Z53)</f>
        <v>584</v>
      </c>
      <c r="Y53" s="124">
        <v>278</v>
      </c>
      <c r="Z53" s="124">
        <v>306</v>
      </c>
      <c r="AA53" s="333">
        <v>114</v>
      </c>
    </row>
    <row r="54" spans="1:27" ht="13.5" customHeight="1">
      <c r="A54" s="156"/>
      <c r="B54" s="122" t="s">
        <v>271</v>
      </c>
      <c r="C54" s="123">
        <v>9</v>
      </c>
      <c r="D54" s="125">
        <v>2</v>
      </c>
      <c r="E54" s="124">
        <v>96</v>
      </c>
      <c r="F54" s="124">
        <f>SUM(G54:H54)</f>
        <v>2964</v>
      </c>
      <c r="G54" s="124">
        <f>SUM(J54+M54+P54+S54+V54+Y54)</f>
        <v>1547</v>
      </c>
      <c r="H54" s="124">
        <f>SUM(K54+N54+Q54+T54+W54+Z54)</f>
        <v>1417</v>
      </c>
      <c r="I54" s="124">
        <f>SUM(J54:K54)</f>
        <v>389</v>
      </c>
      <c r="J54" s="124">
        <v>195</v>
      </c>
      <c r="K54" s="124">
        <v>194</v>
      </c>
      <c r="L54" s="124">
        <f>SUM(M54:N54)</f>
        <v>446</v>
      </c>
      <c r="M54" s="124">
        <v>227</v>
      </c>
      <c r="N54" s="124">
        <v>219</v>
      </c>
      <c r="O54" s="124">
        <f>SUM(P54:Q54)</f>
        <v>530</v>
      </c>
      <c r="P54" s="124">
        <v>270</v>
      </c>
      <c r="Q54" s="124">
        <v>260</v>
      </c>
      <c r="R54" s="124">
        <f>SUM(S54:T54)</f>
        <v>468</v>
      </c>
      <c r="S54" s="124">
        <v>248</v>
      </c>
      <c r="T54" s="124">
        <v>220</v>
      </c>
      <c r="U54" s="124">
        <f>SUM(V54:W54)</f>
        <v>561</v>
      </c>
      <c r="V54" s="124">
        <v>312</v>
      </c>
      <c r="W54" s="124">
        <v>249</v>
      </c>
      <c r="X54" s="124">
        <f>SUM(Y54:Z54)</f>
        <v>570</v>
      </c>
      <c r="Y54" s="124">
        <v>295</v>
      </c>
      <c r="Z54" s="124">
        <v>275</v>
      </c>
      <c r="AA54" s="333">
        <v>124</v>
      </c>
    </row>
    <row r="55" spans="1:27" ht="13.5" customHeight="1">
      <c r="A55" s="156"/>
      <c r="B55" s="122"/>
      <c r="C55" s="123"/>
      <c r="D55" s="125"/>
      <c r="E55" s="124"/>
      <c r="F55" s="124"/>
      <c r="G55" s="124"/>
      <c r="H55" s="124"/>
      <c r="I55" s="124"/>
      <c r="J55" s="124"/>
      <c r="K55" s="124"/>
      <c r="L55" s="124"/>
      <c r="M55" s="124"/>
      <c r="N55" s="124"/>
      <c r="O55" s="124"/>
      <c r="P55" s="124"/>
      <c r="Q55" s="124"/>
      <c r="R55" s="124"/>
      <c r="S55" s="124"/>
      <c r="T55" s="124"/>
      <c r="U55" s="124"/>
      <c r="V55" s="124"/>
      <c r="W55" s="124"/>
      <c r="X55" s="124"/>
      <c r="Y55" s="124"/>
      <c r="Z55" s="124"/>
      <c r="AA55" s="333"/>
    </row>
    <row r="56" spans="1:27" ht="13.5" customHeight="1">
      <c r="A56" s="1538" t="s">
        <v>968</v>
      </c>
      <c r="B56" s="1685"/>
      <c r="C56" s="125">
        <f aca="true" t="shared" si="25" ref="C56:AA56">SUM(C57:C59)</f>
        <v>26</v>
      </c>
      <c r="D56" s="125">
        <f t="shared" si="25"/>
        <v>19</v>
      </c>
      <c r="E56" s="125">
        <f t="shared" si="25"/>
        <v>223</v>
      </c>
      <c r="F56" s="125">
        <f t="shared" si="25"/>
        <v>5704</v>
      </c>
      <c r="G56" s="125">
        <f t="shared" si="25"/>
        <v>2964</v>
      </c>
      <c r="H56" s="125">
        <f t="shared" si="25"/>
        <v>2740</v>
      </c>
      <c r="I56" s="125">
        <f t="shared" si="25"/>
        <v>814</v>
      </c>
      <c r="J56" s="125">
        <f t="shared" si="25"/>
        <v>421</v>
      </c>
      <c r="K56" s="125">
        <f t="shared" si="25"/>
        <v>393</v>
      </c>
      <c r="L56" s="125">
        <f t="shared" si="25"/>
        <v>837</v>
      </c>
      <c r="M56" s="125">
        <f t="shared" si="25"/>
        <v>450</v>
      </c>
      <c r="N56" s="125">
        <f t="shared" si="25"/>
        <v>387</v>
      </c>
      <c r="O56" s="125">
        <f t="shared" si="25"/>
        <v>937</v>
      </c>
      <c r="P56" s="125">
        <f t="shared" si="25"/>
        <v>507</v>
      </c>
      <c r="Q56" s="125">
        <f t="shared" si="25"/>
        <v>430</v>
      </c>
      <c r="R56" s="125">
        <f t="shared" si="25"/>
        <v>953</v>
      </c>
      <c r="S56" s="125">
        <f t="shared" si="25"/>
        <v>465</v>
      </c>
      <c r="T56" s="125">
        <f t="shared" si="25"/>
        <v>488</v>
      </c>
      <c r="U56" s="125">
        <f t="shared" si="25"/>
        <v>1026</v>
      </c>
      <c r="V56" s="125">
        <f t="shared" si="25"/>
        <v>552</v>
      </c>
      <c r="W56" s="125">
        <f t="shared" si="25"/>
        <v>474</v>
      </c>
      <c r="X56" s="125">
        <f t="shared" si="25"/>
        <v>1137</v>
      </c>
      <c r="Y56" s="125">
        <f t="shared" si="25"/>
        <v>569</v>
      </c>
      <c r="Z56" s="125">
        <f t="shared" si="25"/>
        <v>568</v>
      </c>
      <c r="AA56" s="383">
        <f t="shared" si="25"/>
        <v>305</v>
      </c>
    </row>
    <row r="57" spans="1:27" ht="13.5" customHeight="1">
      <c r="A57" s="156"/>
      <c r="B57" s="122" t="s">
        <v>421</v>
      </c>
      <c r="C57" s="123">
        <v>10</v>
      </c>
      <c r="D57" s="124">
        <v>6</v>
      </c>
      <c r="E57" s="124">
        <v>70</v>
      </c>
      <c r="F57" s="124">
        <f>SUM(G57:H57)</f>
        <v>1750</v>
      </c>
      <c r="G57" s="124">
        <f aca="true" t="shared" si="26" ref="G57:H59">SUM(J57+M57+P57+S57+V57+Y57)</f>
        <v>882</v>
      </c>
      <c r="H57" s="124">
        <f t="shared" si="26"/>
        <v>868</v>
      </c>
      <c r="I57" s="124">
        <f>SUM(J57:K57)</f>
        <v>254</v>
      </c>
      <c r="J57" s="124">
        <v>143</v>
      </c>
      <c r="K57" s="124">
        <v>111</v>
      </c>
      <c r="L57" s="124">
        <f>SUM(M57:N57)</f>
        <v>263</v>
      </c>
      <c r="M57" s="124">
        <v>122</v>
      </c>
      <c r="N57" s="124">
        <v>141</v>
      </c>
      <c r="O57" s="124">
        <f>SUM(P57:Q57)</f>
        <v>282</v>
      </c>
      <c r="P57" s="124">
        <v>150</v>
      </c>
      <c r="Q57" s="124">
        <v>132</v>
      </c>
      <c r="R57" s="124">
        <f>SUM(S57:T57)</f>
        <v>273</v>
      </c>
      <c r="S57" s="124">
        <v>125</v>
      </c>
      <c r="T57" s="124">
        <v>148</v>
      </c>
      <c r="U57" s="124">
        <f>SUM(V57:W57)</f>
        <v>324</v>
      </c>
      <c r="V57" s="124">
        <v>167</v>
      </c>
      <c r="W57" s="124">
        <v>157</v>
      </c>
      <c r="X57" s="124">
        <f>SUM(Y57:Z57)</f>
        <v>354</v>
      </c>
      <c r="Y57" s="124">
        <v>175</v>
      </c>
      <c r="Z57" s="124">
        <v>179</v>
      </c>
      <c r="AA57" s="333">
        <v>95</v>
      </c>
    </row>
    <row r="58" spans="1:27" ht="13.5" customHeight="1">
      <c r="A58" s="156"/>
      <c r="B58" s="122" t="s">
        <v>420</v>
      </c>
      <c r="C58" s="123">
        <v>8</v>
      </c>
      <c r="D58" s="125">
        <v>4</v>
      </c>
      <c r="E58" s="124">
        <v>85</v>
      </c>
      <c r="F58" s="124">
        <f>SUM(G58:H58)</f>
        <v>2390</v>
      </c>
      <c r="G58" s="124">
        <f t="shared" si="26"/>
        <v>1265</v>
      </c>
      <c r="H58" s="124">
        <f t="shared" si="26"/>
        <v>1125</v>
      </c>
      <c r="I58" s="124">
        <f>SUM(J58:K58)</f>
        <v>336</v>
      </c>
      <c r="J58" s="124">
        <v>167</v>
      </c>
      <c r="K58" s="124">
        <v>169</v>
      </c>
      <c r="L58" s="124">
        <f>SUM(M58:N58)</f>
        <v>344</v>
      </c>
      <c r="M58" s="124">
        <v>195</v>
      </c>
      <c r="N58" s="124">
        <v>149</v>
      </c>
      <c r="O58" s="124">
        <f>SUM(P58:Q58)</f>
        <v>400</v>
      </c>
      <c r="P58" s="124">
        <v>216</v>
      </c>
      <c r="Q58" s="124">
        <v>184</v>
      </c>
      <c r="R58" s="124">
        <f>SUM(S58:T58)</f>
        <v>410</v>
      </c>
      <c r="S58" s="124">
        <v>212</v>
      </c>
      <c r="T58" s="124">
        <v>198</v>
      </c>
      <c r="U58" s="124">
        <f>SUM(V58:W58)</f>
        <v>419</v>
      </c>
      <c r="V58" s="124">
        <v>239</v>
      </c>
      <c r="W58" s="124">
        <v>180</v>
      </c>
      <c r="X58" s="124">
        <f>SUM(Y58:Z58)</f>
        <v>481</v>
      </c>
      <c r="Y58" s="124">
        <v>236</v>
      </c>
      <c r="Z58" s="124">
        <v>245</v>
      </c>
      <c r="AA58" s="333">
        <v>114</v>
      </c>
    </row>
    <row r="59" spans="1:27" ht="13.5" customHeight="1">
      <c r="A59" s="156"/>
      <c r="B59" s="122" t="s">
        <v>272</v>
      </c>
      <c r="C59" s="123">
        <v>8</v>
      </c>
      <c r="D59" s="124">
        <v>9</v>
      </c>
      <c r="E59" s="124">
        <v>68</v>
      </c>
      <c r="F59" s="124">
        <f>SUM(G59:H59)</f>
        <v>1564</v>
      </c>
      <c r="G59" s="124">
        <f t="shared" si="26"/>
        <v>817</v>
      </c>
      <c r="H59" s="124">
        <f t="shared" si="26"/>
        <v>747</v>
      </c>
      <c r="I59" s="124">
        <f>SUM(J59:K59)</f>
        <v>224</v>
      </c>
      <c r="J59" s="124">
        <v>111</v>
      </c>
      <c r="K59" s="124">
        <v>113</v>
      </c>
      <c r="L59" s="124">
        <f>SUM(M59:N59)</f>
        <v>230</v>
      </c>
      <c r="M59" s="124">
        <v>133</v>
      </c>
      <c r="N59" s="124">
        <v>97</v>
      </c>
      <c r="O59" s="124">
        <f>SUM(P59:Q59)</f>
        <v>255</v>
      </c>
      <c r="P59" s="124">
        <v>141</v>
      </c>
      <c r="Q59" s="124">
        <v>114</v>
      </c>
      <c r="R59" s="124">
        <f>SUM(S59:T59)</f>
        <v>270</v>
      </c>
      <c r="S59" s="124">
        <v>128</v>
      </c>
      <c r="T59" s="124">
        <v>142</v>
      </c>
      <c r="U59" s="124">
        <f>SUM(V59:W59)</f>
        <v>283</v>
      </c>
      <c r="V59" s="124">
        <v>146</v>
      </c>
      <c r="W59" s="124">
        <v>137</v>
      </c>
      <c r="X59" s="124">
        <f>SUM(Y59:Z59)</f>
        <v>302</v>
      </c>
      <c r="Y59" s="124">
        <v>158</v>
      </c>
      <c r="Z59" s="124">
        <v>144</v>
      </c>
      <c r="AA59" s="333">
        <v>96</v>
      </c>
    </row>
    <row r="60" spans="1:27" ht="13.5" customHeight="1">
      <c r="A60" s="156"/>
      <c r="B60" s="122"/>
      <c r="C60" s="123"/>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333"/>
    </row>
    <row r="61" spans="1:27" ht="13.5" customHeight="1">
      <c r="A61" s="1538" t="s">
        <v>289</v>
      </c>
      <c r="B61" s="1685"/>
      <c r="C61" s="123">
        <f aca="true" t="shared" si="27" ref="C61:AA61">SUM(C62:C68)</f>
        <v>33</v>
      </c>
      <c r="D61" s="124">
        <f t="shared" si="27"/>
        <v>15</v>
      </c>
      <c r="E61" s="124">
        <f t="shared" si="27"/>
        <v>337</v>
      </c>
      <c r="F61" s="124">
        <f t="shared" si="27"/>
        <v>9591</v>
      </c>
      <c r="G61" s="124">
        <f t="shared" si="27"/>
        <v>4837</v>
      </c>
      <c r="H61" s="124">
        <f t="shared" si="27"/>
        <v>4754</v>
      </c>
      <c r="I61" s="124">
        <f t="shared" si="27"/>
        <v>1314</v>
      </c>
      <c r="J61" s="124">
        <f t="shared" si="27"/>
        <v>683</v>
      </c>
      <c r="K61" s="124">
        <f t="shared" si="27"/>
        <v>631</v>
      </c>
      <c r="L61" s="124">
        <f t="shared" si="27"/>
        <v>1469</v>
      </c>
      <c r="M61" s="124">
        <f t="shared" si="27"/>
        <v>766</v>
      </c>
      <c r="N61" s="124">
        <f t="shared" si="27"/>
        <v>703</v>
      </c>
      <c r="O61" s="124">
        <f t="shared" si="27"/>
        <v>1570</v>
      </c>
      <c r="P61" s="124">
        <f t="shared" si="27"/>
        <v>776</v>
      </c>
      <c r="Q61" s="124">
        <f t="shared" si="27"/>
        <v>794</v>
      </c>
      <c r="R61" s="124">
        <f t="shared" si="27"/>
        <v>1628</v>
      </c>
      <c r="S61" s="124">
        <f t="shared" si="27"/>
        <v>847</v>
      </c>
      <c r="T61" s="124">
        <f t="shared" si="27"/>
        <v>781</v>
      </c>
      <c r="U61" s="124">
        <f t="shared" si="27"/>
        <v>1750</v>
      </c>
      <c r="V61" s="124">
        <f t="shared" si="27"/>
        <v>850</v>
      </c>
      <c r="W61" s="124">
        <f t="shared" si="27"/>
        <v>900</v>
      </c>
      <c r="X61" s="124">
        <f t="shared" si="27"/>
        <v>1860</v>
      </c>
      <c r="Y61" s="124">
        <f t="shared" si="27"/>
        <v>915</v>
      </c>
      <c r="Z61" s="124">
        <f t="shared" si="27"/>
        <v>945</v>
      </c>
      <c r="AA61" s="333">
        <f t="shared" si="27"/>
        <v>443</v>
      </c>
    </row>
    <row r="62" spans="1:27" ht="13.5" customHeight="1">
      <c r="A62" s="156"/>
      <c r="B62" s="122" t="s">
        <v>251</v>
      </c>
      <c r="C62" s="123">
        <v>4</v>
      </c>
      <c r="D62" s="125">
        <v>3</v>
      </c>
      <c r="E62" s="124">
        <v>38</v>
      </c>
      <c r="F62" s="124">
        <f aca="true" t="shared" si="28" ref="F62:F68">SUM(G62:H62)</f>
        <v>1111</v>
      </c>
      <c r="G62" s="124">
        <f aca="true" t="shared" si="29" ref="G62:H68">SUM(J62+M62+P62+S62+V62+Y62)</f>
        <v>562</v>
      </c>
      <c r="H62" s="124">
        <f t="shared" si="29"/>
        <v>549</v>
      </c>
      <c r="I62" s="124">
        <f aca="true" t="shared" si="30" ref="I62:I68">SUM(J62:K62)</f>
        <v>164</v>
      </c>
      <c r="J62" s="124">
        <v>81</v>
      </c>
      <c r="K62" s="124">
        <v>83</v>
      </c>
      <c r="L62" s="124">
        <f aca="true" t="shared" si="31" ref="L62:L68">SUM(M62:N62)</f>
        <v>157</v>
      </c>
      <c r="M62" s="124">
        <v>76</v>
      </c>
      <c r="N62" s="124">
        <v>81</v>
      </c>
      <c r="O62" s="124">
        <f aca="true" t="shared" si="32" ref="O62:O68">SUM(P62:Q62)</f>
        <v>183</v>
      </c>
      <c r="P62" s="124">
        <v>95</v>
      </c>
      <c r="Q62" s="124">
        <v>88</v>
      </c>
      <c r="R62" s="124">
        <f aca="true" t="shared" si="33" ref="R62:R68">SUM(S62:T62)</f>
        <v>193</v>
      </c>
      <c r="S62" s="124">
        <v>96</v>
      </c>
      <c r="T62" s="124">
        <v>97</v>
      </c>
      <c r="U62" s="124">
        <f aca="true" t="shared" si="34" ref="U62:U68">SUM(V62:W62)</f>
        <v>207</v>
      </c>
      <c r="V62" s="124">
        <v>107</v>
      </c>
      <c r="W62" s="124">
        <v>100</v>
      </c>
      <c r="X62" s="124">
        <f aca="true" t="shared" si="35" ref="X62:X68">SUM(Y62:Z62)</f>
        <v>207</v>
      </c>
      <c r="Y62" s="124">
        <v>107</v>
      </c>
      <c r="Z62" s="124">
        <v>100</v>
      </c>
      <c r="AA62" s="333">
        <v>50</v>
      </c>
    </row>
    <row r="63" spans="1:27" ht="13.5" customHeight="1">
      <c r="A63" s="156"/>
      <c r="B63" s="122" t="s">
        <v>252</v>
      </c>
      <c r="C63" s="123">
        <v>5</v>
      </c>
      <c r="D63" s="125">
        <v>0</v>
      </c>
      <c r="E63" s="124">
        <v>66</v>
      </c>
      <c r="F63" s="124">
        <f t="shared" si="28"/>
        <v>2242</v>
      </c>
      <c r="G63" s="124">
        <f t="shared" si="29"/>
        <v>1145</v>
      </c>
      <c r="H63" s="124">
        <f t="shared" si="29"/>
        <v>1097</v>
      </c>
      <c r="I63" s="124">
        <f t="shared" si="30"/>
        <v>315</v>
      </c>
      <c r="J63" s="124">
        <v>171</v>
      </c>
      <c r="K63" s="124">
        <v>144</v>
      </c>
      <c r="L63" s="124">
        <f t="shared" si="31"/>
        <v>352</v>
      </c>
      <c r="M63" s="124">
        <v>185</v>
      </c>
      <c r="N63" s="124">
        <v>167</v>
      </c>
      <c r="O63" s="124">
        <f t="shared" si="32"/>
        <v>359</v>
      </c>
      <c r="P63" s="124">
        <v>180</v>
      </c>
      <c r="Q63" s="124">
        <v>179</v>
      </c>
      <c r="R63" s="124">
        <f t="shared" si="33"/>
        <v>363</v>
      </c>
      <c r="S63" s="124">
        <v>187</v>
      </c>
      <c r="T63" s="124">
        <v>176</v>
      </c>
      <c r="U63" s="124">
        <f t="shared" si="34"/>
        <v>405</v>
      </c>
      <c r="V63" s="124">
        <v>199</v>
      </c>
      <c r="W63" s="124">
        <v>206</v>
      </c>
      <c r="X63" s="124">
        <f t="shared" si="35"/>
        <v>448</v>
      </c>
      <c r="Y63" s="124">
        <v>223</v>
      </c>
      <c r="Z63" s="124">
        <v>225</v>
      </c>
      <c r="AA63" s="333">
        <v>85</v>
      </c>
    </row>
    <row r="64" spans="1:27" ht="13.5" customHeight="1">
      <c r="A64" s="156"/>
      <c r="B64" s="122" t="s">
        <v>250</v>
      </c>
      <c r="C64" s="123">
        <v>6</v>
      </c>
      <c r="D64" s="125">
        <v>1</v>
      </c>
      <c r="E64" s="124">
        <v>51</v>
      </c>
      <c r="F64" s="124">
        <f t="shared" si="28"/>
        <v>1577</v>
      </c>
      <c r="G64" s="124">
        <f t="shared" si="29"/>
        <v>773</v>
      </c>
      <c r="H64" s="124">
        <f t="shared" si="29"/>
        <v>804</v>
      </c>
      <c r="I64" s="124">
        <f t="shared" si="30"/>
        <v>216</v>
      </c>
      <c r="J64" s="124">
        <v>109</v>
      </c>
      <c r="K64" s="124">
        <v>107</v>
      </c>
      <c r="L64" s="124">
        <f t="shared" si="31"/>
        <v>243</v>
      </c>
      <c r="M64" s="124">
        <v>117</v>
      </c>
      <c r="N64" s="124">
        <v>126</v>
      </c>
      <c r="O64" s="124">
        <f t="shared" si="32"/>
        <v>259</v>
      </c>
      <c r="P64" s="124">
        <v>121</v>
      </c>
      <c r="Q64" s="124">
        <v>138</v>
      </c>
      <c r="R64" s="124">
        <f t="shared" si="33"/>
        <v>272</v>
      </c>
      <c r="S64" s="124">
        <v>137</v>
      </c>
      <c r="T64" s="124">
        <v>135</v>
      </c>
      <c r="U64" s="124">
        <f t="shared" si="34"/>
        <v>267</v>
      </c>
      <c r="V64" s="124">
        <v>139</v>
      </c>
      <c r="W64" s="124">
        <v>128</v>
      </c>
      <c r="X64" s="124">
        <f t="shared" si="35"/>
        <v>320</v>
      </c>
      <c r="Y64" s="124">
        <v>150</v>
      </c>
      <c r="Z64" s="124">
        <v>170</v>
      </c>
      <c r="AA64" s="333">
        <v>68</v>
      </c>
    </row>
    <row r="65" spans="1:27" ht="13.5" customHeight="1">
      <c r="A65" s="156"/>
      <c r="B65" s="122" t="s">
        <v>249</v>
      </c>
      <c r="C65" s="123">
        <v>4</v>
      </c>
      <c r="D65" s="125">
        <v>3</v>
      </c>
      <c r="E65" s="124">
        <v>51</v>
      </c>
      <c r="F65" s="124">
        <f t="shared" si="28"/>
        <v>1394</v>
      </c>
      <c r="G65" s="124">
        <f t="shared" si="29"/>
        <v>707</v>
      </c>
      <c r="H65" s="124">
        <f t="shared" si="29"/>
        <v>687</v>
      </c>
      <c r="I65" s="124">
        <f t="shared" si="30"/>
        <v>207</v>
      </c>
      <c r="J65" s="124">
        <v>109</v>
      </c>
      <c r="K65" s="124">
        <v>98</v>
      </c>
      <c r="L65" s="124">
        <f t="shared" si="31"/>
        <v>214</v>
      </c>
      <c r="M65" s="124">
        <v>116</v>
      </c>
      <c r="N65" s="124">
        <v>98</v>
      </c>
      <c r="O65" s="124">
        <f t="shared" si="32"/>
        <v>227</v>
      </c>
      <c r="P65" s="124">
        <v>116</v>
      </c>
      <c r="Q65" s="124">
        <v>111</v>
      </c>
      <c r="R65" s="124">
        <f t="shared" si="33"/>
        <v>245</v>
      </c>
      <c r="S65" s="124">
        <v>132</v>
      </c>
      <c r="T65" s="124">
        <v>113</v>
      </c>
      <c r="U65" s="124">
        <f t="shared" si="34"/>
        <v>229</v>
      </c>
      <c r="V65" s="124">
        <v>101</v>
      </c>
      <c r="W65" s="124">
        <v>128</v>
      </c>
      <c r="X65" s="124">
        <f t="shared" si="35"/>
        <v>272</v>
      </c>
      <c r="Y65" s="124">
        <v>133</v>
      </c>
      <c r="Z65" s="124">
        <v>139</v>
      </c>
      <c r="AA65" s="333">
        <v>67</v>
      </c>
    </row>
    <row r="66" spans="1:27" ht="13.5" customHeight="1">
      <c r="A66" s="156"/>
      <c r="B66" s="122" t="s">
        <v>976</v>
      </c>
      <c r="C66" s="123">
        <v>3</v>
      </c>
      <c r="D66" s="124">
        <v>2</v>
      </c>
      <c r="E66" s="124">
        <v>59</v>
      </c>
      <c r="F66" s="124">
        <f t="shared" si="28"/>
        <v>1059</v>
      </c>
      <c r="G66" s="124">
        <f t="shared" si="29"/>
        <v>543</v>
      </c>
      <c r="H66" s="124">
        <f t="shared" si="29"/>
        <v>516</v>
      </c>
      <c r="I66" s="124">
        <f t="shared" si="30"/>
        <v>129</v>
      </c>
      <c r="J66" s="124">
        <v>75</v>
      </c>
      <c r="K66" s="124">
        <v>54</v>
      </c>
      <c r="L66" s="124">
        <f t="shared" si="31"/>
        <v>152</v>
      </c>
      <c r="M66" s="124">
        <v>87</v>
      </c>
      <c r="N66" s="124">
        <v>65</v>
      </c>
      <c r="O66" s="124">
        <f t="shared" si="32"/>
        <v>173</v>
      </c>
      <c r="P66" s="124">
        <v>90</v>
      </c>
      <c r="Q66" s="124">
        <v>83</v>
      </c>
      <c r="R66" s="124">
        <f t="shared" si="33"/>
        <v>195</v>
      </c>
      <c r="S66" s="124">
        <v>102</v>
      </c>
      <c r="T66" s="124">
        <v>93</v>
      </c>
      <c r="U66" s="124">
        <f t="shared" si="34"/>
        <v>224</v>
      </c>
      <c r="V66" s="124">
        <v>104</v>
      </c>
      <c r="W66" s="124">
        <v>120</v>
      </c>
      <c r="X66" s="124">
        <f t="shared" si="35"/>
        <v>186</v>
      </c>
      <c r="Y66" s="124">
        <v>85</v>
      </c>
      <c r="Z66" s="124">
        <v>101</v>
      </c>
      <c r="AA66" s="333">
        <v>81</v>
      </c>
    </row>
    <row r="67" spans="1:27" ht="13.5" customHeight="1">
      <c r="A67" s="156"/>
      <c r="B67" s="122" t="s">
        <v>977</v>
      </c>
      <c r="C67" s="123">
        <v>7</v>
      </c>
      <c r="D67" s="125">
        <v>6</v>
      </c>
      <c r="E67" s="124">
        <v>34</v>
      </c>
      <c r="F67" s="124">
        <f t="shared" si="28"/>
        <v>1197</v>
      </c>
      <c r="G67" s="124">
        <f t="shared" si="29"/>
        <v>600</v>
      </c>
      <c r="H67" s="124">
        <f t="shared" si="29"/>
        <v>597</v>
      </c>
      <c r="I67" s="124">
        <f t="shared" si="30"/>
        <v>145</v>
      </c>
      <c r="J67" s="124">
        <v>75</v>
      </c>
      <c r="K67" s="124">
        <v>70</v>
      </c>
      <c r="L67" s="124">
        <f t="shared" si="31"/>
        <v>183</v>
      </c>
      <c r="M67" s="124">
        <v>94</v>
      </c>
      <c r="N67" s="124">
        <v>89</v>
      </c>
      <c r="O67" s="124">
        <f t="shared" si="32"/>
        <v>210</v>
      </c>
      <c r="P67" s="124">
        <v>95</v>
      </c>
      <c r="Q67" s="124">
        <v>115</v>
      </c>
      <c r="R67" s="124">
        <f t="shared" si="33"/>
        <v>193</v>
      </c>
      <c r="S67" s="124">
        <v>103</v>
      </c>
      <c r="T67" s="124">
        <v>90</v>
      </c>
      <c r="U67" s="124">
        <f t="shared" si="34"/>
        <v>222</v>
      </c>
      <c r="V67" s="124">
        <v>113</v>
      </c>
      <c r="W67" s="124">
        <v>109</v>
      </c>
      <c r="X67" s="124">
        <f t="shared" si="35"/>
        <v>244</v>
      </c>
      <c r="Y67" s="124">
        <v>120</v>
      </c>
      <c r="Z67" s="124">
        <v>124</v>
      </c>
      <c r="AA67" s="333">
        <v>43</v>
      </c>
    </row>
    <row r="68" spans="1:27" ht="13.5" customHeight="1">
      <c r="A68" s="156"/>
      <c r="B68" s="122" t="s">
        <v>978</v>
      </c>
      <c r="C68" s="123">
        <v>4</v>
      </c>
      <c r="D68" s="125" t="s">
        <v>979</v>
      </c>
      <c r="E68" s="124">
        <v>38</v>
      </c>
      <c r="F68" s="124">
        <f t="shared" si="28"/>
        <v>1011</v>
      </c>
      <c r="G68" s="124">
        <f t="shared" si="29"/>
        <v>507</v>
      </c>
      <c r="H68" s="124">
        <f t="shared" si="29"/>
        <v>504</v>
      </c>
      <c r="I68" s="124">
        <f t="shared" si="30"/>
        <v>138</v>
      </c>
      <c r="J68" s="124">
        <v>63</v>
      </c>
      <c r="K68" s="124">
        <v>75</v>
      </c>
      <c r="L68" s="124">
        <f t="shared" si="31"/>
        <v>168</v>
      </c>
      <c r="M68" s="124">
        <v>91</v>
      </c>
      <c r="N68" s="124">
        <v>77</v>
      </c>
      <c r="O68" s="124">
        <f t="shared" si="32"/>
        <v>159</v>
      </c>
      <c r="P68" s="124">
        <v>79</v>
      </c>
      <c r="Q68" s="124">
        <v>80</v>
      </c>
      <c r="R68" s="124">
        <f t="shared" si="33"/>
        <v>167</v>
      </c>
      <c r="S68" s="124">
        <v>90</v>
      </c>
      <c r="T68" s="124">
        <v>77</v>
      </c>
      <c r="U68" s="124">
        <f t="shared" si="34"/>
        <v>196</v>
      </c>
      <c r="V68" s="124">
        <v>87</v>
      </c>
      <c r="W68" s="124">
        <v>109</v>
      </c>
      <c r="X68" s="124">
        <f t="shared" si="35"/>
        <v>183</v>
      </c>
      <c r="Y68" s="124">
        <v>97</v>
      </c>
      <c r="Z68" s="124">
        <v>86</v>
      </c>
      <c r="AA68" s="333">
        <v>49</v>
      </c>
    </row>
    <row r="69" spans="1:27" ht="12.75" customHeight="1">
      <c r="A69" s="156"/>
      <c r="B69" s="122"/>
      <c r="C69" s="123"/>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333"/>
    </row>
    <row r="70" spans="1:27" ht="13.5" customHeight="1">
      <c r="A70" s="1538" t="s">
        <v>292</v>
      </c>
      <c r="B70" s="1685"/>
      <c r="C70" s="123">
        <f aca="true" t="shared" si="36" ref="C70:AA70">SUM(C71)</f>
        <v>10</v>
      </c>
      <c r="D70" s="124">
        <f t="shared" si="36"/>
        <v>6</v>
      </c>
      <c r="E70" s="124">
        <f t="shared" si="36"/>
        <v>78</v>
      </c>
      <c r="F70" s="124">
        <f t="shared" si="36"/>
        <v>2065</v>
      </c>
      <c r="G70" s="124">
        <f t="shared" si="36"/>
        <v>1087</v>
      </c>
      <c r="H70" s="124">
        <f t="shared" si="36"/>
        <v>978</v>
      </c>
      <c r="I70" s="124">
        <f t="shared" si="36"/>
        <v>285</v>
      </c>
      <c r="J70" s="124">
        <f t="shared" si="36"/>
        <v>142</v>
      </c>
      <c r="K70" s="124">
        <f t="shared" si="36"/>
        <v>143</v>
      </c>
      <c r="L70" s="124">
        <f t="shared" si="36"/>
        <v>281</v>
      </c>
      <c r="M70" s="124">
        <f t="shared" si="36"/>
        <v>143</v>
      </c>
      <c r="N70" s="124">
        <f t="shared" si="36"/>
        <v>138</v>
      </c>
      <c r="O70" s="124">
        <f t="shared" si="36"/>
        <v>383</v>
      </c>
      <c r="P70" s="124">
        <f t="shared" si="36"/>
        <v>195</v>
      </c>
      <c r="Q70" s="124">
        <f t="shared" si="36"/>
        <v>188</v>
      </c>
      <c r="R70" s="124">
        <f t="shared" si="36"/>
        <v>367</v>
      </c>
      <c r="S70" s="124">
        <f t="shared" si="36"/>
        <v>203</v>
      </c>
      <c r="T70" s="124">
        <f t="shared" si="36"/>
        <v>164</v>
      </c>
      <c r="U70" s="124">
        <f t="shared" si="36"/>
        <v>349</v>
      </c>
      <c r="V70" s="124">
        <f t="shared" si="36"/>
        <v>193</v>
      </c>
      <c r="W70" s="124">
        <f t="shared" si="36"/>
        <v>156</v>
      </c>
      <c r="X70" s="124">
        <f t="shared" si="36"/>
        <v>400</v>
      </c>
      <c r="Y70" s="124">
        <f t="shared" si="36"/>
        <v>211</v>
      </c>
      <c r="Z70" s="124">
        <f t="shared" si="36"/>
        <v>189</v>
      </c>
      <c r="AA70" s="333">
        <f t="shared" si="36"/>
        <v>105</v>
      </c>
    </row>
    <row r="71" spans="1:27" ht="13.5" customHeight="1">
      <c r="A71" s="156"/>
      <c r="B71" s="122" t="s">
        <v>253</v>
      </c>
      <c r="C71" s="123">
        <v>10</v>
      </c>
      <c r="D71" s="125">
        <v>6</v>
      </c>
      <c r="E71" s="124">
        <v>78</v>
      </c>
      <c r="F71" s="124">
        <f>SUM(G71:H71)</f>
        <v>2065</v>
      </c>
      <c r="G71" s="124">
        <f>SUM(J71+M71+P71+S71+V71+Y71)</f>
        <v>1087</v>
      </c>
      <c r="H71" s="124">
        <f>SUM(K71+N71+Q71+T71+W71+Z71)</f>
        <v>978</v>
      </c>
      <c r="I71" s="124">
        <f>SUM(J71:K71)</f>
        <v>285</v>
      </c>
      <c r="J71" s="124">
        <v>142</v>
      </c>
      <c r="K71" s="124">
        <v>143</v>
      </c>
      <c r="L71" s="124">
        <f>SUM(M71:N71)</f>
        <v>281</v>
      </c>
      <c r="M71" s="124">
        <v>143</v>
      </c>
      <c r="N71" s="124">
        <v>138</v>
      </c>
      <c r="O71" s="124">
        <f>SUM(P71:Q71)</f>
        <v>383</v>
      </c>
      <c r="P71" s="124">
        <v>195</v>
      </c>
      <c r="Q71" s="124">
        <v>188</v>
      </c>
      <c r="R71" s="124">
        <f>SUM(S71:T71)</f>
        <v>367</v>
      </c>
      <c r="S71" s="124">
        <v>203</v>
      </c>
      <c r="T71" s="124">
        <v>164</v>
      </c>
      <c r="U71" s="124">
        <f>SUM(V71:W71)</f>
        <v>349</v>
      </c>
      <c r="V71" s="124">
        <v>193</v>
      </c>
      <c r="W71" s="124">
        <v>156</v>
      </c>
      <c r="X71" s="124">
        <f>SUM(Y71:Z71)</f>
        <v>400</v>
      </c>
      <c r="Y71" s="124">
        <v>211</v>
      </c>
      <c r="Z71" s="124">
        <v>189</v>
      </c>
      <c r="AA71" s="333">
        <v>105</v>
      </c>
    </row>
    <row r="72" spans="1:27" ht="13.5" customHeight="1">
      <c r="A72" s="156"/>
      <c r="B72" s="122"/>
      <c r="C72" s="123"/>
      <c r="D72" s="125"/>
      <c r="E72" s="124"/>
      <c r="F72" s="124"/>
      <c r="G72" s="124"/>
      <c r="H72" s="124"/>
      <c r="I72" s="124"/>
      <c r="J72" s="124"/>
      <c r="K72" s="124"/>
      <c r="L72" s="124"/>
      <c r="M72" s="124"/>
      <c r="N72" s="124"/>
      <c r="O72" s="124"/>
      <c r="P72" s="124"/>
      <c r="Q72" s="124"/>
      <c r="R72" s="124"/>
      <c r="S72" s="124"/>
      <c r="T72" s="124"/>
      <c r="U72" s="124"/>
      <c r="V72" s="124"/>
      <c r="W72" s="124"/>
      <c r="X72" s="124"/>
      <c r="Y72" s="124"/>
      <c r="Z72" s="124"/>
      <c r="AA72" s="333"/>
    </row>
    <row r="73" spans="1:27" ht="13.5" customHeight="1">
      <c r="A73" s="1538" t="s">
        <v>390</v>
      </c>
      <c r="B73" s="1685"/>
      <c r="C73" s="123">
        <f aca="true" t="shared" si="37" ref="C73:AA73">SUM(C74:C77)</f>
        <v>22</v>
      </c>
      <c r="D73" s="124">
        <f t="shared" si="37"/>
        <v>0</v>
      </c>
      <c r="E73" s="124">
        <f t="shared" si="37"/>
        <v>182</v>
      </c>
      <c r="F73" s="124">
        <f t="shared" si="37"/>
        <v>5164</v>
      </c>
      <c r="G73" s="124">
        <f t="shared" si="37"/>
        <v>2651</v>
      </c>
      <c r="H73" s="124">
        <f t="shared" si="37"/>
        <v>2513</v>
      </c>
      <c r="I73" s="124">
        <f t="shared" si="37"/>
        <v>744</v>
      </c>
      <c r="J73" s="124">
        <f t="shared" si="37"/>
        <v>386</v>
      </c>
      <c r="K73" s="124">
        <f t="shared" si="37"/>
        <v>358</v>
      </c>
      <c r="L73" s="124">
        <f t="shared" si="37"/>
        <v>767</v>
      </c>
      <c r="M73" s="124">
        <f t="shared" si="37"/>
        <v>396</v>
      </c>
      <c r="N73" s="124">
        <f t="shared" si="37"/>
        <v>371</v>
      </c>
      <c r="O73" s="124">
        <f t="shared" si="37"/>
        <v>855</v>
      </c>
      <c r="P73" s="124">
        <f t="shared" si="37"/>
        <v>455</v>
      </c>
      <c r="Q73" s="124">
        <f t="shared" si="37"/>
        <v>400</v>
      </c>
      <c r="R73" s="124">
        <f t="shared" si="37"/>
        <v>882</v>
      </c>
      <c r="S73" s="124">
        <f t="shared" si="37"/>
        <v>452</v>
      </c>
      <c r="T73" s="124">
        <f t="shared" si="37"/>
        <v>430</v>
      </c>
      <c r="U73" s="124">
        <f t="shared" si="37"/>
        <v>904</v>
      </c>
      <c r="V73" s="124">
        <f t="shared" si="37"/>
        <v>424</v>
      </c>
      <c r="W73" s="124">
        <f t="shared" si="37"/>
        <v>480</v>
      </c>
      <c r="X73" s="124">
        <f t="shared" si="37"/>
        <v>1012</v>
      </c>
      <c r="Y73" s="124">
        <f t="shared" si="37"/>
        <v>538</v>
      </c>
      <c r="Z73" s="124">
        <f t="shared" si="37"/>
        <v>474</v>
      </c>
      <c r="AA73" s="333">
        <f t="shared" si="37"/>
        <v>240</v>
      </c>
    </row>
    <row r="74" spans="1:27" ht="13.5" customHeight="1">
      <c r="A74" s="156"/>
      <c r="B74" s="122" t="s">
        <v>257</v>
      </c>
      <c r="C74" s="123">
        <v>8</v>
      </c>
      <c r="D74" s="125">
        <v>0</v>
      </c>
      <c r="E74" s="124">
        <v>74</v>
      </c>
      <c r="F74" s="124">
        <f>SUM(G74:H74)</f>
        <v>2366</v>
      </c>
      <c r="G74" s="124">
        <f aca="true" t="shared" si="38" ref="G74:H77">SUM(J74+M74+P74+S74+V74+Y74)</f>
        <v>1235</v>
      </c>
      <c r="H74" s="124">
        <f t="shared" si="38"/>
        <v>1131</v>
      </c>
      <c r="I74" s="124">
        <f>SUM(J74:K74)</f>
        <v>331</v>
      </c>
      <c r="J74" s="124">
        <v>170</v>
      </c>
      <c r="K74" s="124">
        <v>161</v>
      </c>
      <c r="L74" s="124">
        <f>SUM(M74:N74)</f>
        <v>359</v>
      </c>
      <c r="M74" s="124">
        <v>185</v>
      </c>
      <c r="N74" s="124">
        <v>174</v>
      </c>
      <c r="O74" s="124">
        <f>SUM(P74:Q74)</f>
        <v>413</v>
      </c>
      <c r="P74" s="124">
        <v>224</v>
      </c>
      <c r="Q74" s="124">
        <v>189</v>
      </c>
      <c r="R74" s="124">
        <f>SUM(S74:T74)</f>
        <v>408</v>
      </c>
      <c r="S74" s="124">
        <v>221</v>
      </c>
      <c r="T74" s="124">
        <v>187</v>
      </c>
      <c r="U74" s="124">
        <f>SUM(V74:W74)</f>
        <v>390</v>
      </c>
      <c r="V74" s="124">
        <v>182</v>
      </c>
      <c r="W74" s="124">
        <v>208</v>
      </c>
      <c r="X74" s="124">
        <f>SUM(Y74:Z74)</f>
        <v>465</v>
      </c>
      <c r="Y74" s="124">
        <v>253</v>
      </c>
      <c r="Z74" s="124">
        <v>212</v>
      </c>
      <c r="AA74" s="333">
        <v>95</v>
      </c>
    </row>
    <row r="75" spans="1:27" ht="13.5" customHeight="1">
      <c r="A75" s="156"/>
      <c r="B75" s="122" t="s">
        <v>256</v>
      </c>
      <c r="C75" s="123">
        <v>6</v>
      </c>
      <c r="D75" s="125">
        <v>0</v>
      </c>
      <c r="E75" s="124">
        <v>44</v>
      </c>
      <c r="F75" s="124">
        <f>SUM(G75:H75)</f>
        <v>1035</v>
      </c>
      <c r="G75" s="124">
        <f t="shared" si="38"/>
        <v>515</v>
      </c>
      <c r="H75" s="124">
        <f t="shared" si="38"/>
        <v>520</v>
      </c>
      <c r="I75" s="124">
        <f>SUM(J75:K75)</f>
        <v>156</v>
      </c>
      <c r="J75" s="124">
        <v>73</v>
      </c>
      <c r="K75" s="124">
        <v>83</v>
      </c>
      <c r="L75" s="124">
        <f>SUM(M75:N75)</f>
        <v>152</v>
      </c>
      <c r="M75" s="124">
        <v>81</v>
      </c>
      <c r="N75" s="124">
        <v>71</v>
      </c>
      <c r="O75" s="124">
        <f>SUM(P75:Q75)</f>
        <v>174</v>
      </c>
      <c r="P75" s="124">
        <v>80</v>
      </c>
      <c r="Q75" s="124">
        <v>94</v>
      </c>
      <c r="R75" s="124">
        <f>SUM(S75:T75)</f>
        <v>170</v>
      </c>
      <c r="S75" s="124">
        <v>96</v>
      </c>
      <c r="T75" s="124">
        <v>74</v>
      </c>
      <c r="U75" s="124">
        <f>SUM(V75:W75)</f>
        <v>177</v>
      </c>
      <c r="V75" s="124">
        <v>81</v>
      </c>
      <c r="W75" s="124">
        <v>96</v>
      </c>
      <c r="X75" s="124">
        <f>SUM(Y75:Z75)</f>
        <v>206</v>
      </c>
      <c r="Y75" s="124">
        <v>104</v>
      </c>
      <c r="Z75" s="124">
        <v>102</v>
      </c>
      <c r="AA75" s="333">
        <v>58</v>
      </c>
    </row>
    <row r="76" spans="1:27" ht="13.5" customHeight="1">
      <c r="A76" s="156"/>
      <c r="B76" s="122" t="s">
        <v>254</v>
      </c>
      <c r="C76" s="123">
        <v>3</v>
      </c>
      <c r="D76" s="125">
        <v>0</v>
      </c>
      <c r="E76" s="124">
        <v>26</v>
      </c>
      <c r="F76" s="124">
        <f>SUM(G76:H76)</f>
        <v>795</v>
      </c>
      <c r="G76" s="124">
        <f t="shared" si="38"/>
        <v>410</v>
      </c>
      <c r="H76" s="124">
        <f t="shared" si="38"/>
        <v>385</v>
      </c>
      <c r="I76" s="124">
        <f>SUM(J76:K76)</f>
        <v>127</v>
      </c>
      <c r="J76" s="124">
        <v>73</v>
      </c>
      <c r="K76" s="124">
        <v>54</v>
      </c>
      <c r="L76" s="124">
        <f>SUM(M76:N76)</f>
        <v>126</v>
      </c>
      <c r="M76" s="124">
        <v>63</v>
      </c>
      <c r="N76" s="124">
        <v>63</v>
      </c>
      <c r="O76" s="124">
        <f>SUM(P76:Q76)</f>
        <v>118</v>
      </c>
      <c r="P76" s="124">
        <v>75</v>
      </c>
      <c r="Q76" s="124">
        <v>43</v>
      </c>
      <c r="R76" s="124">
        <f>SUM(S76:T76)</f>
        <v>121</v>
      </c>
      <c r="S76" s="124">
        <v>53</v>
      </c>
      <c r="T76" s="124">
        <v>68</v>
      </c>
      <c r="U76" s="124">
        <f>SUM(V76:W76)</f>
        <v>159</v>
      </c>
      <c r="V76" s="124">
        <v>64</v>
      </c>
      <c r="W76" s="124">
        <v>95</v>
      </c>
      <c r="X76" s="124">
        <f>SUM(Y76:Z76)</f>
        <v>144</v>
      </c>
      <c r="Y76" s="124">
        <v>82</v>
      </c>
      <c r="Z76" s="124">
        <v>62</v>
      </c>
      <c r="AA76" s="333">
        <v>35</v>
      </c>
    </row>
    <row r="77" spans="1:27" ht="13.5" customHeight="1">
      <c r="A77" s="172"/>
      <c r="B77" s="173" t="s">
        <v>255</v>
      </c>
      <c r="C77" s="826">
        <v>5</v>
      </c>
      <c r="D77" s="312">
        <v>0</v>
      </c>
      <c r="E77" s="369">
        <v>38</v>
      </c>
      <c r="F77" s="369">
        <f>SUM(G77:H77)</f>
        <v>968</v>
      </c>
      <c r="G77" s="369">
        <f t="shared" si="38"/>
        <v>491</v>
      </c>
      <c r="H77" s="369">
        <f t="shared" si="38"/>
        <v>477</v>
      </c>
      <c r="I77" s="369">
        <f>SUM(J77:K77)</f>
        <v>130</v>
      </c>
      <c r="J77" s="369">
        <v>70</v>
      </c>
      <c r="K77" s="369">
        <v>60</v>
      </c>
      <c r="L77" s="369">
        <f>SUM(M77:N77)</f>
        <v>130</v>
      </c>
      <c r="M77" s="369">
        <v>67</v>
      </c>
      <c r="N77" s="369">
        <v>63</v>
      </c>
      <c r="O77" s="369">
        <f>SUM(P77:Q77)</f>
        <v>150</v>
      </c>
      <c r="P77" s="369">
        <v>76</v>
      </c>
      <c r="Q77" s="369">
        <v>74</v>
      </c>
      <c r="R77" s="369">
        <f>SUM(S77:T77)</f>
        <v>183</v>
      </c>
      <c r="S77" s="369">
        <v>82</v>
      </c>
      <c r="T77" s="369">
        <v>101</v>
      </c>
      <c r="U77" s="369">
        <f>SUM(V77:W77)</f>
        <v>178</v>
      </c>
      <c r="V77" s="369">
        <v>97</v>
      </c>
      <c r="W77" s="369">
        <v>81</v>
      </c>
      <c r="X77" s="369">
        <f>SUM(Y77:Z77)</f>
        <v>197</v>
      </c>
      <c r="Y77" s="369">
        <v>99</v>
      </c>
      <c r="Z77" s="369">
        <v>98</v>
      </c>
      <c r="AA77" s="370">
        <v>52</v>
      </c>
    </row>
    <row r="78" spans="1:6" ht="12" customHeight="1">
      <c r="A78" s="132" t="s">
        <v>980</v>
      </c>
      <c r="D78" s="132" t="s">
        <v>981</v>
      </c>
      <c r="E78" s="1065"/>
      <c r="F78" s="1065"/>
    </row>
    <row r="79" spans="5:6" ht="12">
      <c r="E79" s="1065"/>
      <c r="F79" s="1065"/>
    </row>
  </sheetData>
  <mergeCells count="25">
    <mergeCell ref="A70:B70"/>
    <mergeCell ref="A73:B73"/>
    <mergeCell ref="A43:B43"/>
    <mergeCell ref="A52:B52"/>
    <mergeCell ref="A56:B56"/>
    <mergeCell ref="A61:B61"/>
    <mergeCell ref="A28:B28"/>
    <mergeCell ref="A30:B30"/>
    <mergeCell ref="A34:B34"/>
    <mergeCell ref="A40:B40"/>
    <mergeCell ref="AA3:AA5"/>
    <mergeCell ref="F4:H4"/>
    <mergeCell ref="F3:Z3"/>
    <mergeCell ref="I4:K4"/>
    <mergeCell ref="L4:N4"/>
    <mergeCell ref="O4:Q4"/>
    <mergeCell ref="R4:T4"/>
    <mergeCell ref="U4:W4"/>
    <mergeCell ref="X4:Z4"/>
    <mergeCell ref="E3:E5"/>
    <mergeCell ref="A12:B12"/>
    <mergeCell ref="A8:B8"/>
    <mergeCell ref="A10:B10"/>
    <mergeCell ref="A3:B5"/>
    <mergeCell ref="C3:D4"/>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1:S76"/>
  <sheetViews>
    <sheetView workbookViewId="0" topLeftCell="A1">
      <selection activeCell="A1" sqref="A1"/>
    </sheetView>
  </sheetViews>
  <sheetFormatPr defaultColWidth="9.00390625" defaultRowHeight="13.5"/>
  <cols>
    <col min="1" max="1" width="4.50390625" style="1078" customWidth="1"/>
    <col min="2" max="2" width="3.50390625" style="1078" customWidth="1"/>
    <col min="3" max="3" width="10.125" style="1078" customWidth="1"/>
    <col min="4" max="5" width="5.875" style="1078" customWidth="1"/>
    <col min="6" max="18" width="8.125" style="1078" customWidth="1"/>
    <col min="19" max="19" width="7.625" style="1078" customWidth="1"/>
    <col min="20" max="16384" width="9.00390625" style="1078" customWidth="1"/>
  </cols>
  <sheetData>
    <row r="1" spans="2:14" s="161" customFormat="1" ht="14.25">
      <c r="B1" s="1076" t="s">
        <v>995</v>
      </c>
      <c r="C1" s="133"/>
      <c r="D1" s="133"/>
      <c r="E1" s="133"/>
      <c r="F1" s="133"/>
      <c r="G1" s="133"/>
      <c r="H1" s="133"/>
      <c r="K1" s="133"/>
      <c r="L1" s="133"/>
      <c r="M1" s="133"/>
      <c r="N1" s="165"/>
    </row>
    <row r="2" spans="3:19" s="161" customFormat="1" ht="12.75" thickBot="1">
      <c r="C2" s="1077"/>
      <c r="D2" s="165"/>
      <c r="E2" s="165"/>
      <c r="F2" s="165"/>
      <c r="G2" s="165"/>
      <c r="H2" s="165"/>
      <c r="I2" s="165"/>
      <c r="J2" s="165"/>
      <c r="K2" s="165"/>
      <c r="L2" s="165"/>
      <c r="M2" s="165"/>
      <c r="O2" s="165"/>
      <c r="P2" s="165"/>
      <c r="Q2" s="165"/>
      <c r="R2" s="165"/>
      <c r="S2" s="55"/>
    </row>
    <row r="3" spans="2:19" ht="13.5" customHeight="1" thickTop="1">
      <c r="B3" s="1695" t="s">
        <v>331</v>
      </c>
      <c r="C3" s="1696"/>
      <c r="D3" s="1690" t="s">
        <v>983</v>
      </c>
      <c r="E3" s="1691"/>
      <c r="F3" s="1294" t="s">
        <v>984</v>
      </c>
      <c r="G3" s="1280" t="s">
        <v>988</v>
      </c>
      <c r="H3" s="1686"/>
      <c r="I3" s="1686"/>
      <c r="J3" s="1686"/>
      <c r="K3" s="1686"/>
      <c r="L3" s="1686"/>
      <c r="M3" s="1686"/>
      <c r="N3" s="1686"/>
      <c r="O3" s="1686"/>
      <c r="P3" s="1686"/>
      <c r="Q3" s="1686"/>
      <c r="R3" s="1687"/>
      <c r="S3" s="1294" t="s">
        <v>985</v>
      </c>
    </row>
    <row r="4" spans="2:19" ht="13.5" customHeight="1">
      <c r="B4" s="1697"/>
      <c r="C4" s="1694"/>
      <c r="D4" s="1117" t="s">
        <v>986</v>
      </c>
      <c r="E4" s="1117" t="s">
        <v>987</v>
      </c>
      <c r="F4" s="1434"/>
      <c r="G4" s="1453" t="s">
        <v>989</v>
      </c>
      <c r="H4" s="1454"/>
      <c r="I4" s="1455"/>
      <c r="J4" s="1679" t="s">
        <v>956</v>
      </c>
      <c r="K4" s="1688"/>
      <c r="L4" s="1689"/>
      <c r="M4" s="1679" t="s">
        <v>957</v>
      </c>
      <c r="N4" s="1688"/>
      <c r="O4" s="1689"/>
      <c r="P4" s="1679" t="s">
        <v>958</v>
      </c>
      <c r="Q4" s="1688"/>
      <c r="R4" s="1689"/>
      <c r="S4" s="1434"/>
    </row>
    <row r="5" spans="2:19" ht="13.5" customHeight="1">
      <c r="B5" s="1698"/>
      <c r="C5" s="1699"/>
      <c r="D5" s="1692"/>
      <c r="E5" s="1692"/>
      <c r="F5" s="1118"/>
      <c r="G5" s="1079" t="s">
        <v>1220</v>
      </c>
      <c r="H5" s="1080" t="s">
        <v>964</v>
      </c>
      <c r="I5" s="1080" t="s">
        <v>965</v>
      </c>
      <c r="J5" s="1079" t="s">
        <v>1220</v>
      </c>
      <c r="K5" s="1080" t="s">
        <v>964</v>
      </c>
      <c r="L5" s="1080" t="s">
        <v>965</v>
      </c>
      <c r="M5" s="1079" t="s">
        <v>1220</v>
      </c>
      <c r="N5" s="1080" t="s">
        <v>964</v>
      </c>
      <c r="O5" s="1080" t="s">
        <v>965</v>
      </c>
      <c r="P5" s="1079" t="s">
        <v>1220</v>
      </c>
      <c r="Q5" s="1080" t="s">
        <v>964</v>
      </c>
      <c r="R5" s="1080" t="s">
        <v>965</v>
      </c>
      <c r="S5" s="1118"/>
    </row>
    <row r="6" spans="2:19" s="1082" customFormat="1" ht="10.5">
      <c r="B6" s="1083"/>
      <c r="C6" s="1084"/>
      <c r="D6" s="1085"/>
      <c r="E6" s="1085"/>
      <c r="F6" s="1085"/>
      <c r="G6" s="1086" t="s">
        <v>1243</v>
      </c>
      <c r="H6" s="1086" t="s">
        <v>1243</v>
      </c>
      <c r="I6" s="1086" t="s">
        <v>1243</v>
      </c>
      <c r="J6" s="1086" t="s">
        <v>1243</v>
      </c>
      <c r="K6" s="1086" t="s">
        <v>1243</v>
      </c>
      <c r="L6" s="1086" t="s">
        <v>1243</v>
      </c>
      <c r="M6" s="1086" t="s">
        <v>1243</v>
      </c>
      <c r="N6" s="1086" t="s">
        <v>1243</v>
      </c>
      <c r="O6" s="1086" t="s">
        <v>1243</v>
      </c>
      <c r="P6" s="1086" t="s">
        <v>1243</v>
      </c>
      <c r="Q6" s="1086" t="s">
        <v>1243</v>
      </c>
      <c r="R6" s="1086" t="s">
        <v>1243</v>
      </c>
      <c r="S6" s="1087" t="s">
        <v>1243</v>
      </c>
    </row>
    <row r="7" spans="2:19" s="1088" customFormat="1" ht="15" customHeight="1">
      <c r="B7" s="1538" t="s">
        <v>990</v>
      </c>
      <c r="C7" s="1700"/>
      <c r="D7" s="123">
        <v>199</v>
      </c>
      <c r="E7" s="124">
        <v>13</v>
      </c>
      <c r="F7" s="124">
        <v>2191</v>
      </c>
      <c r="G7" s="124">
        <f>SUM(H7:I7)</f>
        <v>86190</v>
      </c>
      <c r="H7" s="124">
        <f>SUM(K7+N7+Q7)</f>
        <v>44052</v>
      </c>
      <c r="I7" s="124">
        <f>SUM(L7+O7+R7)</f>
        <v>42138</v>
      </c>
      <c r="J7" s="124">
        <f>SUM(K7:L7)</f>
        <v>26739</v>
      </c>
      <c r="K7" s="124">
        <v>13594</v>
      </c>
      <c r="L7" s="124">
        <v>13145</v>
      </c>
      <c r="M7" s="124">
        <f>SUM(N7:O7)</f>
        <v>29926</v>
      </c>
      <c r="N7" s="124">
        <v>15305</v>
      </c>
      <c r="O7" s="124">
        <v>14621</v>
      </c>
      <c r="P7" s="124">
        <f>SUM(Q7:R7)</f>
        <v>29525</v>
      </c>
      <c r="Q7" s="124">
        <v>15153</v>
      </c>
      <c r="R7" s="124">
        <v>14372</v>
      </c>
      <c r="S7" s="333">
        <v>3727</v>
      </c>
    </row>
    <row r="8" spans="2:19" s="1089" customFormat="1" ht="15" customHeight="1">
      <c r="B8" s="1184" t="s">
        <v>991</v>
      </c>
      <c r="C8" s="1701"/>
      <c r="D8" s="126">
        <f>SUM(D10+D26)</f>
        <v>194</v>
      </c>
      <c r="E8" s="126">
        <f>SUM(E10+E26)</f>
        <v>11</v>
      </c>
      <c r="F8" s="126">
        <f>SUM(F10+F26)</f>
        <v>2132</v>
      </c>
      <c r="G8" s="126">
        <f>SUM(H8+I8)</f>
        <v>82241</v>
      </c>
      <c r="H8" s="126">
        <f>SUM(K8,N8,Q8)</f>
        <v>41988</v>
      </c>
      <c r="I8" s="126">
        <f>SUM(L8,O8,R8)</f>
        <v>40253</v>
      </c>
      <c r="J8" s="126">
        <f>SUM(K8:L8)</f>
        <v>25699</v>
      </c>
      <c r="K8" s="126">
        <f>SUM(K10+K26)</f>
        <v>13152</v>
      </c>
      <c r="L8" s="126">
        <f>SUM(L10+L26)</f>
        <v>12547</v>
      </c>
      <c r="M8" s="126">
        <f>SUM(N8:O8)</f>
        <v>26689</v>
      </c>
      <c r="N8" s="126">
        <f>SUM(N10+N26)</f>
        <v>13568</v>
      </c>
      <c r="O8" s="126">
        <f>SUM(O10+O26)</f>
        <v>13121</v>
      </c>
      <c r="P8" s="126">
        <f>SUM(Q8:R8)</f>
        <v>29853</v>
      </c>
      <c r="Q8" s="126">
        <f>SUM(Q10+Q26)</f>
        <v>15268</v>
      </c>
      <c r="R8" s="126">
        <f>SUM(R10+R26)</f>
        <v>14585</v>
      </c>
      <c r="S8" s="338">
        <f>SUM(S10+S26)</f>
        <v>3677</v>
      </c>
    </row>
    <row r="9" spans="2:19" ht="15" customHeight="1">
      <c r="B9" s="1081"/>
      <c r="C9" s="1090"/>
      <c r="D9" s="1091"/>
      <c r="E9" s="1092"/>
      <c r="F9" s="1092"/>
      <c r="G9" s="1092"/>
      <c r="H9" s="1092"/>
      <c r="I9" s="1092"/>
      <c r="J9" s="1092"/>
      <c r="K9" s="1092"/>
      <c r="L9" s="1092"/>
      <c r="M9" s="1092"/>
      <c r="N9" s="1092"/>
      <c r="O9" s="1092"/>
      <c r="P9" s="1092"/>
      <c r="Q9" s="1092"/>
      <c r="R9" s="1092"/>
      <c r="S9" s="338"/>
    </row>
    <row r="10" spans="2:19" ht="15" customHeight="1">
      <c r="B10" s="1702" t="s">
        <v>992</v>
      </c>
      <c r="C10" s="1703"/>
      <c r="D10" s="337">
        <f>SUM(D12:D24)</f>
        <v>102</v>
      </c>
      <c r="E10" s="126">
        <f>SUM(E12:E24)</f>
        <v>6</v>
      </c>
      <c r="F10" s="126">
        <f>SUM(F12:F24)</f>
        <v>1246</v>
      </c>
      <c r="G10" s="126">
        <f>SUM(G12:G24)</f>
        <v>49372</v>
      </c>
      <c r="H10" s="126">
        <f>SUM(K10,N10,Q10)</f>
        <v>25172</v>
      </c>
      <c r="I10" s="126">
        <f>SUM(L10,O10,R10)</f>
        <v>24200</v>
      </c>
      <c r="J10" s="126">
        <f aca="true" t="shared" si="0" ref="J10:S10">SUM(J12:J24)</f>
        <v>15447</v>
      </c>
      <c r="K10" s="126">
        <f t="shared" si="0"/>
        <v>7927</v>
      </c>
      <c r="L10" s="126">
        <f t="shared" si="0"/>
        <v>7520</v>
      </c>
      <c r="M10" s="126">
        <f t="shared" si="0"/>
        <v>16103</v>
      </c>
      <c r="N10" s="126">
        <f t="shared" si="0"/>
        <v>8169</v>
      </c>
      <c r="O10" s="126">
        <f t="shared" si="0"/>
        <v>7934</v>
      </c>
      <c r="P10" s="126">
        <f t="shared" si="0"/>
        <v>17822</v>
      </c>
      <c r="Q10" s="126">
        <f t="shared" si="0"/>
        <v>9076</v>
      </c>
      <c r="R10" s="126">
        <f t="shared" si="0"/>
        <v>8746</v>
      </c>
      <c r="S10" s="338">
        <f t="shared" si="0"/>
        <v>2138</v>
      </c>
    </row>
    <row r="11" spans="2:19" ht="15" customHeight="1">
      <c r="B11" s="1081"/>
      <c r="C11" s="1090"/>
      <c r="D11" s="1091"/>
      <c r="E11" s="1092"/>
      <c r="F11" s="1092"/>
      <c r="G11" s="1092"/>
      <c r="H11" s="1092"/>
      <c r="I11" s="1092"/>
      <c r="J11" s="1092"/>
      <c r="K11" s="1092"/>
      <c r="L11" s="1092"/>
      <c r="M11" s="1092"/>
      <c r="N11" s="1092"/>
      <c r="O11" s="1092"/>
      <c r="P11" s="1092"/>
      <c r="Q11" s="1092"/>
      <c r="R11" s="1092"/>
      <c r="S11" s="1093"/>
    </row>
    <row r="12" spans="2:19" ht="13.5" customHeight="1">
      <c r="B12" s="1081"/>
      <c r="C12" s="1090" t="s">
        <v>236</v>
      </c>
      <c r="D12" s="123">
        <v>19</v>
      </c>
      <c r="E12" s="124">
        <v>0</v>
      </c>
      <c r="F12" s="125">
        <v>236</v>
      </c>
      <c r="G12" s="124">
        <f aca="true" t="shared" si="1" ref="G12:G24">SUM(H12:I12)</f>
        <v>10062</v>
      </c>
      <c r="H12" s="124">
        <f aca="true" t="shared" si="2" ref="H12:H24">SUM(K12+N12+Q12)</f>
        <v>5143</v>
      </c>
      <c r="I12" s="124">
        <f aca="true" t="shared" si="3" ref="I12:I24">SUM(L12+O12+R12)</f>
        <v>4919</v>
      </c>
      <c r="J12" s="124">
        <f aca="true" t="shared" si="4" ref="J12:J24">SUM(K12:L12)</f>
        <v>3255</v>
      </c>
      <c r="K12" s="124">
        <v>1674</v>
      </c>
      <c r="L12" s="124">
        <v>1581</v>
      </c>
      <c r="M12" s="124">
        <f aca="true" t="shared" si="5" ref="M12:M24">SUM(N12:O12)</f>
        <v>3217</v>
      </c>
      <c r="N12" s="124">
        <v>1614</v>
      </c>
      <c r="O12" s="124">
        <v>1603</v>
      </c>
      <c r="P12" s="124">
        <f aca="true" t="shared" si="6" ref="P12:P24">SUM(Q12:R12)</f>
        <v>3590</v>
      </c>
      <c r="Q12" s="124">
        <v>1855</v>
      </c>
      <c r="R12" s="124">
        <v>1735</v>
      </c>
      <c r="S12" s="333">
        <v>418</v>
      </c>
    </row>
    <row r="13" spans="2:19" ht="13.5" customHeight="1">
      <c r="B13" s="1081"/>
      <c r="C13" s="1090" t="s">
        <v>237</v>
      </c>
      <c r="D13" s="123">
        <v>10</v>
      </c>
      <c r="E13" s="124">
        <v>3</v>
      </c>
      <c r="F13" s="124">
        <v>139</v>
      </c>
      <c r="G13" s="124">
        <f t="shared" si="1"/>
        <v>5522</v>
      </c>
      <c r="H13" s="124">
        <f t="shared" si="2"/>
        <v>2804</v>
      </c>
      <c r="I13" s="124">
        <f t="shared" si="3"/>
        <v>2718</v>
      </c>
      <c r="J13" s="124">
        <f t="shared" si="4"/>
        <v>1741</v>
      </c>
      <c r="K13" s="124">
        <v>908</v>
      </c>
      <c r="L13" s="124">
        <v>833</v>
      </c>
      <c r="M13" s="124">
        <f t="shared" si="5"/>
        <v>1834</v>
      </c>
      <c r="N13" s="124">
        <v>921</v>
      </c>
      <c r="O13" s="124">
        <v>913</v>
      </c>
      <c r="P13" s="124">
        <f t="shared" si="6"/>
        <v>1947</v>
      </c>
      <c r="Q13" s="124">
        <v>975</v>
      </c>
      <c r="R13" s="124">
        <v>972</v>
      </c>
      <c r="S13" s="333">
        <v>241</v>
      </c>
    </row>
    <row r="14" spans="2:19" ht="13.5" customHeight="1">
      <c r="B14" s="1081"/>
      <c r="C14" s="1090" t="s">
        <v>238</v>
      </c>
      <c r="D14" s="123">
        <v>12</v>
      </c>
      <c r="E14" s="124">
        <v>1</v>
      </c>
      <c r="F14" s="124">
        <v>147</v>
      </c>
      <c r="G14" s="124">
        <f t="shared" si="1"/>
        <v>5742</v>
      </c>
      <c r="H14" s="124">
        <f t="shared" si="2"/>
        <v>2904</v>
      </c>
      <c r="I14" s="124">
        <f t="shared" si="3"/>
        <v>2838</v>
      </c>
      <c r="J14" s="124">
        <f t="shared" si="4"/>
        <v>1795</v>
      </c>
      <c r="K14" s="124">
        <v>905</v>
      </c>
      <c r="L14" s="124">
        <v>890</v>
      </c>
      <c r="M14" s="124">
        <f t="shared" si="5"/>
        <v>1901</v>
      </c>
      <c r="N14" s="124">
        <v>975</v>
      </c>
      <c r="O14" s="124">
        <v>926</v>
      </c>
      <c r="P14" s="124">
        <f t="shared" si="6"/>
        <v>2046</v>
      </c>
      <c r="Q14" s="124">
        <v>1024</v>
      </c>
      <c r="R14" s="124">
        <v>1022</v>
      </c>
      <c r="S14" s="333">
        <v>251</v>
      </c>
    </row>
    <row r="15" spans="2:19" ht="13.5" customHeight="1">
      <c r="B15" s="1081"/>
      <c r="C15" s="1090" t="s">
        <v>239</v>
      </c>
      <c r="D15" s="123">
        <v>10</v>
      </c>
      <c r="E15" s="124">
        <v>1</v>
      </c>
      <c r="F15" s="125">
        <v>139</v>
      </c>
      <c r="G15" s="124">
        <f t="shared" si="1"/>
        <v>5767</v>
      </c>
      <c r="H15" s="124">
        <f t="shared" si="2"/>
        <v>2991</v>
      </c>
      <c r="I15" s="124">
        <f t="shared" si="3"/>
        <v>2776</v>
      </c>
      <c r="J15" s="124">
        <f t="shared" si="4"/>
        <v>1747</v>
      </c>
      <c r="K15" s="124">
        <v>906</v>
      </c>
      <c r="L15" s="124">
        <v>841</v>
      </c>
      <c r="M15" s="124">
        <f t="shared" si="5"/>
        <v>1867</v>
      </c>
      <c r="N15" s="124">
        <v>956</v>
      </c>
      <c r="O15" s="124">
        <v>911</v>
      </c>
      <c r="P15" s="124">
        <f t="shared" si="6"/>
        <v>2153</v>
      </c>
      <c r="Q15" s="124">
        <v>1129</v>
      </c>
      <c r="R15" s="124">
        <v>1024</v>
      </c>
      <c r="S15" s="333">
        <v>235</v>
      </c>
    </row>
    <row r="16" spans="2:19" ht="13.5" customHeight="1">
      <c r="B16" s="1081"/>
      <c r="C16" s="1090" t="s">
        <v>240</v>
      </c>
      <c r="D16" s="123">
        <v>5</v>
      </c>
      <c r="E16" s="124">
        <v>0</v>
      </c>
      <c r="F16" s="125">
        <v>71</v>
      </c>
      <c r="G16" s="124">
        <f t="shared" si="1"/>
        <v>2844</v>
      </c>
      <c r="H16" s="124">
        <f t="shared" si="2"/>
        <v>1447</v>
      </c>
      <c r="I16" s="124">
        <f t="shared" si="3"/>
        <v>1397</v>
      </c>
      <c r="J16" s="124">
        <f t="shared" si="4"/>
        <v>877</v>
      </c>
      <c r="K16" s="124">
        <v>448</v>
      </c>
      <c r="L16" s="124">
        <v>429</v>
      </c>
      <c r="M16" s="124">
        <f t="shared" si="5"/>
        <v>921</v>
      </c>
      <c r="N16" s="124">
        <v>480</v>
      </c>
      <c r="O16" s="124">
        <v>441</v>
      </c>
      <c r="P16" s="124">
        <f t="shared" si="6"/>
        <v>1046</v>
      </c>
      <c r="Q16" s="124">
        <v>519</v>
      </c>
      <c r="R16" s="124">
        <v>527</v>
      </c>
      <c r="S16" s="333">
        <v>119</v>
      </c>
    </row>
    <row r="17" spans="2:19" ht="13.5" customHeight="1">
      <c r="B17" s="1081"/>
      <c r="C17" s="1090" t="s">
        <v>241</v>
      </c>
      <c r="D17" s="123">
        <v>6</v>
      </c>
      <c r="E17" s="124">
        <v>1</v>
      </c>
      <c r="F17" s="125">
        <v>65</v>
      </c>
      <c r="G17" s="124">
        <f t="shared" si="1"/>
        <v>2451</v>
      </c>
      <c r="H17" s="124">
        <f t="shared" si="2"/>
        <v>1244</v>
      </c>
      <c r="I17" s="124">
        <f t="shared" si="3"/>
        <v>1207</v>
      </c>
      <c r="J17" s="124">
        <f t="shared" si="4"/>
        <v>831</v>
      </c>
      <c r="K17" s="124">
        <v>434</v>
      </c>
      <c r="L17" s="124">
        <v>397</v>
      </c>
      <c r="M17" s="124">
        <f t="shared" si="5"/>
        <v>782</v>
      </c>
      <c r="N17" s="124">
        <v>403</v>
      </c>
      <c r="O17" s="124">
        <v>379</v>
      </c>
      <c r="P17" s="124">
        <f t="shared" si="6"/>
        <v>838</v>
      </c>
      <c r="Q17" s="124">
        <v>407</v>
      </c>
      <c r="R17" s="124">
        <v>431</v>
      </c>
      <c r="S17" s="333">
        <v>115</v>
      </c>
    </row>
    <row r="18" spans="2:19" ht="13.5" customHeight="1">
      <c r="B18" s="1081"/>
      <c r="C18" s="1090" t="s">
        <v>242</v>
      </c>
      <c r="D18" s="123">
        <v>5</v>
      </c>
      <c r="E18" s="124">
        <v>0</v>
      </c>
      <c r="F18" s="125">
        <v>59</v>
      </c>
      <c r="G18" s="124">
        <f t="shared" si="1"/>
        <v>2354</v>
      </c>
      <c r="H18" s="124">
        <f t="shared" si="2"/>
        <v>1195</v>
      </c>
      <c r="I18" s="124">
        <f t="shared" si="3"/>
        <v>1159</v>
      </c>
      <c r="J18" s="124">
        <f t="shared" si="4"/>
        <v>708</v>
      </c>
      <c r="K18" s="124">
        <v>378</v>
      </c>
      <c r="L18" s="124">
        <v>330</v>
      </c>
      <c r="M18" s="124">
        <f t="shared" si="5"/>
        <v>800</v>
      </c>
      <c r="N18" s="124">
        <v>395</v>
      </c>
      <c r="O18" s="124">
        <v>405</v>
      </c>
      <c r="P18" s="124">
        <f t="shared" si="6"/>
        <v>846</v>
      </c>
      <c r="Q18" s="124">
        <v>422</v>
      </c>
      <c r="R18" s="124">
        <v>424</v>
      </c>
      <c r="S18" s="333">
        <v>96</v>
      </c>
    </row>
    <row r="19" spans="2:19" ht="13.5" customHeight="1">
      <c r="B19" s="1081"/>
      <c r="C19" s="1090" t="s">
        <v>243</v>
      </c>
      <c r="D19" s="123">
        <v>6</v>
      </c>
      <c r="E19" s="124">
        <v>0</v>
      </c>
      <c r="F19" s="125">
        <v>68</v>
      </c>
      <c r="G19" s="124">
        <f t="shared" si="1"/>
        <v>2549</v>
      </c>
      <c r="H19" s="124">
        <f t="shared" si="2"/>
        <v>1275</v>
      </c>
      <c r="I19" s="124">
        <f t="shared" si="3"/>
        <v>1274</v>
      </c>
      <c r="J19" s="124">
        <f t="shared" si="4"/>
        <v>764</v>
      </c>
      <c r="K19" s="124">
        <v>380</v>
      </c>
      <c r="L19" s="124">
        <v>384</v>
      </c>
      <c r="M19" s="124">
        <f t="shared" si="5"/>
        <v>826</v>
      </c>
      <c r="N19" s="124">
        <v>389</v>
      </c>
      <c r="O19" s="124">
        <v>437</v>
      </c>
      <c r="P19" s="124">
        <f t="shared" si="6"/>
        <v>959</v>
      </c>
      <c r="Q19" s="124">
        <v>506</v>
      </c>
      <c r="R19" s="124">
        <v>453</v>
      </c>
      <c r="S19" s="333">
        <v>114</v>
      </c>
    </row>
    <row r="20" spans="2:19" ht="13.5" customHeight="1">
      <c r="B20" s="1081"/>
      <c r="C20" s="1090" t="s">
        <v>244</v>
      </c>
      <c r="D20" s="123">
        <v>6</v>
      </c>
      <c r="E20" s="124">
        <v>0</v>
      </c>
      <c r="F20" s="125">
        <v>58</v>
      </c>
      <c r="G20" s="124">
        <f t="shared" si="1"/>
        <v>2147</v>
      </c>
      <c r="H20" s="124">
        <f t="shared" si="2"/>
        <v>1111</v>
      </c>
      <c r="I20" s="124">
        <f t="shared" si="3"/>
        <v>1036</v>
      </c>
      <c r="J20" s="124">
        <f t="shared" si="4"/>
        <v>675</v>
      </c>
      <c r="K20" s="124">
        <v>361</v>
      </c>
      <c r="L20" s="124">
        <v>314</v>
      </c>
      <c r="M20" s="124">
        <f t="shared" si="5"/>
        <v>698</v>
      </c>
      <c r="N20" s="124">
        <v>364</v>
      </c>
      <c r="O20" s="124">
        <v>334</v>
      </c>
      <c r="P20" s="124">
        <f t="shared" si="6"/>
        <v>774</v>
      </c>
      <c r="Q20" s="124">
        <v>386</v>
      </c>
      <c r="R20" s="124">
        <v>388</v>
      </c>
      <c r="S20" s="333">
        <v>103</v>
      </c>
    </row>
    <row r="21" spans="2:19" ht="13.5" customHeight="1">
      <c r="B21" s="1081"/>
      <c r="C21" s="1090" t="s">
        <v>245</v>
      </c>
      <c r="D21" s="123">
        <v>6</v>
      </c>
      <c r="E21" s="124">
        <v>0</v>
      </c>
      <c r="F21" s="125">
        <v>77</v>
      </c>
      <c r="G21" s="124">
        <f t="shared" si="1"/>
        <v>2789</v>
      </c>
      <c r="H21" s="124">
        <f t="shared" si="2"/>
        <v>1405</v>
      </c>
      <c r="I21" s="124">
        <f t="shared" si="3"/>
        <v>1384</v>
      </c>
      <c r="J21" s="124">
        <f t="shared" si="4"/>
        <v>843</v>
      </c>
      <c r="K21" s="124">
        <v>414</v>
      </c>
      <c r="L21" s="124">
        <v>429</v>
      </c>
      <c r="M21" s="124">
        <f t="shared" si="5"/>
        <v>908</v>
      </c>
      <c r="N21" s="124">
        <v>471</v>
      </c>
      <c r="O21" s="124">
        <v>437</v>
      </c>
      <c r="P21" s="124">
        <f t="shared" si="6"/>
        <v>1038</v>
      </c>
      <c r="Q21" s="124">
        <v>520</v>
      </c>
      <c r="R21" s="124">
        <v>518</v>
      </c>
      <c r="S21" s="333">
        <v>129</v>
      </c>
    </row>
    <row r="22" spans="2:19" ht="13.5" customHeight="1">
      <c r="B22" s="1081"/>
      <c r="C22" s="1090" t="s">
        <v>246</v>
      </c>
      <c r="D22" s="123">
        <v>4</v>
      </c>
      <c r="E22" s="124">
        <v>0</v>
      </c>
      <c r="F22" s="125">
        <v>58</v>
      </c>
      <c r="G22" s="124">
        <f t="shared" si="1"/>
        <v>2301</v>
      </c>
      <c r="H22" s="124">
        <f t="shared" si="2"/>
        <v>1195</v>
      </c>
      <c r="I22" s="124">
        <f t="shared" si="3"/>
        <v>1106</v>
      </c>
      <c r="J22" s="124">
        <f t="shared" si="4"/>
        <v>716</v>
      </c>
      <c r="K22" s="124">
        <v>377</v>
      </c>
      <c r="L22" s="124">
        <v>339</v>
      </c>
      <c r="M22" s="124">
        <f t="shared" si="5"/>
        <v>745</v>
      </c>
      <c r="N22" s="124">
        <v>386</v>
      </c>
      <c r="O22" s="124">
        <v>359</v>
      </c>
      <c r="P22" s="124">
        <f t="shared" si="6"/>
        <v>840</v>
      </c>
      <c r="Q22" s="124">
        <v>432</v>
      </c>
      <c r="R22" s="124">
        <v>408</v>
      </c>
      <c r="S22" s="333">
        <v>98</v>
      </c>
    </row>
    <row r="23" spans="2:19" ht="13.5" customHeight="1">
      <c r="B23" s="1081"/>
      <c r="C23" s="1090" t="s">
        <v>247</v>
      </c>
      <c r="D23" s="123">
        <v>6</v>
      </c>
      <c r="E23" s="124">
        <v>0</v>
      </c>
      <c r="F23" s="125">
        <v>62</v>
      </c>
      <c r="G23" s="124">
        <f t="shared" si="1"/>
        <v>2337</v>
      </c>
      <c r="H23" s="124">
        <f t="shared" si="2"/>
        <v>1184</v>
      </c>
      <c r="I23" s="124">
        <f t="shared" si="3"/>
        <v>1153</v>
      </c>
      <c r="J23" s="124">
        <f t="shared" si="4"/>
        <v>713</v>
      </c>
      <c r="K23" s="124">
        <v>351</v>
      </c>
      <c r="L23" s="124">
        <v>362</v>
      </c>
      <c r="M23" s="124">
        <f t="shared" si="5"/>
        <v>777</v>
      </c>
      <c r="N23" s="124">
        <v>397</v>
      </c>
      <c r="O23" s="124">
        <v>380</v>
      </c>
      <c r="P23" s="124">
        <f t="shared" si="6"/>
        <v>847</v>
      </c>
      <c r="Q23" s="124">
        <v>436</v>
      </c>
      <c r="R23" s="124">
        <v>411</v>
      </c>
      <c r="S23" s="333">
        <v>105</v>
      </c>
    </row>
    <row r="24" spans="2:19" ht="13.5" customHeight="1">
      <c r="B24" s="1081"/>
      <c r="C24" s="1090" t="s">
        <v>329</v>
      </c>
      <c r="D24" s="123">
        <v>7</v>
      </c>
      <c r="E24" s="124">
        <v>0</v>
      </c>
      <c r="F24" s="125">
        <v>67</v>
      </c>
      <c r="G24" s="124">
        <f t="shared" si="1"/>
        <v>2507</v>
      </c>
      <c r="H24" s="124">
        <f t="shared" si="2"/>
        <v>1274</v>
      </c>
      <c r="I24" s="124">
        <f t="shared" si="3"/>
        <v>1233</v>
      </c>
      <c r="J24" s="124">
        <f t="shared" si="4"/>
        <v>782</v>
      </c>
      <c r="K24" s="124">
        <v>391</v>
      </c>
      <c r="L24" s="124">
        <v>391</v>
      </c>
      <c r="M24" s="124">
        <f t="shared" si="5"/>
        <v>827</v>
      </c>
      <c r="N24" s="124">
        <v>418</v>
      </c>
      <c r="O24" s="124">
        <v>409</v>
      </c>
      <c r="P24" s="124">
        <f t="shared" si="6"/>
        <v>898</v>
      </c>
      <c r="Q24" s="124">
        <v>465</v>
      </c>
      <c r="R24" s="124">
        <v>433</v>
      </c>
      <c r="S24" s="333">
        <v>114</v>
      </c>
    </row>
    <row r="25" spans="2:19" ht="13.5" customHeight="1">
      <c r="B25" s="1081"/>
      <c r="C25" s="1090"/>
      <c r="D25" s="123"/>
      <c r="E25" s="124"/>
      <c r="F25" s="125"/>
      <c r="G25" s="124"/>
      <c r="H25" s="124"/>
      <c r="I25" s="124"/>
      <c r="J25" s="124"/>
      <c r="K25" s="124"/>
      <c r="L25" s="124"/>
      <c r="M25" s="124"/>
      <c r="N25" s="124"/>
      <c r="O25" s="124"/>
      <c r="P25" s="124"/>
      <c r="Q25" s="124"/>
      <c r="R25" s="124"/>
      <c r="S25" s="333"/>
    </row>
    <row r="26" spans="2:19" s="1089" customFormat="1" ht="13.5" customHeight="1">
      <c r="B26" s="1702" t="s">
        <v>974</v>
      </c>
      <c r="C26" s="1704"/>
      <c r="D26" s="337">
        <f aca="true" t="shared" si="7" ref="D26:S26">SUM(D28,D32,D38,D41,D50,D54,D59,D68,D71)</f>
        <v>92</v>
      </c>
      <c r="E26" s="126">
        <f t="shared" si="7"/>
        <v>5</v>
      </c>
      <c r="F26" s="126">
        <f t="shared" si="7"/>
        <v>886</v>
      </c>
      <c r="G26" s="126">
        <f t="shared" si="7"/>
        <v>32869</v>
      </c>
      <c r="H26" s="126">
        <f t="shared" si="7"/>
        <v>16816</v>
      </c>
      <c r="I26" s="126">
        <f t="shared" si="7"/>
        <v>16053</v>
      </c>
      <c r="J26" s="126">
        <f t="shared" si="7"/>
        <v>10252</v>
      </c>
      <c r="K26" s="126">
        <f t="shared" si="7"/>
        <v>5225</v>
      </c>
      <c r="L26" s="126">
        <f t="shared" si="7"/>
        <v>5027</v>
      </c>
      <c r="M26" s="126">
        <f t="shared" si="7"/>
        <v>10586</v>
      </c>
      <c r="N26" s="126">
        <f t="shared" si="7"/>
        <v>5399</v>
      </c>
      <c r="O26" s="126">
        <f t="shared" si="7"/>
        <v>5187</v>
      </c>
      <c r="P26" s="126">
        <f t="shared" si="7"/>
        <v>12031</v>
      </c>
      <c r="Q26" s="126">
        <f t="shared" si="7"/>
        <v>6192</v>
      </c>
      <c r="R26" s="126">
        <f t="shared" si="7"/>
        <v>5839</v>
      </c>
      <c r="S26" s="338">
        <f t="shared" si="7"/>
        <v>1539</v>
      </c>
    </row>
    <row r="27" spans="2:19" ht="13.5" customHeight="1">
      <c r="B27" s="1081"/>
      <c r="C27" s="1090"/>
      <c r="D27" s="123"/>
      <c r="E27" s="124"/>
      <c r="F27" s="125"/>
      <c r="G27" s="124"/>
      <c r="H27" s="124"/>
      <c r="I27" s="124"/>
      <c r="J27" s="124"/>
      <c r="K27" s="124"/>
      <c r="L27" s="124"/>
      <c r="M27" s="124"/>
      <c r="N27" s="124"/>
      <c r="O27" s="124"/>
      <c r="P27" s="124"/>
      <c r="Q27" s="124"/>
      <c r="R27" s="124"/>
      <c r="S27" s="333"/>
    </row>
    <row r="28" spans="2:19" ht="13.5" customHeight="1">
      <c r="B28" s="1693" t="s">
        <v>295</v>
      </c>
      <c r="C28" s="1694"/>
      <c r="D28" s="123">
        <f>SUM(D29:D30)</f>
        <v>4</v>
      </c>
      <c r="E28" s="124">
        <f>SUM(E29:E30)</f>
        <v>0</v>
      </c>
      <c r="F28" s="124">
        <f>SUM(F29:F30)</f>
        <v>46</v>
      </c>
      <c r="G28" s="124">
        <f>SUM(H28:I28)</f>
        <v>1707</v>
      </c>
      <c r="H28" s="124">
        <f aca="true" t="shared" si="8" ref="H28:I30">SUM(K28+N28+Q28)</f>
        <v>855</v>
      </c>
      <c r="I28" s="124">
        <f t="shared" si="8"/>
        <v>852</v>
      </c>
      <c r="J28" s="124">
        <f>SUM(K28:L28)</f>
        <v>554</v>
      </c>
      <c r="K28" s="124">
        <f>SUM(K29:K30)</f>
        <v>269</v>
      </c>
      <c r="L28" s="124">
        <f>SUM(L29:L30)</f>
        <v>285</v>
      </c>
      <c r="M28" s="124">
        <f>SUM(N28:O28)</f>
        <v>515</v>
      </c>
      <c r="N28" s="124">
        <f>SUM(N29:N30)</f>
        <v>262</v>
      </c>
      <c r="O28" s="124">
        <f>SUM(O29:O30)</f>
        <v>253</v>
      </c>
      <c r="P28" s="124">
        <f>SUM(Q28:R28)</f>
        <v>638</v>
      </c>
      <c r="Q28" s="124">
        <f>SUM(Q29:Q30)</f>
        <v>324</v>
      </c>
      <c r="R28" s="124">
        <f>SUM(R29:R30)</f>
        <v>314</v>
      </c>
      <c r="S28" s="333">
        <f>SUM(S29:S30)</f>
        <v>79</v>
      </c>
    </row>
    <row r="29" spans="2:19" ht="13.5" customHeight="1">
      <c r="B29" s="1081"/>
      <c r="C29" s="1090" t="s">
        <v>418</v>
      </c>
      <c r="D29" s="123">
        <v>3</v>
      </c>
      <c r="E29" s="124">
        <v>0</v>
      </c>
      <c r="F29" s="125">
        <v>25</v>
      </c>
      <c r="G29" s="124">
        <f>SUM(H29:I29)</f>
        <v>975</v>
      </c>
      <c r="H29" s="124">
        <f t="shared" si="8"/>
        <v>497</v>
      </c>
      <c r="I29" s="124">
        <f t="shared" si="8"/>
        <v>478</v>
      </c>
      <c r="J29" s="124">
        <f>SUM(K29:L29)</f>
        <v>315</v>
      </c>
      <c r="K29" s="124">
        <v>160</v>
      </c>
      <c r="L29" s="124">
        <v>155</v>
      </c>
      <c r="M29" s="124">
        <f>SUM(N29:O29)</f>
        <v>288</v>
      </c>
      <c r="N29" s="124">
        <v>139</v>
      </c>
      <c r="O29" s="124">
        <v>149</v>
      </c>
      <c r="P29" s="124">
        <f>SUM(Q29:R29)</f>
        <v>372</v>
      </c>
      <c r="Q29" s="124">
        <v>198</v>
      </c>
      <c r="R29" s="124">
        <v>174</v>
      </c>
      <c r="S29" s="333">
        <v>42</v>
      </c>
    </row>
    <row r="30" spans="2:19" ht="13.5" customHeight="1">
      <c r="B30" s="1081"/>
      <c r="C30" s="1090" t="s">
        <v>417</v>
      </c>
      <c r="D30" s="123">
        <v>1</v>
      </c>
      <c r="E30" s="124">
        <v>0</v>
      </c>
      <c r="F30" s="125">
        <v>21</v>
      </c>
      <c r="G30" s="124">
        <f>SUM(H30:I30)</f>
        <v>732</v>
      </c>
      <c r="H30" s="124">
        <f t="shared" si="8"/>
        <v>358</v>
      </c>
      <c r="I30" s="124">
        <f t="shared" si="8"/>
        <v>374</v>
      </c>
      <c r="J30" s="124">
        <f>SUM(K30:L30)</f>
        <v>239</v>
      </c>
      <c r="K30" s="124">
        <v>109</v>
      </c>
      <c r="L30" s="124">
        <v>130</v>
      </c>
      <c r="M30" s="124">
        <f>SUM(N30:O30)</f>
        <v>227</v>
      </c>
      <c r="N30" s="124">
        <v>123</v>
      </c>
      <c r="O30" s="124">
        <v>104</v>
      </c>
      <c r="P30" s="124">
        <f>SUM(Q30:R30)</f>
        <v>266</v>
      </c>
      <c r="Q30" s="124">
        <v>126</v>
      </c>
      <c r="R30" s="124">
        <v>140</v>
      </c>
      <c r="S30" s="333">
        <v>37</v>
      </c>
    </row>
    <row r="31" spans="2:19" ht="13.5" customHeight="1">
      <c r="B31" s="1081"/>
      <c r="C31" s="1090"/>
      <c r="D31" s="123"/>
      <c r="E31" s="124"/>
      <c r="F31" s="125"/>
      <c r="G31" s="124"/>
      <c r="H31" s="124"/>
      <c r="I31" s="124"/>
      <c r="J31" s="124"/>
      <c r="K31" s="124"/>
      <c r="L31" s="124"/>
      <c r="M31" s="124"/>
      <c r="N31" s="124"/>
      <c r="O31" s="124"/>
      <c r="P31" s="124"/>
      <c r="Q31" s="124"/>
      <c r="R31" s="124"/>
      <c r="S31" s="333"/>
    </row>
    <row r="32" spans="2:19" ht="13.5" customHeight="1">
      <c r="B32" s="1693" t="s">
        <v>298</v>
      </c>
      <c r="C32" s="1694"/>
      <c r="D32" s="123">
        <f>SUM(D33:D36)</f>
        <v>15</v>
      </c>
      <c r="E32" s="124">
        <f>SUM(E33:E36)</f>
        <v>1</v>
      </c>
      <c r="F32" s="124">
        <f>SUM(F33:F36)</f>
        <v>134</v>
      </c>
      <c r="G32" s="124">
        <f>SUM(H32:I32)</f>
        <v>4688</v>
      </c>
      <c r="H32" s="124">
        <f aca="true" t="shared" si="9" ref="H32:I36">SUM(K32+N32+Q32)</f>
        <v>2402</v>
      </c>
      <c r="I32" s="124">
        <f t="shared" si="9"/>
        <v>2286</v>
      </c>
      <c r="J32" s="124">
        <f>SUM(K32:L32)</f>
        <v>1461</v>
      </c>
      <c r="K32" s="124">
        <f>SUM(K33:K36)</f>
        <v>734</v>
      </c>
      <c r="L32" s="124">
        <f>SUM(L33:L36)</f>
        <v>727</v>
      </c>
      <c r="M32" s="124">
        <f>SUM(N32:O32)</f>
        <v>1495</v>
      </c>
      <c r="N32" s="124">
        <f>SUM(N33:N36)</f>
        <v>753</v>
      </c>
      <c r="O32" s="124">
        <f>SUM(O33:O36)</f>
        <v>742</v>
      </c>
      <c r="P32" s="124">
        <f>SUM(Q32:R32)</f>
        <v>1732</v>
      </c>
      <c r="Q32" s="124">
        <f>SUM(Q33:Q36)</f>
        <v>915</v>
      </c>
      <c r="R32" s="124">
        <f>SUM(R33:R36)</f>
        <v>817</v>
      </c>
      <c r="S32" s="333">
        <f>SUM(S33:S36)</f>
        <v>237</v>
      </c>
    </row>
    <row r="33" spans="2:19" ht="13.5" customHeight="1">
      <c r="B33" s="1081"/>
      <c r="C33" s="1090" t="s">
        <v>268</v>
      </c>
      <c r="D33" s="123">
        <v>4</v>
      </c>
      <c r="E33" s="124">
        <v>0</v>
      </c>
      <c r="F33" s="125">
        <v>42</v>
      </c>
      <c r="G33" s="124">
        <f>SUM(H33:I33)</f>
        <v>1607</v>
      </c>
      <c r="H33" s="124">
        <f t="shared" si="9"/>
        <v>816</v>
      </c>
      <c r="I33" s="124">
        <f t="shared" si="9"/>
        <v>791</v>
      </c>
      <c r="J33" s="124">
        <f>SUM(K33:L33)</f>
        <v>521</v>
      </c>
      <c r="K33" s="124">
        <v>258</v>
      </c>
      <c r="L33" s="124">
        <v>263</v>
      </c>
      <c r="M33" s="124">
        <f>SUM(N33:O33)</f>
        <v>498</v>
      </c>
      <c r="N33" s="124">
        <v>257</v>
      </c>
      <c r="O33" s="124">
        <v>241</v>
      </c>
      <c r="P33" s="124">
        <f>SUM(Q33:R33)</f>
        <v>588</v>
      </c>
      <c r="Q33" s="124">
        <v>301</v>
      </c>
      <c r="R33" s="124">
        <v>287</v>
      </c>
      <c r="S33" s="333">
        <v>71</v>
      </c>
    </row>
    <row r="34" spans="2:19" ht="13.5" customHeight="1">
      <c r="B34" s="1081"/>
      <c r="C34" s="1090" t="s">
        <v>267</v>
      </c>
      <c r="D34" s="123">
        <v>5</v>
      </c>
      <c r="E34" s="124">
        <v>0</v>
      </c>
      <c r="F34" s="125">
        <v>31</v>
      </c>
      <c r="G34" s="124">
        <f>SUM(H34:I34)</f>
        <v>965</v>
      </c>
      <c r="H34" s="124">
        <f t="shared" si="9"/>
        <v>476</v>
      </c>
      <c r="I34" s="124">
        <f t="shared" si="9"/>
        <v>489</v>
      </c>
      <c r="J34" s="124">
        <f>SUM(K34:L34)</f>
        <v>284</v>
      </c>
      <c r="K34" s="124">
        <v>141</v>
      </c>
      <c r="L34" s="124">
        <v>143</v>
      </c>
      <c r="M34" s="124">
        <f>SUM(N34:O34)</f>
        <v>330</v>
      </c>
      <c r="N34" s="124">
        <v>153</v>
      </c>
      <c r="O34" s="124">
        <v>177</v>
      </c>
      <c r="P34" s="124">
        <f>SUM(Q34:R34)</f>
        <v>351</v>
      </c>
      <c r="Q34" s="124">
        <v>182</v>
      </c>
      <c r="R34" s="124">
        <v>169</v>
      </c>
      <c r="S34" s="333">
        <v>58</v>
      </c>
    </row>
    <row r="35" spans="2:19" ht="13.5" customHeight="1">
      <c r="B35" s="1081"/>
      <c r="C35" s="1090" t="s">
        <v>266</v>
      </c>
      <c r="D35" s="123">
        <v>3</v>
      </c>
      <c r="E35" s="124">
        <v>0</v>
      </c>
      <c r="F35" s="125">
        <v>31</v>
      </c>
      <c r="G35" s="124">
        <f>SUM(H35:I35)</f>
        <v>1078</v>
      </c>
      <c r="H35" s="124">
        <f t="shared" si="9"/>
        <v>541</v>
      </c>
      <c r="I35" s="124">
        <f t="shared" si="9"/>
        <v>537</v>
      </c>
      <c r="J35" s="124">
        <f>SUM(K35:L35)</f>
        <v>338</v>
      </c>
      <c r="K35" s="124">
        <v>169</v>
      </c>
      <c r="L35" s="124">
        <v>169</v>
      </c>
      <c r="M35" s="124">
        <f>SUM(N35:O35)</f>
        <v>338</v>
      </c>
      <c r="N35" s="124">
        <v>161</v>
      </c>
      <c r="O35" s="124">
        <v>177</v>
      </c>
      <c r="P35" s="124">
        <f>SUM(Q35:R35)</f>
        <v>402</v>
      </c>
      <c r="Q35" s="124">
        <v>211</v>
      </c>
      <c r="R35" s="124">
        <v>191</v>
      </c>
      <c r="S35" s="333">
        <v>54</v>
      </c>
    </row>
    <row r="36" spans="2:19" ht="13.5" customHeight="1">
      <c r="B36" s="1081"/>
      <c r="C36" s="1090" t="s">
        <v>265</v>
      </c>
      <c r="D36" s="123">
        <v>3</v>
      </c>
      <c r="E36" s="124">
        <v>1</v>
      </c>
      <c r="F36" s="125">
        <v>30</v>
      </c>
      <c r="G36" s="124">
        <f>SUM(H36:I36)</f>
        <v>1038</v>
      </c>
      <c r="H36" s="124">
        <f t="shared" si="9"/>
        <v>569</v>
      </c>
      <c r="I36" s="124">
        <f t="shared" si="9"/>
        <v>469</v>
      </c>
      <c r="J36" s="124">
        <f>SUM(K36:L36)</f>
        <v>318</v>
      </c>
      <c r="K36" s="124">
        <v>166</v>
      </c>
      <c r="L36" s="124">
        <v>152</v>
      </c>
      <c r="M36" s="124">
        <f>SUM(N36:O36)</f>
        <v>329</v>
      </c>
      <c r="N36" s="124">
        <v>182</v>
      </c>
      <c r="O36" s="124">
        <v>147</v>
      </c>
      <c r="P36" s="124">
        <f>SUM(Q36:R36)</f>
        <v>391</v>
      </c>
      <c r="Q36" s="124">
        <v>221</v>
      </c>
      <c r="R36" s="124">
        <v>170</v>
      </c>
      <c r="S36" s="333">
        <v>54</v>
      </c>
    </row>
    <row r="37" spans="2:19" ht="13.5" customHeight="1">
      <c r="B37" s="1081"/>
      <c r="C37" s="1090"/>
      <c r="D37" s="123"/>
      <c r="E37" s="124"/>
      <c r="F37" s="125"/>
      <c r="G37" s="124"/>
      <c r="H37" s="124"/>
      <c r="I37" s="124"/>
      <c r="J37" s="124"/>
      <c r="K37" s="124"/>
      <c r="L37" s="124"/>
      <c r="M37" s="124"/>
      <c r="N37" s="124"/>
      <c r="O37" s="124"/>
      <c r="P37" s="124"/>
      <c r="Q37" s="124"/>
      <c r="R37" s="124"/>
      <c r="S37" s="333"/>
    </row>
    <row r="38" spans="2:19" ht="13.5" customHeight="1">
      <c r="B38" s="1693" t="s">
        <v>299</v>
      </c>
      <c r="C38" s="1694"/>
      <c r="D38" s="123">
        <f>SUM(D39)</f>
        <v>3</v>
      </c>
      <c r="E38" s="124">
        <f>SUM(E39)</f>
        <v>0</v>
      </c>
      <c r="F38" s="124">
        <f>SUM(F39)</f>
        <v>29</v>
      </c>
      <c r="G38" s="124">
        <f>SUM(H38:I38)</f>
        <v>1066</v>
      </c>
      <c r="H38" s="124">
        <f>SUM(K38+N38+Q38)</f>
        <v>551</v>
      </c>
      <c r="I38" s="124">
        <f>SUM(L38+O38+R38)</f>
        <v>515</v>
      </c>
      <c r="J38" s="124">
        <f>SUM(K38:L38)</f>
        <v>346</v>
      </c>
      <c r="K38" s="124">
        <f>SUM(K39)</f>
        <v>177</v>
      </c>
      <c r="L38" s="124">
        <f>SUM(L39)</f>
        <v>169</v>
      </c>
      <c r="M38" s="124">
        <f>SUM(N38:O38)</f>
        <v>347</v>
      </c>
      <c r="N38" s="124">
        <f>SUM(N39)</f>
        <v>188</v>
      </c>
      <c r="O38" s="124">
        <f>SUM(O39)</f>
        <v>159</v>
      </c>
      <c r="P38" s="124">
        <f>SUM(Q38:R38)</f>
        <v>373</v>
      </c>
      <c r="Q38" s="124">
        <f>SUM(Q39)</f>
        <v>186</v>
      </c>
      <c r="R38" s="124">
        <f>SUM(R39)</f>
        <v>187</v>
      </c>
      <c r="S38" s="333">
        <f>SUM(S39)</f>
        <v>50</v>
      </c>
    </row>
    <row r="39" spans="2:19" ht="13.5" customHeight="1">
      <c r="B39" s="1081"/>
      <c r="C39" s="1090" t="s">
        <v>269</v>
      </c>
      <c r="D39" s="123">
        <v>3</v>
      </c>
      <c r="E39" s="124">
        <v>0</v>
      </c>
      <c r="F39" s="125">
        <v>29</v>
      </c>
      <c r="G39" s="124">
        <f>SUM(H39:I39)</f>
        <v>1066</v>
      </c>
      <c r="H39" s="124">
        <f>SUM(K39+N39+Q39)</f>
        <v>551</v>
      </c>
      <c r="I39" s="124">
        <f>SUM(L39+O39+R39)</f>
        <v>515</v>
      </c>
      <c r="J39" s="124">
        <f>SUM(K39:L39)</f>
        <v>346</v>
      </c>
      <c r="K39" s="124">
        <v>177</v>
      </c>
      <c r="L39" s="124">
        <v>169</v>
      </c>
      <c r="M39" s="124">
        <f>SUM(N39:O39)</f>
        <v>347</v>
      </c>
      <c r="N39" s="124">
        <v>188</v>
      </c>
      <c r="O39" s="124">
        <v>159</v>
      </c>
      <c r="P39" s="124">
        <f>SUM(Q39:R39)</f>
        <v>373</v>
      </c>
      <c r="Q39" s="124">
        <v>186</v>
      </c>
      <c r="R39" s="124">
        <v>187</v>
      </c>
      <c r="S39" s="333">
        <v>50</v>
      </c>
    </row>
    <row r="40" spans="2:19" ht="13.5" customHeight="1">
      <c r="B40" s="1081"/>
      <c r="C40" s="1090"/>
      <c r="D40" s="123"/>
      <c r="E40" s="124"/>
      <c r="F40" s="125"/>
      <c r="G40" s="124"/>
      <c r="H40" s="124"/>
      <c r="I40" s="124"/>
      <c r="J40" s="124"/>
      <c r="K40" s="124"/>
      <c r="L40" s="124"/>
      <c r="M40" s="124"/>
      <c r="N40" s="124"/>
      <c r="O40" s="124"/>
      <c r="P40" s="124"/>
      <c r="Q40" s="124"/>
      <c r="R40" s="124"/>
      <c r="S40" s="333"/>
    </row>
    <row r="41" spans="2:19" ht="13.5" customHeight="1">
      <c r="B41" s="1693" t="s">
        <v>294</v>
      </c>
      <c r="C41" s="1694"/>
      <c r="D41" s="123">
        <f>SUM(D42:D48)</f>
        <v>20</v>
      </c>
      <c r="E41" s="124">
        <f>SUM(E42:E48)</f>
        <v>1</v>
      </c>
      <c r="F41" s="124">
        <f>SUM(F42:F48)</f>
        <v>166</v>
      </c>
      <c r="G41" s="124">
        <f aca="true" t="shared" si="10" ref="G41:G48">SUM(H41:I41)</f>
        <v>6175</v>
      </c>
      <c r="H41" s="124">
        <f aca="true" t="shared" si="11" ref="H41:I48">SUM(K41+N41+Q41)</f>
        <v>3259</v>
      </c>
      <c r="I41" s="124">
        <f t="shared" si="11"/>
        <v>2916</v>
      </c>
      <c r="J41" s="124">
        <f aca="true" t="shared" si="12" ref="J41:J48">SUM(K41:L41)</f>
        <v>1922</v>
      </c>
      <c r="K41" s="124">
        <f>SUM(K42:K48)</f>
        <v>1029</v>
      </c>
      <c r="L41" s="124">
        <f>SUM(L42:L48)</f>
        <v>893</v>
      </c>
      <c r="M41" s="124">
        <f aca="true" t="shared" si="13" ref="M41:M48">SUM(N41:O41)</f>
        <v>1990</v>
      </c>
      <c r="N41" s="124">
        <f>SUM(N42:N48)</f>
        <v>1039</v>
      </c>
      <c r="O41" s="124">
        <f>SUM(O42:O48)</f>
        <v>951</v>
      </c>
      <c r="P41" s="124">
        <f aca="true" t="shared" si="14" ref="P41:P48">SUM(Q41:R41)</f>
        <v>2263</v>
      </c>
      <c r="Q41" s="124">
        <f>SUM(Q42:Q48)</f>
        <v>1191</v>
      </c>
      <c r="R41" s="124">
        <f>SUM(R42:R48)</f>
        <v>1072</v>
      </c>
      <c r="S41" s="333">
        <f>SUM(S42:S48)</f>
        <v>290</v>
      </c>
    </row>
    <row r="42" spans="2:19" ht="13.5" customHeight="1">
      <c r="B42" s="1081"/>
      <c r="C42" s="1090" t="s">
        <v>263</v>
      </c>
      <c r="D42" s="123">
        <v>1</v>
      </c>
      <c r="E42" s="124">
        <v>0</v>
      </c>
      <c r="F42" s="125">
        <v>17</v>
      </c>
      <c r="G42" s="124">
        <f t="shared" si="10"/>
        <v>738</v>
      </c>
      <c r="H42" s="124">
        <f t="shared" si="11"/>
        <v>382</v>
      </c>
      <c r="I42" s="124">
        <f t="shared" si="11"/>
        <v>356</v>
      </c>
      <c r="J42" s="124">
        <f t="shared" si="12"/>
        <v>229</v>
      </c>
      <c r="K42" s="124">
        <v>123</v>
      </c>
      <c r="L42" s="124">
        <v>106</v>
      </c>
      <c r="M42" s="124">
        <f t="shared" si="13"/>
        <v>256</v>
      </c>
      <c r="N42" s="124">
        <v>121</v>
      </c>
      <c r="O42" s="124">
        <v>135</v>
      </c>
      <c r="P42" s="124">
        <f t="shared" si="14"/>
        <v>253</v>
      </c>
      <c r="Q42" s="124">
        <v>138</v>
      </c>
      <c r="R42" s="124">
        <v>115</v>
      </c>
      <c r="S42" s="333">
        <v>27</v>
      </c>
    </row>
    <row r="43" spans="2:19" ht="13.5" customHeight="1">
      <c r="B43" s="1081"/>
      <c r="C43" s="1090" t="s">
        <v>264</v>
      </c>
      <c r="D43" s="123">
        <v>4</v>
      </c>
      <c r="E43" s="124">
        <v>0</v>
      </c>
      <c r="F43" s="125">
        <v>36</v>
      </c>
      <c r="G43" s="124">
        <f t="shared" si="10"/>
        <v>1357</v>
      </c>
      <c r="H43" s="124">
        <f t="shared" si="11"/>
        <v>740</v>
      </c>
      <c r="I43" s="124">
        <f t="shared" si="11"/>
        <v>617</v>
      </c>
      <c r="J43" s="124">
        <f t="shared" si="12"/>
        <v>400</v>
      </c>
      <c r="K43" s="124">
        <v>213</v>
      </c>
      <c r="L43" s="124">
        <v>187</v>
      </c>
      <c r="M43" s="124">
        <f t="shared" si="13"/>
        <v>456</v>
      </c>
      <c r="N43" s="124">
        <v>257</v>
      </c>
      <c r="O43" s="124">
        <v>199</v>
      </c>
      <c r="P43" s="124">
        <f t="shared" si="14"/>
        <v>501</v>
      </c>
      <c r="Q43" s="124">
        <v>270</v>
      </c>
      <c r="R43" s="124">
        <v>231</v>
      </c>
      <c r="S43" s="333">
        <v>63</v>
      </c>
    </row>
    <row r="44" spans="2:19" ht="13.5" customHeight="1">
      <c r="B44" s="1081"/>
      <c r="C44" s="1090" t="s">
        <v>258</v>
      </c>
      <c r="D44" s="123">
        <v>3</v>
      </c>
      <c r="E44" s="124">
        <v>0</v>
      </c>
      <c r="F44" s="125">
        <v>22</v>
      </c>
      <c r="G44" s="124">
        <f t="shared" si="10"/>
        <v>780</v>
      </c>
      <c r="H44" s="124">
        <f t="shared" si="11"/>
        <v>410</v>
      </c>
      <c r="I44" s="124">
        <f t="shared" si="11"/>
        <v>370</v>
      </c>
      <c r="J44" s="124">
        <f t="shared" si="12"/>
        <v>241</v>
      </c>
      <c r="K44" s="124">
        <v>130</v>
      </c>
      <c r="L44" s="124">
        <v>111</v>
      </c>
      <c r="M44" s="124">
        <f t="shared" si="13"/>
        <v>253</v>
      </c>
      <c r="N44" s="124">
        <v>126</v>
      </c>
      <c r="O44" s="124">
        <v>127</v>
      </c>
      <c r="P44" s="124">
        <f t="shared" si="14"/>
        <v>286</v>
      </c>
      <c r="Q44" s="124">
        <v>154</v>
      </c>
      <c r="R44" s="124">
        <v>132</v>
      </c>
      <c r="S44" s="333">
        <v>39</v>
      </c>
    </row>
    <row r="45" spans="2:19" ht="13.5" customHeight="1">
      <c r="B45" s="1081"/>
      <c r="C45" s="1090" t="s">
        <v>262</v>
      </c>
      <c r="D45" s="123">
        <v>3</v>
      </c>
      <c r="E45" s="124">
        <v>1</v>
      </c>
      <c r="F45" s="125">
        <v>33</v>
      </c>
      <c r="G45" s="124">
        <f t="shared" si="10"/>
        <v>1221</v>
      </c>
      <c r="H45" s="124">
        <f t="shared" si="11"/>
        <v>647</v>
      </c>
      <c r="I45" s="124">
        <f t="shared" si="11"/>
        <v>574</v>
      </c>
      <c r="J45" s="124">
        <f t="shared" si="12"/>
        <v>380</v>
      </c>
      <c r="K45" s="124">
        <v>204</v>
      </c>
      <c r="L45" s="124">
        <v>176</v>
      </c>
      <c r="M45" s="124">
        <f t="shared" si="13"/>
        <v>381</v>
      </c>
      <c r="N45" s="124">
        <v>201</v>
      </c>
      <c r="O45" s="124">
        <v>180</v>
      </c>
      <c r="P45" s="124">
        <f t="shared" si="14"/>
        <v>460</v>
      </c>
      <c r="Q45" s="124">
        <v>242</v>
      </c>
      <c r="R45" s="124">
        <v>218</v>
      </c>
      <c r="S45" s="333">
        <v>56</v>
      </c>
    </row>
    <row r="46" spans="2:19" ht="13.5" customHeight="1">
      <c r="B46" s="1081"/>
      <c r="C46" s="1090" t="s">
        <v>259</v>
      </c>
      <c r="D46" s="123">
        <v>4</v>
      </c>
      <c r="E46" s="124">
        <v>0</v>
      </c>
      <c r="F46" s="125">
        <v>19</v>
      </c>
      <c r="G46" s="124">
        <f t="shared" si="10"/>
        <v>608</v>
      </c>
      <c r="H46" s="124">
        <f t="shared" si="11"/>
        <v>305</v>
      </c>
      <c r="I46" s="124">
        <f t="shared" si="11"/>
        <v>303</v>
      </c>
      <c r="J46" s="124">
        <f t="shared" si="12"/>
        <v>214</v>
      </c>
      <c r="K46" s="124">
        <v>112</v>
      </c>
      <c r="L46" s="124">
        <v>102</v>
      </c>
      <c r="M46" s="124">
        <f t="shared" si="13"/>
        <v>178</v>
      </c>
      <c r="N46" s="124">
        <v>84</v>
      </c>
      <c r="O46" s="124">
        <v>94</v>
      </c>
      <c r="P46" s="124">
        <f t="shared" si="14"/>
        <v>216</v>
      </c>
      <c r="Q46" s="124">
        <v>109</v>
      </c>
      <c r="R46" s="124">
        <v>107</v>
      </c>
      <c r="S46" s="333">
        <v>36</v>
      </c>
    </row>
    <row r="47" spans="2:19" ht="13.5" customHeight="1">
      <c r="B47" s="1081"/>
      <c r="C47" s="1090" t="s">
        <v>261</v>
      </c>
      <c r="D47" s="123">
        <v>2</v>
      </c>
      <c r="E47" s="124">
        <v>0</v>
      </c>
      <c r="F47" s="125">
        <v>17</v>
      </c>
      <c r="G47" s="124">
        <f t="shared" si="10"/>
        <v>631</v>
      </c>
      <c r="H47" s="124">
        <f t="shared" si="11"/>
        <v>333</v>
      </c>
      <c r="I47" s="124">
        <f t="shared" si="11"/>
        <v>298</v>
      </c>
      <c r="J47" s="124">
        <f t="shared" si="12"/>
        <v>205</v>
      </c>
      <c r="K47" s="124">
        <v>107</v>
      </c>
      <c r="L47" s="124">
        <v>98</v>
      </c>
      <c r="M47" s="124">
        <f t="shared" si="13"/>
        <v>191</v>
      </c>
      <c r="N47" s="124">
        <v>108</v>
      </c>
      <c r="O47" s="124">
        <v>83</v>
      </c>
      <c r="P47" s="124">
        <f t="shared" si="14"/>
        <v>235</v>
      </c>
      <c r="Q47" s="124">
        <v>118</v>
      </c>
      <c r="R47" s="124">
        <v>117</v>
      </c>
      <c r="S47" s="333">
        <v>29</v>
      </c>
    </row>
    <row r="48" spans="2:19" ht="13.5" customHeight="1">
      <c r="B48" s="1081"/>
      <c r="C48" s="1090" t="s">
        <v>260</v>
      </c>
      <c r="D48" s="123">
        <v>3</v>
      </c>
      <c r="E48" s="124">
        <v>0</v>
      </c>
      <c r="F48" s="125">
        <v>22</v>
      </c>
      <c r="G48" s="124">
        <f t="shared" si="10"/>
        <v>840</v>
      </c>
      <c r="H48" s="124">
        <f t="shared" si="11"/>
        <v>442</v>
      </c>
      <c r="I48" s="124">
        <f t="shared" si="11"/>
        <v>398</v>
      </c>
      <c r="J48" s="124">
        <f t="shared" si="12"/>
        <v>253</v>
      </c>
      <c r="K48" s="124">
        <v>140</v>
      </c>
      <c r="L48" s="124">
        <v>113</v>
      </c>
      <c r="M48" s="124">
        <f t="shared" si="13"/>
        <v>275</v>
      </c>
      <c r="N48" s="124">
        <v>142</v>
      </c>
      <c r="O48" s="124">
        <v>133</v>
      </c>
      <c r="P48" s="124">
        <f t="shared" si="14"/>
        <v>312</v>
      </c>
      <c r="Q48" s="124">
        <v>160</v>
      </c>
      <c r="R48" s="124">
        <v>152</v>
      </c>
      <c r="S48" s="333">
        <v>40</v>
      </c>
    </row>
    <row r="49" spans="2:19" ht="13.5" customHeight="1">
      <c r="B49" s="1081"/>
      <c r="C49" s="1090"/>
      <c r="D49" s="123"/>
      <c r="E49" s="124"/>
      <c r="F49" s="125"/>
      <c r="G49" s="124"/>
      <c r="H49" s="124"/>
      <c r="I49" s="124"/>
      <c r="J49" s="124"/>
      <c r="K49" s="124"/>
      <c r="L49" s="124"/>
      <c r="M49" s="124"/>
      <c r="N49" s="124"/>
      <c r="O49" s="124"/>
      <c r="P49" s="124"/>
      <c r="Q49" s="124"/>
      <c r="R49" s="124"/>
      <c r="S49" s="333"/>
    </row>
    <row r="50" spans="2:19" ht="14.25" customHeight="1">
      <c r="B50" s="1693" t="s">
        <v>967</v>
      </c>
      <c r="C50" s="1694"/>
      <c r="D50" s="123">
        <f>SUM(D51:D52)</f>
        <v>9</v>
      </c>
      <c r="E50" s="124">
        <f>SUM(E51:E52)</f>
        <v>1</v>
      </c>
      <c r="F50" s="124">
        <f>SUM(F51:F52)</f>
        <v>105</v>
      </c>
      <c r="G50" s="124">
        <f>SUM(H50:I50)</f>
        <v>4060</v>
      </c>
      <c r="H50" s="124">
        <f aca="true" t="shared" si="15" ref="H50:I52">SUM(K50+N50+Q50)</f>
        <v>2090</v>
      </c>
      <c r="I50" s="124">
        <f t="shared" si="15"/>
        <v>1970</v>
      </c>
      <c r="J50" s="124">
        <f>SUM(K50:L50)</f>
        <v>1296</v>
      </c>
      <c r="K50" s="124">
        <f>SUM(K51:K52)</f>
        <v>660</v>
      </c>
      <c r="L50" s="124">
        <f>SUM(L51:L52)</f>
        <v>636</v>
      </c>
      <c r="M50" s="124">
        <f>SUM(N50:O50)</f>
        <v>1265</v>
      </c>
      <c r="N50" s="124">
        <f>SUM(N51:N52)</f>
        <v>642</v>
      </c>
      <c r="O50" s="124">
        <f>SUM(O51:O52)</f>
        <v>623</v>
      </c>
      <c r="P50" s="124">
        <f>SUM(Q50:R50)</f>
        <v>1499</v>
      </c>
      <c r="Q50" s="124">
        <f>SUM(Q51:Q52)</f>
        <v>788</v>
      </c>
      <c r="R50" s="124">
        <f>SUM(R51:R52)</f>
        <v>711</v>
      </c>
      <c r="S50" s="333">
        <f>SUM(S51:S52)</f>
        <v>181</v>
      </c>
    </row>
    <row r="51" spans="2:19" ht="13.5" customHeight="1">
      <c r="B51" s="1081"/>
      <c r="C51" s="1090" t="s">
        <v>270</v>
      </c>
      <c r="D51" s="123">
        <v>4</v>
      </c>
      <c r="E51" s="124">
        <v>0</v>
      </c>
      <c r="F51" s="125">
        <v>53</v>
      </c>
      <c r="G51" s="124">
        <f>SUM(H51:I51)</f>
        <v>2090</v>
      </c>
      <c r="H51" s="124">
        <f t="shared" si="15"/>
        <v>1064</v>
      </c>
      <c r="I51" s="124">
        <f t="shared" si="15"/>
        <v>1026</v>
      </c>
      <c r="J51" s="124">
        <f>SUM(K51:L51)</f>
        <v>661</v>
      </c>
      <c r="K51" s="124">
        <v>346</v>
      </c>
      <c r="L51" s="124">
        <v>315</v>
      </c>
      <c r="M51" s="124">
        <f>SUM(N51:O51)</f>
        <v>662</v>
      </c>
      <c r="N51" s="124">
        <v>321</v>
      </c>
      <c r="O51" s="124">
        <v>341</v>
      </c>
      <c r="P51" s="124">
        <f>SUM(Q51:R51)</f>
        <v>767</v>
      </c>
      <c r="Q51" s="124">
        <v>397</v>
      </c>
      <c r="R51" s="124">
        <v>370</v>
      </c>
      <c r="S51" s="333">
        <v>92</v>
      </c>
    </row>
    <row r="52" spans="2:19" ht="13.5" customHeight="1">
      <c r="B52" s="1081"/>
      <c r="C52" s="1090" t="s">
        <v>271</v>
      </c>
      <c r="D52" s="123">
        <v>5</v>
      </c>
      <c r="E52" s="124">
        <v>1</v>
      </c>
      <c r="F52" s="125">
        <v>52</v>
      </c>
      <c r="G52" s="124">
        <f>SUM(H52:I52)</f>
        <v>1970</v>
      </c>
      <c r="H52" s="124">
        <f t="shared" si="15"/>
        <v>1026</v>
      </c>
      <c r="I52" s="124">
        <f t="shared" si="15"/>
        <v>944</v>
      </c>
      <c r="J52" s="124">
        <f>SUM(K52:L52)</f>
        <v>635</v>
      </c>
      <c r="K52" s="124">
        <v>314</v>
      </c>
      <c r="L52" s="124">
        <v>321</v>
      </c>
      <c r="M52" s="124">
        <f>SUM(N52:O52)</f>
        <v>603</v>
      </c>
      <c r="N52" s="124">
        <v>321</v>
      </c>
      <c r="O52" s="124">
        <v>282</v>
      </c>
      <c r="P52" s="124">
        <f>SUM(Q52:R52)</f>
        <v>732</v>
      </c>
      <c r="Q52" s="124">
        <v>391</v>
      </c>
      <c r="R52" s="124">
        <v>341</v>
      </c>
      <c r="S52" s="333">
        <v>89</v>
      </c>
    </row>
    <row r="53" spans="2:19" ht="13.5" customHeight="1">
      <c r="B53" s="1081"/>
      <c r="C53" s="1090"/>
      <c r="D53" s="123"/>
      <c r="E53" s="124"/>
      <c r="F53" s="125"/>
      <c r="G53" s="124"/>
      <c r="H53" s="124"/>
      <c r="I53" s="124"/>
      <c r="J53" s="124"/>
      <c r="K53" s="124"/>
      <c r="L53" s="124"/>
      <c r="M53" s="124"/>
      <c r="N53" s="124"/>
      <c r="O53" s="124"/>
      <c r="P53" s="124"/>
      <c r="Q53" s="124"/>
      <c r="R53" s="124"/>
      <c r="S53" s="333"/>
    </row>
    <row r="54" spans="2:19" ht="13.5" customHeight="1">
      <c r="B54" s="1693" t="s">
        <v>968</v>
      </c>
      <c r="C54" s="1694"/>
      <c r="D54" s="123">
        <f>SUM(D55:D57)</f>
        <v>14</v>
      </c>
      <c r="E54" s="124">
        <f>SUM(E55:E57)</f>
        <v>0</v>
      </c>
      <c r="F54" s="124">
        <f>SUM(F55:F57)</f>
        <v>108</v>
      </c>
      <c r="G54" s="124">
        <f>SUM(H54:I54)</f>
        <v>3802</v>
      </c>
      <c r="H54" s="124">
        <f aca="true" t="shared" si="16" ref="H54:I57">SUM(K54+N54+Q54)</f>
        <v>1899</v>
      </c>
      <c r="I54" s="124">
        <f t="shared" si="16"/>
        <v>1903</v>
      </c>
      <c r="J54" s="124">
        <f>SUM(K54:L54)</f>
        <v>1201</v>
      </c>
      <c r="K54" s="124">
        <f>SUM(K55:K57)</f>
        <v>618</v>
      </c>
      <c r="L54" s="124">
        <f>SUM(L55:L57)</f>
        <v>583</v>
      </c>
      <c r="M54" s="124">
        <f>SUM(N54:O54)</f>
        <v>1227</v>
      </c>
      <c r="N54" s="124">
        <f>SUM(N55:N57)</f>
        <v>605</v>
      </c>
      <c r="O54" s="124">
        <f>SUM(O55:O57)</f>
        <v>622</v>
      </c>
      <c r="P54" s="124">
        <f>SUM(Q54:R54)</f>
        <v>1374</v>
      </c>
      <c r="Q54" s="124">
        <f>SUM(Q55:Q57)</f>
        <v>676</v>
      </c>
      <c r="R54" s="124">
        <f>SUM(R55:R57)</f>
        <v>698</v>
      </c>
      <c r="S54" s="333">
        <f>SUM(S55:S57)</f>
        <v>197</v>
      </c>
    </row>
    <row r="55" spans="2:19" ht="13.5" customHeight="1">
      <c r="B55" s="1081"/>
      <c r="C55" s="1090" t="s">
        <v>421</v>
      </c>
      <c r="D55" s="123">
        <v>8</v>
      </c>
      <c r="E55" s="124">
        <v>0</v>
      </c>
      <c r="F55" s="125">
        <v>35</v>
      </c>
      <c r="G55" s="124">
        <f>SUM(H55:I55)</f>
        <v>1119</v>
      </c>
      <c r="H55" s="124">
        <f t="shared" si="16"/>
        <v>561</v>
      </c>
      <c r="I55" s="124">
        <f t="shared" si="16"/>
        <v>558</v>
      </c>
      <c r="J55" s="124">
        <f>SUM(K55:L55)</f>
        <v>357</v>
      </c>
      <c r="K55" s="124">
        <v>193</v>
      </c>
      <c r="L55" s="124">
        <v>164</v>
      </c>
      <c r="M55" s="124">
        <f>SUM(N55:O55)</f>
        <v>365</v>
      </c>
      <c r="N55" s="124">
        <v>175</v>
      </c>
      <c r="O55" s="124">
        <v>190</v>
      </c>
      <c r="P55" s="124">
        <f>SUM(Q55:R55)</f>
        <v>397</v>
      </c>
      <c r="Q55" s="124">
        <v>193</v>
      </c>
      <c r="R55" s="124">
        <v>204</v>
      </c>
      <c r="S55" s="333">
        <v>71</v>
      </c>
    </row>
    <row r="56" spans="2:19" ht="13.5" customHeight="1">
      <c r="B56" s="1081"/>
      <c r="C56" s="1090" t="s">
        <v>420</v>
      </c>
      <c r="D56" s="123">
        <v>4</v>
      </c>
      <c r="E56" s="124">
        <v>0</v>
      </c>
      <c r="F56" s="125">
        <v>46</v>
      </c>
      <c r="G56" s="124">
        <f>SUM(H56:I56)</f>
        <v>1608</v>
      </c>
      <c r="H56" s="124">
        <f t="shared" si="16"/>
        <v>811</v>
      </c>
      <c r="I56" s="124">
        <f t="shared" si="16"/>
        <v>797</v>
      </c>
      <c r="J56" s="124">
        <f>SUM(K56:L56)</f>
        <v>521</v>
      </c>
      <c r="K56" s="124">
        <v>263</v>
      </c>
      <c r="L56" s="124">
        <v>258</v>
      </c>
      <c r="M56" s="124">
        <f>SUM(N56:O56)</f>
        <v>502</v>
      </c>
      <c r="N56" s="124">
        <v>266</v>
      </c>
      <c r="O56" s="124">
        <v>236</v>
      </c>
      <c r="P56" s="124">
        <f>SUM(Q56:R56)</f>
        <v>585</v>
      </c>
      <c r="Q56" s="124">
        <v>282</v>
      </c>
      <c r="R56" s="124">
        <v>303</v>
      </c>
      <c r="S56" s="333">
        <v>80</v>
      </c>
    </row>
    <row r="57" spans="2:19" ht="13.5" customHeight="1">
      <c r="B57" s="1081"/>
      <c r="C57" s="1090" t="s">
        <v>272</v>
      </c>
      <c r="D57" s="123">
        <v>2</v>
      </c>
      <c r="E57" s="124">
        <v>0</v>
      </c>
      <c r="F57" s="125">
        <v>27</v>
      </c>
      <c r="G57" s="124">
        <f>SUM(H57:I57)</f>
        <v>1075</v>
      </c>
      <c r="H57" s="124">
        <f t="shared" si="16"/>
        <v>527</v>
      </c>
      <c r="I57" s="124">
        <f t="shared" si="16"/>
        <v>548</v>
      </c>
      <c r="J57" s="124">
        <f>SUM(K57:L57)</f>
        <v>323</v>
      </c>
      <c r="K57" s="124">
        <v>162</v>
      </c>
      <c r="L57" s="124">
        <v>161</v>
      </c>
      <c r="M57" s="124">
        <f>SUM(N57:O57)</f>
        <v>360</v>
      </c>
      <c r="N57" s="124">
        <v>164</v>
      </c>
      <c r="O57" s="124">
        <v>196</v>
      </c>
      <c r="P57" s="124">
        <f>SUM(Q57:R57)</f>
        <v>392</v>
      </c>
      <c r="Q57" s="124">
        <v>201</v>
      </c>
      <c r="R57" s="124">
        <v>191</v>
      </c>
      <c r="S57" s="333">
        <v>46</v>
      </c>
    </row>
    <row r="58" spans="2:19" ht="13.5" customHeight="1">
      <c r="B58" s="1081"/>
      <c r="C58" s="1090"/>
      <c r="D58" s="123"/>
      <c r="E58" s="124"/>
      <c r="F58" s="125"/>
      <c r="G58" s="124"/>
      <c r="H58" s="124"/>
      <c r="I58" s="124"/>
      <c r="J58" s="124"/>
      <c r="K58" s="124"/>
      <c r="L58" s="124"/>
      <c r="M58" s="124"/>
      <c r="N58" s="124"/>
      <c r="O58" s="124"/>
      <c r="P58" s="124"/>
      <c r="Q58" s="124"/>
      <c r="R58" s="124"/>
      <c r="S58" s="333"/>
    </row>
    <row r="59" spans="2:19" ht="13.5" customHeight="1">
      <c r="B59" s="1693" t="s">
        <v>289</v>
      </c>
      <c r="C59" s="1694"/>
      <c r="D59" s="123">
        <f>SUM(D60:D66)</f>
        <v>13</v>
      </c>
      <c r="E59" s="124">
        <f>SUM(E60:E66)</f>
        <v>1</v>
      </c>
      <c r="F59" s="124">
        <f>SUM(F60:F66)</f>
        <v>171</v>
      </c>
      <c r="G59" s="124">
        <f aca="true" t="shared" si="17" ref="G59:G66">SUM(H59:I59)</f>
        <v>6526</v>
      </c>
      <c r="H59" s="124">
        <f aca="true" t="shared" si="18" ref="H59:I66">SUM(K59+N59+Q59)</f>
        <v>3297</v>
      </c>
      <c r="I59" s="124">
        <f t="shared" si="18"/>
        <v>3229</v>
      </c>
      <c r="J59" s="124">
        <f aca="true" t="shared" si="19" ref="J59:J66">SUM(K59:L59)</f>
        <v>1991</v>
      </c>
      <c r="K59" s="124">
        <f>SUM(K60:K66)</f>
        <v>983</v>
      </c>
      <c r="L59" s="124">
        <f>SUM(L60:L66)</f>
        <v>1008</v>
      </c>
      <c r="M59" s="124">
        <f aca="true" t="shared" si="20" ref="M59:M66">SUM(N59:O59)</f>
        <v>2160</v>
      </c>
      <c r="N59" s="124">
        <f>SUM(N60:N66)</f>
        <v>1126</v>
      </c>
      <c r="O59" s="124">
        <f>SUM(O60:O66)</f>
        <v>1034</v>
      </c>
      <c r="P59" s="124">
        <f aca="true" t="shared" si="21" ref="P59:P66">SUM(Q59:R59)</f>
        <v>2375</v>
      </c>
      <c r="Q59" s="124">
        <f>SUM(Q60:Q66)</f>
        <v>1188</v>
      </c>
      <c r="R59" s="124">
        <f>SUM(R60:R66)</f>
        <v>1187</v>
      </c>
      <c r="S59" s="333">
        <f>SUM(S60:S66)</f>
        <v>282</v>
      </c>
    </row>
    <row r="60" spans="2:19" ht="13.5" customHeight="1">
      <c r="B60" s="1081"/>
      <c r="C60" s="1090" t="s">
        <v>251</v>
      </c>
      <c r="D60" s="123">
        <v>4</v>
      </c>
      <c r="E60" s="124">
        <v>0</v>
      </c>
      <c r="F60" s="125">
        <v>23</v>
      </c>
      <c r="G60" s="124">
        <f t="shared" si="17"/>
        <v>744</v>
      </c>
      <c r="H60" s="124">
        <f t="shared" si="18"/>
        <v>350</v>
      </c>
      <c r="I60" s="124">
        <f t="shared" si="18"/>
        <v>394</v>
      </c>
      <c r="J60" s="124">
        <f t="shared" si="19"/>
        <v>222</v>
      </c>
      <c r="K60" s="124">
        <v>107</v>
      </c>
      <c r="L60" s="124">
        <v>115</v>
      </c>
      <c r="M60" s="124">
        <f t="shared" si="20"/>
        <v>263</v>
      </c>
      <c r="N60" s="124">
        <v>121</v>
      </c>
      <c r="O60" s="124">
        <v>142</v>
      </c>
      <c r="P60" s="124">
        <f t="shared" si="21"/>
        <v>259</v>
      </c>
      <c r="Q60" s="124">
        <v>122</v>
      </c>
      <c r="R60" s="124">
        <v>137</v>
      </c>
      <c r="S60" s="333">
        <v>43</v>
      </c>
    </row>
    <row r="61" spans="2:19" ht="13.5" customHeight="1">
      <c r="B61" s="1081"/>
      <c r="C61" s="1090" t="s">
        <v>252</v>
      </c>
      <c r="D61" s="123">
        <v>2</v>
      </c>
      <c r="E61" s="124">
        <v>0</v>
      </c>
      <c r="F61" s="125">
        <v>37</v>
      </c>
      <c r="G61" s="124">
        <f t="shared" si="17"/>
        <v>1440</v>
      </c>
      <c r="H61" s="124">
        <f t="shared" si="18"/>
        <v>760</v>
      </c>
      <c r="I61" s="124">
        <f t="shared" si="18"/>
        <v>680</v>
      </c>
      <c r="J61" s="124">
        <f t="shared" si="19"/>
        <v>415</v>
      </c>
      <c r="K61" s="124">
        <v>219</v>
      </c>
      <c r="L61" s="124">
        <v>196</v>
      </c>
      <c r="M61" s="124">
        <f t="shared" si="20"/>
        <v>477</v>
      </c>
      <c r="N61" s="124">
        <v>252</v>
      </c>
      <c r="O61" s="124">
        <v>225</v>
      </c>
      <c r="P61" s="124">
        <f t="shared" si="21"/>
        <v>548</v>
      </c>
      <c r="Q61" s="124">
        <v>289</v>
      </c>
      <c r="R61" s="124">
        <v>259</v>
      </c>
      <c r="S61" s="333">
        <v>60</v>
      </c>
    </row>
    <row r="62" spans="2:19" ht="13.5" customHeight="1">
      <c r="B62" s="1081"/>
      <c r="C62" s="1090" t="s">
        <v>250</v>
      </c>
      <c r="D62" s="123">
        <v>1</v>
      </c>
      <c r="E62" s="124">
        <v>0</v>
      </c>
      <c r="F62" s="125">
        <v>30</v>
      </c>
      <c r="G62" s="124">
        <f t="shared" si="17"/>
        <v>1157</v>
      </c>
      <c r="H62" s="124">
        <f t="shared" si="18"/>
        <v>588</v>
      </c>
      <c r="I62" s="124">
        <f t="shared" si="18"/>
        <v>569</v>
      </c>
      <c r="J62" s="124">
        <f t="shared" si="19"/>
        <v>338</v>
      </c>
      <c r="K62" s="124">
        <v>164</v>
      </c>
      <c r="L62" s="124">
        <v>174</v>
      </c>
      <c r="M62" s="124">
        <f t="shared" si="20"/>
        <v>374</v>
      </c>
      <c r="N62" s="124">
        <v>190</v>
      </c>
      <c r="O62" s="124">
        <v>184</v>
      </c>
      <c r="P62" s="124">
        <f t="shared" si="21"/>
        <v>445</v>
      </c>
      <c r="Q62" s="124">
        <v>234</v>
      </c>
      <c r="R62" s="124">
        <v>211</v>
      </c>
      <c r="S62" s="333">
        <v>48</v>
      </c>
    </row>
    <row r="63" spans="2:19" ht="13.5" customHeight="1">
      <c r="B63" s="1081"/>
      <c r="C63" s="1090" t="s">
        <v>249</v>
      </c>
      <c r="D63" s="123">
        <v>1</v>
      </c>
      <c r="E63" s="124">
        <v>0</v>
      </c>
      <c r="F63" s="125">
        <v>23</v>
      </c>
      <c r="G63" s="124">
        <f t="shared" si="17"/>
        <v>936</v>
      </c>
      <c r="H63" s="124">
        <f t="shared" si="18"/>
        <v>452</v>
      </c>
      <c r="I63" s="124">
        <f t="shared" si="18"/>
        <v>484</v>
      </c>
      <c r="J63" s="124">
        <f t="shared" si="19"/>
        <v>308</v>
      </c>
      <c r="K63" s="124">
        <v>148</v>
      </c>
      <c r="L63" s="124">
        <v>160</v>
      </c>
      <c r="M63" s="124">
        <f t="shared" si="20"/>
        <v>289</v>
      </c>
      <c r="N63" s="124">
        <v>155</v>
      </c>
      <c r="O63" s="124">
        <v>134</v>
      </c>
      <c r="P63" s="124">
        <f t="shared" si="21"/>
        <v>339</v>
      </c>
      <c r="Q63" s="124">
        <v>149</v>
      </c>
      <c r="R63" s="124">
        <v>190</v>
      </c>
      <c r="S63" s="333">
        <v>35</v>
      </c>
    </row>
    <row r="64" spans="2:19" ht="13.5" customHeight="1">
      <c r="B64" s="1081"/>
      <c r="C64" s="1090" t="s">
        <v>741</v>
      </c>
      <c r="D64" s="123">
        <v>1</v>
      </c>
      <c r="E64" s="124">
        <v>0</v>
      </c>
      <c r="F64" s="125">
        <v>23</v>
      </c>
      <c r="G64" s="124">
        <f t="shared" si="17"/>
        <v>712</v>
      </c>
      <c r="H64" s="124">
        <f t="shared" si="18"/>
        <v>359</v>
      </c>
      <c r="I64" s="124">
        <f t="shared" si="18"/>
        <v>353</v>
      </c>
      <c r="J64" s="124">
        <f t="shared" si="19"/>
        <v>219</v>
      </c>
      <c r="K64" s="124">
        <v>101</v>
      </c>
      <c r="L64" s="124">
        <v>118</v>
      </c>
      <c r="M64" s="124">
        <f t="shared" si="20"/>
        <v>257</v>
      </c>
      <c r="N64" s="124">
        <v>135</v>
      </c>
      <c r="O64" s="124">
        <v>122</v>
      </c>
      <c r="P64" s="124">
        <f t="shared" si="21"/>
        <v>236</v>
      </c>
      <c r="Q64" s="124">
        <v>123</v>
      </c>
      <c r="R64" s="124">
        <v>113</v>
      </c>
      <c r="S64" s="333">
        <v>41</v>
      </c>
    </row>
    <row r="65" spans="2:19" ht="13.5" customHeight="1">
      <c r="B65" s="1081"/>
      <c r="C65" s="1090" t="s">
        <v>993</v>
      </c>
      <c r="D65" s="123">
        <v>3</v>
      </c>
      <c r="E65" s="124">
        <v>1</v>
      </c>
      <c r="F65" s="125">
        <v>17</v>
      </c>
      <c r="G65" s="124">
        <f t="shared" si="17"/>
        <v>808</v>
      </c>
      <c r="H65" s="124">
        <f t="shared" si="18"/>
        <v>409</v>
      </c>
      <c r="I65" s="124">
        <f t="shared" si="18"/>
        <v>399</v>
      </c>
      <c r="J65" s="124">
        <f t="shared" si="19"/>
        <v>253</v>
      </c>
      <c r="K65" s="124">
        <v>119</v>
      </c>
      <c r="L65" s="124">
        <v>134</v>
      </c>
      <c r="M65" s="124">
        <f t="shared" si="20"/>
        <v>265</v>
      </c>
      <c r="N65" s="124">
        <v>148</v>
      </c>
      <c r="O65" s="124">
        <v>117</v>
      </c>
      <c r="P65" s="124">
        <f t="shared" si="21"/>
        <v>290</v>
      </c>
      <c r="Q65" s="124">
        <v>142</v>
      </c>
      <c r="R65" s="124">
        <v>148</v>
      </c>
      <c r="S65" s="333">
        <v>27</v>
      </c>
    </row>
    <row r="66" spans="2:19" ht="13.5" customHeight="1">
      <c r="B66" s="1081"/>
      <c r="C66" s="1090" t="s">
        <v>978</v>
      </c>
      <c r="D66" s="123">
        <v>1</v>
      </c>
      <c r="E66" s="124">
        <v>0</v>
      </c>
      <c r="F66" s="125">
        <v>18</v>
      </c>
      <c r="G66" s="124">
        <f t="shared" si="17"/>
        <v>729</v>
      </c>
      <c r="H66" s="124">
        <f t="shared" si="18"/>
        <v>379</v>
      </c>
      <c r="I66" s="124">
        <f t="shared" si="18"/>
        <v>350</v>
      </c>
      <c r="J66" s="124">
        <f t="shared" si="19"/>
        <v>236</v>
      </c>
      <c r="K66" s="124">
        <v>125</v>
      </c>
      <c r="L66" s="124">
        <v>111</v>
      </c>
      <c r="M66" s="124">
        <f t="shared" si="20"/>
        <v>235</v>
      </c>
      <c r="N66" s="124">
        <v>125</v>
      </c>
      <c r="O66" s="124">
        <v>110</v>
      </c>
      <c r="P66" s="124">
        <f t="shared" si="21"/>
        <v>258</v>
      </c>
      <c r="Q66" s="124">
        <v>129</v>
      </c>
      <c r="R66" s="124">
        <v>129</v>
      </c>
      <c r="S66" s="333">
        <v>28</v>
      </c>
    </row>
    <row r="67" spans="2:19" ht="13.5" customHeight="1">
      <c r="B67" s="1081"/>
      <c r="C67" s="1090"/>
      <c r="D67" s="123"/>
      <c r="E67" s="124"/>
      <c r="F67" s="125"/>
      <c r="G67" s="124"/>
      <c r="H67" s="124"/>
      <c r="I67" s="124"/>
      <c r="J67" s="124"/>
      <c r="K67" s="124"/>
      <c r="L67" s="124"/>
      <c r="M67" s="124"/>
      <c r="N67" s="124"/>
      <c r="O67" s="124"/>
      <c r="P67" s="124"/>
      <c r="Q67" s="124"/>
      <c r="R67" s="124"/>
      <c r="S67" s="333"/>
    </row>
    <row r="68" spans="2:19" ht="13.5" customHeight="1">
      <c r="B68" s="1693" t="s">
        <v>388</v>
      </c>
      <c r="C68" s="1694"/>
      <c r="D68" s="123">
        <f>SUM(D69)</f>
        <v>6</v>
      </c>
      <c r="E68" s="124">
        <f>SUM(E69)</f>
        <v>0</v>
      </c>
      <c r="F68" s="124">
        <f>SUM(F69)</f>
        <v>35</v>
      </c>
      <c r="G68" s="124">
        <f>SUM(H68:I68)</f>
        <v>1339</v>
      </c>
      <c r="H68" s="124">
        <f>SUM(K68+N68+Q68)</f>
        <v>667</v>
      </c>
      <c r="I68" s="124">
        <f>SUM(L68+O68+R68)</f>
        <v>672</v>
      </c>
      <c r="J68" s="124">
        <f>SUM(K68:L68)</f>
        <v>434</v>
      </c>
      <c r="K68" s="124">
        <f>SUM(K69)</f>
        <v>207</v>
      </c>
      <c r="L68" s="124">
        <f>SUM(L69)</f>
        <v>227</v>
      </c>
      <c r="M68" s="124">
        <f>SUM(N68:O68)</f>
        <v>434</v>
      </c>
      <c r="N68" s="124">
        <f>SUM(N69)</f>
        <v>208</v>
      </c>
      <c r="O68" s="124">
        <f>SUM(O69)</f>
        <v>226</v>
      </c>
      <c r="P68" s="124">
        <f>SUM(Q68:R68)</f>
        <v>471</v>
      </c>
      <c r="Q68" s="124">
        <f>SUM(Q69)</f>
        <v>252</v>
      </c>
      <c r="R68" s="124">
        <f>SUM(R69)</f>
        <v>219</v>
      </c>
      <c r="S68" s="333">
        <f>SUM(S69)</f>
        <v>68</v>
      </c>
    </row>
    <row r="69" spans="2:19" ht="13.5" customHeight="1">
      <c r="B69" s="1081"/>
      <c r="C69" s="1090" t="s">
        <v>253</v>
      </c>
      <c r="D69" s="123">
        <v>6</v>
      </c>
      <c r="E69" s="124">
        <v>0</v>
      </c>
      <c r="F69" s="125">
        <v>35</v>
      </c>
      <c r="G69" s="124">
        <f>SUM(H69:I69)</f>
        <v>1339</v>
      </c>
      <c r="H69" s="124">
        <f>SUM(K69+N69+Q69)</f>
        <v>667</v>
      </c>
      <c r="I69" s="124">
        <f>SUM(L69+O69+R69)</f>
        <v>672</v>
      </c>
      <c r="J69" s="124">
        <f>SUM(K69:L69)</f>
        <v>434</v>
      </c>
      <c r="K69" s="124">
        <v>207</v>
      </c>
      <c r="L69" s="124">
        <v>227</v>
      </c>
      <c r="M69" s="124">
        <f>SUM(N69:O69)</f>
        <v>434</v>
      </c>
      <c r="N69" s="124">
        <v>208</v>
      </c>
      <c r="O69" s="124">
        <v>226</v>
      </c>
      <c r="P69" s="124">
        <f>SUM(Q69:R69)</f>
        <v>471</v>
      </c>
      <c r="Q69" s="124">
        <v>252</v>
      </c>
      <c r="R69" s="124">
        <v>219</v>
      </c>
      <c r="S69" s="333">
        <v>68</v>
      </c>
    </row>
    <row r="70" spans="2:19" ht="13.5" customHeight="1">
      <c r="B70" s="1081"/>
      <c r="C70" s="1090"/>
      <c r="D70" s="123"/>
      <c r="E70" s="124"/>
      <c r="F70" s="125"/>
      <c r="G70" s="124"/>
      <c r="H70" s="124"/>
      <c r="I70" s="124"/>
      <c r="J70" s="124"/>
      <c r="K70" s="124"/>
      <c r="L70" s="124"/>
      <c r="M70" s="124"/>
      <c r="N70" s="124"/>
      <c r="O70" s="124"/>
      <c r="P70" s="124"/>
      <c r="Q70" s="124"/>
      <c r="R70" s="124"/>
      <c r="S70" s="333"/>
    </row>
    <row r="71" spans="2:19" ht="13.5" customHeight="1">
      <c r="B71" s="1693" t="s">
        <v>390</v>
      </c>
      <c r="C71" s="1694"/>
      <c r="D71" s="123">
        <f>SUM(D72:D75)</f>
        <v>8</v>
      </c>
      <c r="E71" s="124">
        <f>SUM(E72:E75)</f>
        <v>1</v>
      </c>
      <c r="F71" s="124">
        <f>SUM(F72:F75)</f>
        <v>92</v>
      </c>
      <c r="G71" s="124">
        <f>SUM(H71:I71)</f>
        <v>3506</v>
      </c>
      <c r="H71" s="124">
        <f aca="true" t="shared" si="22" ref="H71:I75">SUM(K71+N71+Q71)</f>
        <v>1796</v>
      </c>
      <c r="I71" s="124">
        <f t="shared" si="22"/>
        <v>1710</v>
      </c>
      <c r="J71" s="124">
        <f>SUM(K71:L71)</f>
        <v>1047</v>
      </c>
      <c r="K71" s="124">
        <f>SUM(K72:K75)</f>
        <v>548</v>
      </c>
      <c r="L71" s="124">
        <f>SUM(L72:L75)</f>
        <v>499</v>
      </c>
      <c r="M71" s="124">
        <f>SUM(N71:O71)</f>
        <v>1153</v>
      </c>
      <c r="N71" s="124">
        <f>SUM(N72:N75)</f>
        <v>576</v>
      </c>
      <c r="O71" s="124">
        <f>SUM(O72:O75)</f>
        <v>577</v>
      </c>
      <c r="P71" s="124">
        <f>SUM(Q71:R71)</f>
        <v>1306</v>
      </c>
      <c r="Q71" s="124">
        <f>SUM(Q72:Q75)</f>
        <v>672</v>
      </c>
      <c r="R71" s="124">
        <f>SUM(R72:R75)</f>
        <v>634</v>
      </c>
      <c r="S71" s="333">
        <f>SUM(S72:S75)</f>
        <v>155</v>
      </c>
    </row>
    <row r="72" spans="2:19" ht="13.5" customHeight="1">
      <c r="B72" s="1081"/>
      <c r="C72" s="1090" t="s">
        <v>257</v>
      </c>
      <c r="D72" s="123">
        <v>3</v>
      </c>
      <c r="E72" s="124">
        <v>0</v>
      </c>
      <c r="F72" s="125">
        <v>39</v>
      </c>
      <c r="G72" s="124">
        <f>SUM(H72:I72)</f>
        <v>1570</v>
      </c>
      <c r="H72" s="124">
        <f t="shared" si="22"/>
        <v>811</v>
      </c>
      <c r="I72" s="124">
        <f t="shared" si="22"/>
        <v>759</v>
      </c>
      <c r="J72" s="124">
        <f>SUM(K72:L72)</f>
        <v>464</v>
      </c>
      <c r="K72" s="124">
        <v>248</v>
      </c>
      <c r="L72" s="124">
        <v>216</v>
      </c>
      <c r="M72" s="124">
        <f>SUM(N72:O72)</f>
        <v>529</v>
      </c>
      <c r="N72" s="124">
        <v>249</v>
      </c>
      <c r="O72" s="124">
        <v>280</v>
      </c>
      <c r="P72" s="124">
        <f>SUM(Q72:R72)</f>
        <v>577</v>
      </c>
      <c r="Q72" s="124">
        <v>314</v>
      </c>
      <c r="R72" s="124">
        <v>263</v>
      </c>
      <c r="S72" s="333">
        <v>64</v>
      </c>
    </row>
    <row r="73" spans="2:19" ht="13.5" customHeight="1">
      <c r="B73" s="1081"/>
      <c r="C73" s="1090" t="s">
        <v>256</v>
      </c>
      <c r="D73" s="123">
        <v>2</v>
      </c>
      <c r="E73" s="124">
        <v>0</v>
      </c>
      <c r="F73" s="125">
        <v>20</v>
      </c>
      <c r="G73" s="124">
        <f>SUM(H73:I73)</f>
        <v>719</v>
      </c>
      <c r="H73" s="124">
        <f t="shared" si="22"/>
        <v>378</v>
      </c>
      <c r="I73" s="124">
        <f t="shared" si="22"/>
        <v>341</v>
      </c>
      <c r="J73" s="124">
        <f>SUM(K73:L73)</f>
        <v>193</v>
      </c>
      <c r="K73" s="124">
        <v>98</v>
      </c>
      <c r="L73" s="124">
        <v>95</v>
      </c>
      <c r="M73" s="124">
        <f>SUM(N73:O73)</f>
        <v>247</v>
      </c>
      <c r="N73" s="124">
        <v>135</v>
      </c>
      <c r="O73" s="124">
        <v>112</v>
      </c>
      <c r="P73" s="124">
        <f>SUM(Q73:R73)</f>
        <v>279</v>
      </c>
      <c r="Q73" s="124">
        <v>145</v>
      </c>
      <c r="R73" s="124">
        <v>134</v>
      </c>
      <c r="S73" s="333">
        <v>34</v>
      </c>
    </row>
    <row r="74" spans="2:19" ht="13.5" customHeight="1">
      <c r="B74" s="1081"/>
      <c r="C74" s="1090" t="s">
        <v>254</v>
      </c>
      <c r="D74" s="123">
        <v>1</v>
      </c>
      <c r="E74" s="124">
        <v>1</v>
      </c>
      <c r="F74" s="125">
        <v>14</v>
      </c>
      <c r="G74" s="124">
        <f>SUM(H74:I74)</f>
        <v>522</v>
      </c>
      <c r="H74" s="124">
        <f t="shared" si="22"/>
        <v>261</v>
      </c>
      <c r="I74" s="124">
        <f t="shared" si="22"/>
        <v>261</v>
      </c>
      <c r="J74" s="124">
        <f>SUM(K74:L74)</f>
        <v>166</v>
      </c>
      <c r="K74" s="124">
        <v>88</v>
      </c>
      <c r="L74" s="124">
        <v>78</v>
      </c>
      <c r="M74" s="124">
        <f>SUM(N74:O74)</f>
        <v>174</v>
      </c>
      <c r="N74" s="124">
        <v>86</v>
      </c>
      <c r="O74" s="124">
        <v>88</v>
      </c>
      <c r="P74" s="124">
        <f>SUM(Q74:R74)</f>
        <v>182</v>
      </c>
      <c r="Q74" s="124">
        <v>87</v>
      </c>
      <c r="R74" s="124">
        <v>95</v>
      </c>
      <c r="S74" s="333">
        <v>25</v>
      </c>
    </row>
    <row r="75" spans="2:19" ht="13.5" customHeight="1">
      <c r="B75" s="1094"/>
      <c r="C75" s="1095" t="s">
        <v>255</v>
      </c>
      <c r="D75" s="826">
        <v>2</v>
      </c>
      <c r="E75" s="369">
        <v>0</v>
      </c>
      <c r="F75" s="312">
        <v>19</v>
      </c>
      <c r="G75" s="369">
        <f>SUM(H75:I75)</f>
        <v>695</v>
      </c>
      <c r="H75" s="369">
        <f t="shared" si="22"/>
        <v>346</v>
      </c>
      <c r="I75" s="369">
        <f t="shared" si="22"/>
        <v>349</v>
      </c>
      <c r="J75" s="369">
        <f>SUM(K75:L75)</f>
        <v>224</v>
      </c>
      <c r="K75" s="369">
        <v>114</v>
      </c>
      <c r="L75" s="369">
        <v>110</v>
      </c>
      <c r="M75" s="369">
        <f>SUM(N75:O75)</f>
        <v>203</v>
      </c>
      <c r="N75" s="369">
        <v>106</v>
      </c>
      <c r="O75" s="369">
        <v>97</v>
      </c>
      <c r="P75" s="369">
        <f>SUM(Q75:R75)</f>
        <v>268</v>
      </c>
      <c r="Q75" s="369">
        <v>126</v>
      </c>
      <c r="R75" s="369">
        <v>142</v>
      </c>
      <c r="S75" s="370">
        <v>32</v>
      </c>
    </row>
    <row r="76" spans="3:7" ht="12" customHeight="1">
      <c r="C76" s="132" t="s">
        <v>994</v>
      </c>
      <c r="D76" s="1088"/>
      <c r="F76" s="132" t="s">
        <v>981</v>
      </c>
      <c r="G76" s="1088"/>
    </row>
    <row r="77" ht="12" customHeight="1"/>
  </sheetData>
  <mergeCells count="24">
    <mergeCell ref="S3:S5"/>
    <mergeCell ref="B68:C68"/>
    <mergeCell ref="B71:C71"/>
    <mergeCell ref="B41:C41"/>
    <mergeCell ref="B50:C50"/>
    <mergeCell ref="B54:C54"/>
    <mergeCell ref="B59:C59"/>
    <mergeCell ref="B26:C26"/>
    <mergeCell ref="B28:C28"/>
    <mergeCell ref="B32:C32"/>
    <mergeCell ref="B38:C38"/>
    <mergeCell ref="B3:C5"/>
    <mergeCell ref="B7:C7"/>
    <mergeCell ref="B8:C8"/>
    <mergeCell ref="B10:C10"/>
    <mergeCell ref="F3:F5"/>
    <mergeCell ref="D3:E3"/>
    <mergeCell ref="D4:D5"/>
    <mergeCell ref="E4:E5"/>
    <mergeCell ref="G4:I4"/>
    <mergeCell ref="G3:R3"/>
    <mergeCell ref="J4:L4"/>
    <mergeCell ref="M4:O4"/>
    <mergeCell ref="P4:R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L15"/>
  <sheetViews>
    <sheetView workbookViewId="0" topLeftCell="A1">
      <selection activeCell="A1" sqref="A1"/>
    </sheetView>
  </sheetViews>
  <sheetFormatPr defaultColWidth="9.00390625" defaultRowHeight="13.5"/>
  <cols>
    <col min="1" max="1" width="2.625" style="132" customWidth="1"/>
    <col min="2" max="2" width="7.625" style="132" customWidth="1"/>
    <col min="3" max="3" width="4.125" style="132" customWidth="1"/>
    <col min="4" max="9" width="9.625" style="132" bestFit="1" customWidth="1"/>
    <col min="10" max="12" width="10.50390625" style="132" bestFit="1" customWidth="1"/>
    <col min="13" max="16384" width="9.00390625" style="132" customWidth="1"/>
  </cols>
  <sheetData>
    <row r="1" spans="7:9" ht="12">
      <c r="G1" s="135"/>
      <c r="H1" s="135"/>
      <c r="I1" s="135"/>
    </row>
    <row r="2" spans="2:4" ht="14.25">
      <c r="B2" s="133" t="s">
        <v>1010</v>
      </c>
      <c r="D2" s="55"/>
    </row>
    <row r="3" spans="3:12" ht="12.75" thickBot="1">
      <c r="C3" s="55"/>
      <c r="D3" s="55"/>
      <c r="L3" s="643"/>
    </row>
    <row r="4" spans="2:12" ht="12.75" thickTop="1">
      <c r="B4" s="1272" t="s">
        <v>1168</v>
      </c>
      <c r="C4" s="1707"/>
      <c r="D4" s="1278" t="s">
        <v>998</v>
      </c>
      <c r="E4" s="1278"/>
      <c r="F4" s="1278"/>
      <c r="G4" s="1278" t="s">
        <v>999</v>
      </c>
      <c r="H4" s="1278"/>
      <c r="I4" s="1278"/>
      <c r="J4" s="1278" t="s">
        <v>1220</v>
      </c>
      <c r="K4" s="1278"/>
      <c r="L4" s="1278"/>
    </row>
    <row r="5" spans="2:12" ht="12">
      <c r="B5" s="1708"/>
      <c r="C5" s="1709"/>
      <c r="D5" s="1096" t="s">
        <v>1000</v>
      </c>
      <c r="E5" s="1096" t="s">
        <v>996</v>
      </c>
      <c r="F5" s="1096" t="s">
        <v>997</v>
      </c>
      <c r="G5" s="1096" t="s">
        <v>1000</v>
      </c>
      <c r="H5" s="1096" t="s">
        <v>996</v>
      </c>
      <c r="I5" s="1096" t="s">
        <v>997</v>
      </c>
      <c r="J5" s="1096" t="s">
        <v>1000</v>
      </c>
      <c r="K5" s="1096" t="s">
        <v>996</v>
      </c>
      <c r="L5" s="1096" t="s">
        <v>997</v>
      </c>
    </row>
    <row r="6" spans="2:12" ht="9" customHeight="1">
      <c r="B6" s="1097"/>
      <c r="C6" s="1004"/>
      <c r="D6" s="1098"/>
      <c r="E6" s="1099"/>
      <c r="F6" s="1099"/>
      <c r="G6" s="1099"/>
      <c r="H6" s="1099"/>
      <c r="I6" s="1099"/>
      <c r="J6" s="1099"/>
      <c r="K6" s="1099"/>
      <c r="L6" s="1100"/>
    </row>
    <row r="7" spans="2:12" ht="19.5" customHeight="1">
      <c r="B7" s="1538" t="s">
        <v>1001</v>
      </c>
      <c r="C7" s="1420"/>
      <c r="D7" s="156">
        <v>412675</v>
      </c>
      <c r="E7" s="55">
        <v>416251</v>
      </c>
      <c r="F7" s="55">
        <v>419741</v>
      </c>
      <c r="G7" s="55">
        <v>296889</v>
      </c>
      <c r="H7" s="55">
        <v>271773</v>
      </c>
      <c r="I7" s="55">
        <v>283639</v>
      </c>
      <c r="J7" s="55">
        <f aca="true" t="shared" si="0" ref="J7:L13">SUM(D7,G7)</f>
        <v>709564</v>
      </c>
      <c r="K7" s="55">
        <f t="shared" si="0"/>
        <v>688024</v>
      </c>
      <c r="L7" s="625">
        <f t="shared" si="0"/>
        <v>703380</v>
      </c>
    </row>
    <row r="8" spans="2:12" ht="19.5" customHeight="1">
      <c r="B8" s="813" t="s">
        <v>1002</v>
      </c>
      <c r="C8" s="122" t="s">
        <v>1003</v>
      </c>
      <c r="D8" s="156">
        <v>2487559</v>
      </c>
      <c r="E8" s="55">
        <v>2683090</v>
      </c>
      <c r="F8" s="55">
        <v>3286645</v>
      </c>
      <c r="G8" s="55">
        <v>2779924</v>
      </c>
      <c r="H8" s="55">
        <v>3183901</v>
      </c>
      <c r="I8" s="55">
        <v>3481009</v>
      </c>
      <c r="J8" s="55">
        <f t="shared" si="0"/>
        <v>5267483</v>
      </c>
      <c r="K8" s="55">
        <f t="shared" si="0"/>
        <v>5866991</v>
      </c>
      <c r="L8" s="625">
        <f t="shared" si="0"/>
        <v>6767654</v>
      </c>
    </row>
    <row r="9" spans="2:12" ht="19.5" customHeight="1">
      <c r="B9" s="813" t="s">
        <v>1004</v>
      </c>
      <c r="C9" s="122" t="s">
        <v>1003</v>
      </c>
      <c r="D9" s="156">
        <v>471172</v>
      </c>
      <c r="E9" s="55">
        <v>506182</v>
      </c>
      <c r="F9" s="55">
        <v>569987</v>
      </c>
      <c r="G9" s="55">
        <v>785062</v>
      </c>
      <c r="H9" s="55">
        <v>880060</v>
      </c>
      <c r="I9" s="55">
        <v>952865</v>
      </c>
      <c r="J9" s="55">
        <f t="shared" si="0"/>
        <v>1256234</v>
      </c>
      <c r="K9" s="55">
        <f t="shared" si="0"/>
        <v>1386242</v>
      </c>
      <c r="L9" s="625">
        <f t="shared" si="0"/>
        <v>1522852</v>
      </c>
    </row>
    <row r="10" spans="2:12" ht="19.5" customHeight="1">
      <c r="B10" s="813" t="s">
        <v>1005</v>
      </c>
      <c r="C10" s="122" t="s">
        <v>1003</v>
      </c>
      <c r="D10" s="156">
        <v>867900</v>
      </c>
      <c r="E10" s="55">
        <v>819100</v>
      </c>
      <c r="F10" s="55">
        <v>989640</v>
      </c>
      <c r="G10" s="55">
        <v>159200</v>
      </c>
      <c r="H10" s="55">
        <v>279900</v>
      </c>
      <c r="I10" s="55">
        <v>356360</v>
      </c>
      <c r="J10" s="55">
        <f t="shared" si="0"/>
        <v>1027100</v>
      </c>
      <c r="K10" s="55">
        <f t="shared" si="0"/>
        <v>1099000</v>
      </c>
      <c r="L10" s="625">
        <f t="shared" si="0"/>
        <v>1346000</v>
      </c>
    </row>
    <row r="11" spans="2:12" ht="19.5" customHeight="1">
      <c r="B11" s="813" t="s">
        <v>1006</v>
      </c>
      <c r="C11" s="122" t="s">
        <v>1003</v>
      </c>
      <c r="D11" s="156">
        <v>3068707</v>
      </c>
      <c r="E11" s="55">
        <v>3593161</v>
      </c>
      <c r="F11" s="55">
        <v>3336037</v>
      </c>
      <c r="G11" s="55">
        <v>1201357</v>
      </c>
      <c r="H11" s="55">
        <v>1336423</v>
      </c>
      <c r="I11" s="55">
        <v>1454373</v>
      </c>
      <c r="J11" s="55">
        <f t="shared" si="0"/>
        <v>4270064</v>
      </c>
      <c r="K11" s="55">
        <f t="shared" si="0"/>
        <v>4929584</v>
      </c>
      <c r="L11" s="625">
        <f t="shared" si="0"/>
        <v>4790410</v>
      </c>
    </row>
    <row r="12" spans="2:12" ht="19.5" customHeight="1">
      <c r="B12" s="813" t="s">
        <v>1007</v>
      </c>
      <c r="C12" s="122" t="s">
        <v>1008</v>
      </c>
      <c r="D12" s="156">
        <v>498222</v>
      </c>
      <c r="E12" s="55">
        <v>541650</v>
      </c>
      <c r="F12" s="55">
        <v>666744</v>
      </c>
      <c r="G12" s="55">
        <v>1123437</v>
      </c>
      <c r="H12" s="55">
        <v>1165150</v>
      </c>
      <c r="I12" s="55">
        <v>1258347</v>
      </c>
      <c r="J12" s="55">
        <f t="shared" si="0"/>
        <v>1621659</v>
      </c>
      <c r="K12" s="55">
        <f t="shared" si="0"/>
        <v>1706800</v>
      </c>
      <c r="L12" s="625">
        <f t="shared" si="0"/>
        <v>1925091</v>
      </c>
    </row>
    <row r="13" spans="2:12" ht="19.5" customHeight="1">
      <c r="B13" s="813" t="s">
        <v>1009</v>
      </c>
      <c r="C13" s="122" t="s">
        <v>1008</v>
      </c>
      <c r="D13" s="156">
        <v>408949</v>
      </c>
      <c r="E13" s="55">
        <v>463741</v>
      </c>
      <c r="F13" s="55">
        <v>541145</v>
      </c>
      <c r="G13" s="55">
        <v>95257</v>
      </c>
      <c r="H13" s="55">
        <v>128091</v>
      </c>
      <c r="I13" s="55">
        <v>182251</v>
      </c>
      <c r="J13" s="55">
        <f t="shared" si="0"/>
        <v>504206</v>
      </c>
      <c r="K13" s="55">
        <f t="shared" si="0"/>
        <v>591832</v>
      </c>
      <c r="L13" s="625">
        <f t="shared" si="0"/>
        <v>723396</v>
      </c>
    </row>
    <row r="14" spans="2:12" s="146" customFormat="1" ht="21" customHeight="1">
      <c r="B14" s="1705" t="s">
        <v>1220</v>
      </c>
      <c r="C14" s="1706"/>
      <c r="D14" s="1101">
        <f aca="true" t="shared" si="1" ref="D14:L14">SUM(D7:D13)</f>
        <v>8215184</v>
      </c>
      <c r="E14" s="1102">
        <f t="shared" si="1"/>
        <v>9023175</v>
      </c>
      <c r="F14" s="1102">
        <f t="shared" si="1"/>
        <v>9809939</v>
      </c>
      <c r="G14" s="1102">
        <f t="shared" si="1"/>
        <v>6441126</v>
      </c>
      <c r="H14" s="1102">
        <f t="shared" si="1"/>
        <v>7245298</v>
      </c>
      <c r="I14" s="1102">
        <f t="shared" si="1"/>
        <v>7968844</v>
      </c>
      <c r="J14" s="1102">
        <f t="shared" si="1"/>
        <v>14656310</v>
      </c>
      <c r="K14" s="1102">
        <f t="shared" si="1"/>
        <v>16268473</v>
      </c>
      <c r="L14" s="1103">
        <f t="shared" si="1"/>
        <v>17778783</v>
      </c>
    </row>
    <row r="15" ht="19.5" customHeight="1">
      <c r="I15" s="1104"/>
    </row>
    <row r="17" ht="12.75"/>
  </sheetData>
  <mergeCells count="6">
    <mergeCell ref="B14:C14"/>
    <mergeCell ref="D4:F4"/>
    <mergeCell ref="G4:I4"/>
    <mergeCell ref="J4:L4"/>
    <mergeCell ref="B4:C5"/>
    <mergeCell ref="B7:C7"/>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1:F437"/>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127</v>
      </c>
      <c r="B1" s="1"/>
      <c r="C1" s="1"/>
      <c r="D1" s="1"/>
      <c r="E1" s="1"/>
      <c r="F1" s="1"/>
    </row>
    <row r="2" spans="1:6" ht="12" customHeight="1">
      <c r="A2" s="1"/>
      <c r="B2" s="1"/>
      <c r="C2" s="1"/>
      <c r="D2" s="1"/>
      <c r="E2" s="1"/>
      <c r="F2" s="1"/>
    </row>
    <row r="3" spans="2:6" ht="12" customHeight="1">
      <c r="B3" s="1" t="s">
        <v>1676</v>
      </c>
      <c r="C3" s="1"/>
      <c r="E3" s="1"/>
      <c r="F3" s="1"/>
    </row>
    <row r="4" spans="2:6" ht="12" customHeight="1">
      <c r="B4" s="3" t="s">
        <v>1687</v>
      </c>
      <c r="C4" s="1" t="s">
        <v>1710</v>
      </c>
      <c r="E4" s="1"/>
      <c r="F4" s="1"/>
    </row>
    <row r="5" spans="2:3" ht="26.25" customHeight="1">
      <c r="B5" s="3" t="s">
        <v>1688</v>
      </c>
      <c r="C5" s="5" t="s">
        <v>128</v>
      </c>
    </row>
    <row r="6" spans="2:6" ht="12" customHeight="1">
      <c r="B6" s="3" t="s">
        <v>3</v>
      </c>
      <c r="C6" s="5" t="s">
        <v>129</v>
      </c>
      <c r="E6" s="1"/>
      <c r="F6" s="1"/>
    </row>
    <row r="7" spans="2:6" ht="12" customHeight="1">
      <c r="B7" s="3"/>
      <c r="C7" s="5" t="s">
        <v>1711</v>
      </c>
      <c r="E7" s="1"/>
      <c r="F7" s="1"/>
    </row>
    <row r="8" spans="2:6" ht="12" customHeight="1">
      <c r="B8" s="3"/>
      <c r="C8" s="5" t="s">
        <v>1712</v>
      </c>
      <c r="E8" s="1"/>
      <c r="F8" s="1"/>
    </row>
    <row r="9" spans="2:6" ht="12" customHeight="1">
      <c r="B9" s="3"/>
      <c r="C9" s="5" t="s">
        <v>1713</v>
      </c>
      <c r="E9" s="1"/>
      <c r="F9" s="1"/>
    </row>
    <row r="10" spans="2:6" ht="12" customHeight="1">
      <c r="B10" s="3"/>
      <c r="C10" s="5" t="s">
        <v>1714</v>
      </c>
      <c r="E10" s="1"/>
      <c r="F10" s="1"/>
    </row>
    <row r="11" spans="2:6" ht="12" customHeight="1">
      <c r="B11" s="3"/>
      <c r="C11" s="5" t="s">
        <v>130</v>
      </c>
      <c r="E11" s="1"/>
      <c r="F11" s="1"/>
    </row>
    <row r="12" spans="2:6" ht="27.75" customHeight="1">
      <c r="B12" s="3" t="s">
        <v>4</v>
      </c>
      <c r="C12" s="4" t="s">
        <v>131</v>
      </c>
      <c r="E12" s="1"/>
      <c r="F12" s="1"/>
    </row>
    <row r="13" spans="2:3" ht="12">
      <c r="B13" s="3" t="s">
        <v>5</v>
      </c>
      <c r="C13" s="5" t="s">
        <v>132</v>
      </c>
    </row>
    <row r="14" spans="2:3" ht="24.75" customHeight="1">
      <c r="B14" s="3"/>
      <c r="C14" s="5" t="s">
        <v>0</v>
      </c>
    </row>
    <row r="15" spans="2:3" ht="24.75" customHeight="1">
      <c r="B15" s="3" t="s">
        <v>6</v>
      </c>
      <c r="C15" s="5" t="s">
        <v>1</v>
      </c>
    </row>
    <row r="16" spans="2:6" ht="24.75" customHeight="1">
      <c r="B16" s="3" t="s">
        <v>7</v>
      </c>
      <c r="C16" s="5" t="s">
        <v>2</v>
      </c>
      <c r="E16" s="1"/>
      <c r="F16" s="1"/>
    </row>
    <row r="17" spans="2:3" ht="12" customHeight="1">
      <c r="B17" s="1"/>
      <c r="C17" s="5"/>
    </row>
    <row r="18" spans="2:6" ht="12" customHeight="1">
      <c r="B18" s="1"/>
      <c r="C18" s="1" t="s">
        <v>133</v>
      </c>
      <c r="F18" s="1"/>
    </row>
    <row r="19" spans="2:6" ht="12">
      <c r="B19" s="1"/>
      <c r="C19" s="1" t="s">
        <v>8</v>
      </c>
      <c r="E19" s="1"/>
      <c r="F19" s="1"/>
    </row>
    <row r="20" spans="1:6" ht="12">
      <c r="A20" s="1"/>
      <c r="B20" s="1"/>
      <c r="C20" s="1"/>
      <c r="D20" s="1"/>
      <c r="E20" s="1"/>
      <c r="F20" s="1"/>
    </row>
    <row r="21" spans="1:4" ht="12">
      <c r="A21" s="1"/>
      <c r="B21" s="1"/>
      <c r="C21" s="1"/>
      <c r="D21" s="1"/>
    </row>
    <row r="22" spans="2:4" ht="12">
      <c r="B22" s="1" t="s">
        <v>1677</v>
      </c>
      <c r="C22" s="1"/>
      <c r="D22" s="1"/>
    </row>
    <row r="23" ht="12">
      <c r="B23" s="2" t="s">
        <v>9</v>
      </c>
    </row>
    <row r="24" spans="2:3" ht="12">
      <c r="B24" s="2">
        <v>1</v>
      </c>
      <c r="C24" s="6" t="s">
        <v>1678</v>
      </c>
    </row>
    <row r="25" spans="2:3" ht="12">
      <c r="B25" s="2">
        <v>2</v>
      </c>
      <c r="C25" s="6" t="s">
        <v>10</v>
      </c>
    </row>
    <row r="26" spans="2:3" ht="12">
      <c r="B26" s="2">
        <v>3</v>
      </c>
      <c r="C26" s="6" t="s">
        <v>11</v>
      </c>
    </row>
    <row r="27" spans="2:3" ht="12">
      <c r="B27" s="2">
        <v>4</v>
      </c>
      <c r="C27" s="6" t="s">
        <v>12</v>
      </c>
    </row>
    <row r="28" spans="2:3" ht="12">
      <c r="B28" s="2">
        <v>5</v>
      </c>
      <c r="C28" s="6" t="s">
        <v>13</v>
      </c>
    </row>
    <row r="29" spans="2:3" ht="12">
      <c r="B29" s="2">
        <v>6</v>
      </c>
      <c r="C29" s="2" t="s">
        <v>14</v>
      </c>
    </row>
    <row r="30" spans="2:3" ht="12">
      <c r="B30" s="2">
        <v>7</v>
      </c>
      <c r="C30" s="2" t="s">
        <v>15</v>
      </c>
    </row>
    <row r="31" spans="2:3" ht="12">
      <c r="B31" s="2">
        <v>8</v>
      </c>
      <c r="C31" s="6" t="s">
        <v>16</v>
      </c>
    </row>
    <row r="32" spans="2:3" ht="12">
      <c r="B32" s="2">
        <v>9</v>
      </c>
      <c r="C32" s="2" t="s">
        <v>17</v>
      </c>
    </row>
    <row r="33" spans="2:3" ht="12">
      <c r="B33" s="2">
        <v>10</v>
      </c>
      <c r="C33" s="6" t="s">
        <v>1690</v>
      </c>
    </row>
    <row r="34" spans="2:3" ht="12">
      <c r="B34" s="2">
        <v>11</v>
      </c>
      <c r="C34" s="2" t="s">
        <v>1691</v>
      </c>
    </row>
    <row r="35" spans="2:3" ht="12">
      <c r="B35" s="2">
        <v>12</v>
      </c>
      <c r="C35" s="2" t="s">
        <v>18</v>
      </c>
    </row>
    <row r="36" spans="2:3" ht="12">
      <c r="B36" s="2">
        <v>13</v>
      </c>
      <c r="C36" s="6" t="s">
        <v>19</v>
      </c>
    </row>
    <row r="37" spans="2:3" ht="12">
      <c r="B37" s="2">
        <v>14</v>
      </c>
      <c r="C37" s="6" t="s">
        <v>1692</v>
      </c>
    </row>
    <row r="38" spans="2:3" ht="12">
      <c r="B38" s="2">
        <v>15</v>
      </c>
      <c r="C38" s="2" t="s">
        <v>1689</v>
      </c>
    </row>
    <row r="39" spans="2:3" ht="12">
      <c r="B39" s="2">
        <v>16</v>
      </c>
      <c r="C39" s="6" t="s">
        <v>134</v>
      </c>
    </row>
    <row r="40" spans="2:3" ht="12">
      <c r="B40" s="2">
        <v>17</v>
      </c>
      <c r="C40" s="2" t="s">
        <v>20</v>
      </c>
    </row>
    <row r="41" spans="2:3" ht="12">
      <c r="B41" s="2">
        <v>18</v>
      </c>
      <c r="C41" s="2" t="s">
        <v>135</v>
      </c>
    </row>
    <row r="42" ht="12">
      <c r="C42" s="6"/>
    </row>
    <row r="43" ht="12">
      <c r="B43" s="2" t="s">
        <v>21</v>
      </c>
    </row>
    <row r="44" spans="2:3" ht="12">
      <c r="B44" s="2">
        <v>1</v>
      </c>
      <c r="C44" s="6" t="s">
        <v>22</v>
      </c>
    </row>
    <row r="45" spans="2:3" ht="12">
      <c r="B45" s="2">
        <v>2</v>
      </c>
      <c r="C45" s="6" t="s">
        <v>136</v>
      </c>
    </row>
    <row r="46" spans="2:3" ht="12">
      <c r="B46" s="11">
        <v>3</v>
      </c>
      <c r="C46" s="12" t="s">
        <v>23</v>
      </c>
    </row>
    <row r="47" spans="2:3" ht="12">
      <c r="B47" s="11">
        <v>4</v>
      </c>
      <c r="C47" s="11" t="s">
        <v>24</v>
      </c>
    </row>
    <row r="48" spans="2:3" ht="12">
      <c r="B48" s="2">
        <v>5</v>
      </c>
      <c r="C48" s="2" t="s">
        <v>27</v>
      </c>
    </row>
    <row r="49" spans="2:3" ht="12">
      <c r="B49" s="2">
        <v>6</v>
      </c>
      <c r="C49" s="2" t="s">
        <v>25</v>
      </c>
    </row>
    <row r="50" spans="2:3" ht="12">
      <c r="B50" s="11">
        <v>7</v>
      </c>
      <c r="C50" s="11" t="s">
        <v>26</v>
      </c>
    </row>
    <row r="51" spans="2:3" ht="12">
      <c r="B51" s="2">
        <v>8</v>
      </c>
      <c r="C51" s="2" t="s">
        <v>137</v>
      </c>
    </row>
    <row r="53" ht="12">
      <c r="B53" s="2" t="s">
        <v>28</v>
      </c>
    </row>
    <row r="54" spans="2:3" ht="12">
      <c r="B54" s="11">
        <v>1</v>
      </c>
      <c r="C54" s="11" t="s">
        <v>138</v>
      </c>
    </row>
    <row r="55" spans="2:3" ht="12">
      <c r="B55" s="2">
        <v>2</v>
      </c>
      <c r="C55" s="2" t="s">
        <v>139</v>
      </c>
    </row>
    <row r="56" spans="2:3" ht="12">
      <c r="B56" s="2">
        <v>3</v>
      </c>
      <c r="C56" s="2" t="s">
        <v>140</v>
      </c>
    </row>
    <row r="58" ht="12">
      <c r="B58" s="2" t="s">
        <v>29</v>
      </c>
    </row>
    <row r="59" spans="2:3" ht="12">
      <c r="B59" s="11">
        <v>1</v>
      </c>
      <c r="C59" s="11" t="s">
        <v>141</v>
      </c>
    </row>
    <row r="60" spans="2:3" ht="12">
      <c r="B60" s="11">
        <v>2</v>
      </c>
      <c r="C60" s="11" t="s">
        <v>30</v>
      </c>
    </row>
    <row r="61" spans="2:3" ht="12">
      <c r="B61" s="2">
        <v>3</v>
      </c>
      <c r="C61" s="2" t="s">
        <v>31</v>
      </c>
    </row>
    <row r="62" spans="2:3" ht="12">
      <c r="B62" s="2">
        <v>4</v>
      </c>
      <c r="C62" s="2" t="s">
        <v>142</v>
      </c>
    </row>
    <row r="63" spans="2:3" ht="12">
      <c r="B63" s="2">
        <v>5</v>
      </c>
      <c r="C63" s="2" t="s">
        <v>143</v>
      </c>
    </row>
    <row r="64" spans="2:3" ht="12">
      <c r="B64" s="11">
        <v>6</v>
      </c>
      <c r="C64" s="13" t="s">
        <v>144</v>
      </c>
    </row>
    <row r="65" spans="2:3" ht="12">
      <c r="B65" s="2">
        <v>7</v>
      </c>
      <c r="C65" s="2" t="s">
        <v>32</v>
      </c>
    </row>
    <row r="66" ht="12">
      <c r="C66" s="2" t="s">
        <v>149</v>
      </c>
    </row>
    <row r="67" ht="12">
      <c r="C67" s="8" t="s">
        <v>150</v>
      </c>
    </row>
    <row r="68" spans="2:3" ht="12">
      <c r="B68" s="2">
        <v>8</v>
      </c>
      <c r="C68" s="2" t="s">
        <v>145</v>
      </c>
    </row>
    <row r="69" spans="2:3" ht="12">
      <c r="B69" s="2">
        <v>9</v>
      </c>
      <c r="C69" s="2" t="s">
        <v>146</v>
      </c>
    </row>
    <row r="70" spans="2:3" ht="12">
      <c r="B70" s="2">
        <v>10</v>
      </c>
      <c r="C70" s="8" t="s">
        <v>33</v>
      </c>
    </row>
    <row r="71" spans="2:3" ht="12">
      <c r="B71" s="2">
        <v>11</v>
      </c>
      <c r="C71" s="7" t="s">
        <v>34</v>
      </c>
    </row>
    <row r="72" spans="2:3" ht="12">
      <c r="B72" s="11">
        <v>12</v>
      </c>
      <c r="C72" s="11" t="s">
        <v>148</v>
      </c>
    </row>
    <row r="73" spans="2:3" ht="12">
      <c r="B73" s="2">
        <v>13</v>
      </c>
      <c r="C73" s="7" t="s">
        <v>40</v>
      </c>
    </row>
    <row r="74" ht="12">
      <c r="C74" s="7" t="s">
        <v>151</v>
      </c>
    </row>
    <row r="75" ht="12">
      <c r="C75" s="7" t="s">
        <v>152</v>
      </c>
    </row>
    <row r="76" spans="2:3" ht="12">
      <c r="B76" s="2">
        <v>14</v>
      </c>
      <c r="C76" s="7" t="s">
        <v>41</v>
      </c>
    </row>
    <row r="77" spans="2:3" ht="12">
      <c r="B77" s="2">
        <v>15</v>
      </c>
      <c r="C77" s="2" t="s">
        <v>36</v>
      </c>
    </row>
    <row r="78" spans="2:3" ht="12">
      <c r="B78" s="2">
        <v>16</v>
      </c>
      <c r="C78" s="2" t="s">
        <v>37</v>
      </c>
    </row>
    <row r="79" spans="2:3" ht="12">
      <c r="B79" s="2">
        <v>17</v>
      </c>
      <c r="C79" s="2" t="s">
        <v>35</v>
      </c>
    </row>
    <row r="80" ht="12">
      <c r="C80" s="2" t="s">
        <v>153</v>
      </c>
    </row>
    <row r="81" ht="12">
      <c r="C81" s="2" t="s">
        <v>154</v>
      </c>
    </row>
    <row r="82" ht="12">
      <c r="C82" s="2" t="s">
        <v>155</v>
      </c>
    </row>
    <row r="83" ht="12">
      <c r="C83" s="2" t="s">
        <v>156</v>
      </c>
    </row>
    <row r="84" ht="12">
      <c r="C84" s="2" t="s">
        <v>157</v>
      </c>
    </row>
    <row r="85" ht="12">
      <c r="C85" s="2" t="s">
        <v>158</v>
      </c>
    </row>
    <row r="86" spans="2:3" ht="12">
      <c r="B86" s="2">
        <v>18</v>
      </c>
      <c r="C86" s="7" t="s">
        <v>38</v>
      </c>
    </row>
    <row r="87" spans="2:3" ht="12">
      <c r="B87" s="2">
        <v>19</v>
      </c>
      <c r="C87" s="2" t="s">
        <v>39</v>
      </c>
    </row>
    <row r="88" spans="2:3" ht="12">
      <c r="B88" s="2">
        <v>20</v>
      </c>
      <c r="C88" s="2" t="s">
        <v>147</v>
      </c>
    </row>
    <row r="89" ht="12">
      <c r="C89" s="2" t="s">
        <v>159</v>
      </c>
    </row>
    <row r="90" ht="12">
      <c r="C90" s="2" t="s">
        <v>160</v>
      </c>
    </row>
    <row r="91" ht="12">
      <c r="C91" s="7"/>
    </row>
    <row r="92" ht="12">
      <c r="B92" s="2" t="s">
        <v>42</v>
      </c>
    </row>
    <row r="93" spans="2:3" ht="12">
      <c r="B93" s="11">
        <v>1</v>
      </c>
      <c r="C93" s="12" t="s">
        <v>43</v>
      </c>
    </row>
    <row r="94" spans="2:3" ht="12">
      <c r="B94" s="2">
        <v>2</v>
      </c>
      <c r="C94" s="6" t="s">
        <v>44</v>
      </c>
    </row>
    <row r="95" spans="2:3" ht="12">
      <c r="B95" s="2">
        <v>3</v>
      </c>
      <c r="C95" s="6" t="s">
        <v>51</v>
      </c>
    </row>
    <row r="96" spans="2:3" ht="12">
      <c r="B96" s="2">
        <v>4</v>
      </c>
      <c r="C96" s="6" t="s">
        <v>45</v>
      </c>
    </row>
    <row r="97" ht="12">
      <c r="C97" s="6" t="s">
        <v>47</v>
      </c>
    </row>
    <row r="98" ht="12">
      <c r="C98" s="2" t="s">
        <v>48</v>
      </c>
    </row>
    <row r="99" ht="12">
      <c r="C99" s="6" t="s">
        <v>49</v>
      </c>
    </row>
    <row r="100" ht="12">
      <c r="C100" s="2" t="s">
        <v>161</v>
      </c>
    </row>
    <row r="101" ht="12">
      <c r="C101" s="6" t="s">
        <v>50</v>
      </c>
    </row>
    <row r="102" spans="2:3" ht="12">
      <c r="B102" s="2">
        <v>5</v>
      </c>
      <c r="C102" s="6" t="s">
        <v>46</v>
      </c>
    </row>
    <row r="103" ht="12">
      <c r="C103" s="6" t="s">
        <v>52</v>
      </c>
    </row>
    <row r="104" ht="12">
      <c r="C104" s="6" t="s">
        <v>53</v>
      </c>
    </row>
    <row r="105" ht="12">
      <c r="C105" s="6" t="s">
        <v>54</v>
      </c>
    </row>
    <row r="106" ht="12">
      <c r="C106" s="6" t="s">
        <v>55</v>
      </c>
    </row>
    <row r="107" ht="12">
      <c r="C107" s="6"/>
    </row>
    <row r="108" ht="12">
      <c r="B108" s="2" t="s">
        <v>56</v>
      </c>
    </row>
    <row r="109" spans="2:3" ht="12">
      <c r="B109" s="11">
        <v>1</v>
      </c>
      <c r="C109" s="11" t="s">
        <v>57</v>
      </c>
    </row>
    <row r="110" spans="2:3" ht="12">
      <c r="B110" s="2">
        <v>2</v>
      </c>
      <c r="C110" s="2" t="s">
        <v>58</v>
      </c>
    </row>
    <row r="111" spans="2:3" ht="12">
      <c r="B111" s="2">
        <v>3</v>
      </c>
      <c r="C111" s="2" t="s">
        <v>162</v>
      </c>
    </row>
    <row r="112" spans="2:3" ht="12">
      <c r="B112" s="11">
        <v>4</v>
      </c>
      <c r="C112" s="11" t="s">
        <v>163</v>
      </c>
    </row>
    <row r="113" spans="2:3" ht="12">
      <c r="B113" s="2">
        <v>5</v>
      </c>
      <c r="C113" s="2" t="s">
        <v>59</v>
      </c>
    </row>
    <row r="114" spans="2:3" ht="12">
      <c r="B114" s="2">
        <v>6</v>
      </c>
      <c r="C114" s="2" t="s">
        <v>60</v>
      </c>
    </row>
    <row r="115" spans="2:3" ht="12">
      <c r="B115" s="2">
        <v>7</v>
      </c>
      <c r="C115" s="6" t="s">
        <v>61</v>
      </c>
    </row>
    <row r="116" ht="12">
      <c r="C116" s="6"/>
    </row>
    <row r="117" ht="12">
      <c r="B117" s="2" t="s">
        <v>1675</v>
      </c>
    </row>
    <row r="118" spans="2:3" ht="12">
      <c r="B118" s="2">
        <v>1</v>
      </c>
      <c r="C118" s="2" t="s">
        <v>62</v>
      </c>
    </row>
    <row r="119" spans="2:3" ht="12">
      <c r="B119" s="2">
        <v>2</v>
      </c>
      <c r="C119" s="2" t="s">
        <v>164</v>
      </c>
    </row>
    <row r="120" spans="2:3" ht="12">
      <c r="B120" s="2">
        <v>3</v>
      </c>
      <c r="C120" s="2" t="s">
        <v>63</v>
      </c>
    </row>
    <row r="121" spans="2:3" ht="12">
      <c r="B121" s="2">
        <v>4</v>
      </c>
      <c r="C121" s="2" t="s">
        <v>165</v>
      </c>
    </row>
    <row r="122" spans="2:3" ht="12">
      <c r="B122" s="11">
        <v>5</v>
      </c>
      <c r="C122" s="14" t="s">
        <v>64</v>
      </c>
    </row>
    <row r="123" spans="2:3" ht="12">
      <c r="B123" s="2">
        <v>6</v>
      </c>
      <c r="C123" s="9" t="s">
        <v>166</v>
      </c>
    </row>
    <row r="124" spans="2:3" ht="23.25" customHeight="1">
      <c r="B124" s="11">
        <v>7</v>
      </c>
      <c r="C124" s="15" t="s">
        <v>167</v>
      </c>
    </row>
    <row r="125" spans="2:3" ht="25.5" customHeight="1">
      <c r="B125" s="2">
        <v>8</v>
      </c>
      <c r="C125" s="10" t="s">
        <v>168</v>
      </c>
    </row>
    <row r="126" spans="2:3" ht="24">
      <c r="B126" s="2">
        <v>9</v>
      </c>
      <c r="C126" s="10" t="s">
        <v>169</v>
      </c>
    </row>
    <row r="127" spans="2:3" ht="12">
      <c r="B127" s="2">
        <v>10</v>
      </c>
      <c r="C127" s="2" t="s">
        <v>65</v>
      </c>
    </row>
    <row r="128" spans="2:3" ht="12">
      <c r="B128" s="2">
        <v>11</v>
      </c>
      <c r="C128" s="2" t="s">
        <v>66</v>
      </c>
    </row>
    <row r="129" spans="2:3" ht="12">
      <c r="B129" s="2">
        <v>12</v>
      </c>
      <c r="C129" s="2" t="s">
        <v>170</v>
      </c>
    </row>
    <row r="131" ht="12">
      <c r="B131" s="2" t="s">
        <v>67</v>
      </c>
    </row>
    <row r="132" spans="2:3" ht="12">
      <c r="B132" s="2">
        <v>1</v>
      </c>
      <c r="C132" s="2" t="s">
        <v>68</v>
      </c>
    </row>
    <row r="133" spans="2:3" ht="12">
      <c r="B133" s="11">
        <v>2</v>
      </c>
      <c r="C133" s="11" t="s">
        <v>1694</v>
      </c>
    </row>
    <row r="134" spans="2:3" ht="12">
      <c r="B134" s="11"/>
      <c r="C134" s="11" t="s">
        <v>69</v>
      </c>
    </row>
    <row r="135" ht="12">
      <c r="C135" s="2" t="s">
        <v>70</v>
      </c>
    </row>
    <row r="136" ht="12">
      <c r="C136" s="2" t="s">
        <v>71</v>
      </c>
    </row>
    <row r="137" spans="2:3" ht="12">
      <c r="B137" s="2">
        <v>3</v>
      </c>
      <c r="C137" s="2" t="s">
        <v>1695</v>
      </c>
    </row>
    <row r="138" spans="2:3" ht="12">
      <c r="B138" s="2">
        <v>4</v>
      </c>
      <c r="C138" s="2" t="s">
        <v>1696</v>
      </c>
    </row>
    <row r="139" spans="2:3" ht="12">
      <c r="B139" s="2">
        <v>5</v>
      </c>
      <c r="C139" s="2" t="s">
        <v>72</v>
      </c>
    </row>
    <row r="140" ht="12">
      <c r="C140" s="2" t="s">
        <v>73</v>
      </c>
    </row>
    <row r="141" ht="12">
      <c r="C141" s="2" t="s">
        <v>74</v>
      </c>
    </row>
    <row r="142" ht="12">
      <c r="C142" s="2" t="s">
        <v>171</v>
      </c>
    </row>
    <row r="143" ht="12">
      <c r="C143" s="2" t="s">
        <v>75</v>
      </c>
    </row>
    <row r="144" spans="2:3" ht="12">
      <c r="B144" s="2">
        <v>6</v>
      </c>
      <c r="C144" s="2" t="s">
        <v>172</v>
      </c>
    </row>
    <row r="145" spans="2:3" ht="12">
      <c r="B145" s="2">
        <v>7</v>
      </c>
      <c r="C145" s="2" t="s">
        <v>173</v>
      </c>
    </row>
    <row r="146" spans="2:3" ht="12">
      <c r="B146" s="2">
        <v>8</v>
      </c>
      <c r="C146" s="2" t="s">
        <v>174</v>
      </c>
    </row>
    <row r="147" spans="2:3" ht="12">
      <c r="B147" s="2">
        <v>9</v>
      </c>
      <c r="C147" s="2" t="s">
        <v>175</v>
      </c>
    </row>
    <row r="148" spans="2:3" ht="12">
      <c r="B148" s="2">
        <v>10</v>
      </c>
      <c r="C148" s="2" t="s">
        <v>76</v>
      </c>
    </row>
    <row r="149" spans="2:3" ht="12">
      <c r="B149" s="2">
        <v>11</v>
      </c>
      <c r="C149" s="2" t="s">
        <v>176</v>
      </c>
    </row>
    <row r="150" spans="2:3" ht="12">
      <c r="B150" s="2">
        <v>12</v>
      </c>
      <c r="C150" s="2" t="s">
        <v>177</v>
      </c>
    </row>
    <row r="151" spans="2:3" ht="12">
      <c r="B151" s="2">
        <v>13</v>
      </c>
      <c r="C151" s="2" t="s">
        <v>77</v>
      </c>
    </row>
    <row r="152" spans="2:3" ht="12">
      <c r="B152" s="2">
        <v>14</v>
      </c>
      <c r="C152" s="2" t="s">
        <v>78</v>
      </c>
    </row>
    <row r="153" ht="12">
      <c r="C153" s="2" t="s">
        <v>79</v>
      </c>
    </row>
    <row r="154" ht="12">
      <c r="C154" s="2" t="s">
        <v>80</v>
      </c>
    </row>
    <row r="155" spans="1:3" ht="12">
      <c r="A155" s="1"/>
      <c r="B155" s="11">
        <v>15</v>
      </c>
      <c r="C155" s="11" t="s">
        <v>234</v>
      </c>
    </row>
    <row r="156" ht="12">
      <c r="C156" s="2" t="s">
        <v>81</v>
      </c>
    </row>
    <row r="157" spans="2:3" ht="12">
      <c r="B157" s="11"/>
      <c r="C157" s="11" t="s">
        <v>82</v>
      </c>
    </row>
    <row r="158" ht="12">
      <c r="C158" s="2" t="s">
        <v>83</v>
      </c>
    </row>
    <row r="159" ht="12">
      <c r="C159" s="2" t="s">
        <v>178</v>
      </c>
    </row>
    <row r="160" ht="12">
      <c r="C160" s="2" t="s">
        <v>84</v>
      </c>
    </row>
    <row r="162" ht="12">
      <c r="B162" s="2" t="s">
        <v>85</v>
      </c>
    </row>
    <row r="163" spans="2:3" ht="12">
      <c r="B163" s="2">
        <v>1</v>
      </c>
      <c r="C163" s="2" t="s">
        <v>86</v>
      </c>
    </row>
    <row r="164" spans="2:3" ht="12">
      <c r="B164" s="11">
        <v>2</v>
      </c>
      <c r="C164" s="11" t="s">
        <v>87</v>
      </c>
    </row>
    <row r="165" spans="2:3" ht="12">
      <c r="B165" s="2">
        <v>3</v>
      </c>
      <c r="C165" s="2" t="s">
        <v>179</v>
      </c>
    </row>
    <row r="166" spans="2:3" ht="12">
      <c r="B166" s="2">
        <v>4</v>
      </c>
      <c r="C166" s="2" t="s">
        <v>88</v>
      </c>
    </row>
    <row r="167" spans="2:3" ht="12">
      <c r="B167" s="2">
        <v>5</v>
      </c>
      <c r="C167" s="2" t="s">
        <v>180</v>
      </c>
    </row>
    <row r="168" spans="2:3" ht="12">
      <c r="B168" s="2">
        <v>6</v>
      </c>
      <c r="C168" s="2" t="s">
        <v>181</v>
      </c>
    </row>
    <row r="169" spans="2:3" ht="12">
      <c r="B169" s="2">
        <v>7</v>
      </c>
      <c r="C169" s="2" t="s">
        <v>182</v>
      </c>
    </row>
    <row r="170" spans="2:3" ht="12">
      <c r="B170" s="2">
        <v>8</v>
      </c>
      <c r="C170" s="2" t="s">
        <v>89</v>
      </c>
    </row>
    <row r="171" spans="2:3" ht="12">
      <c r="B171" s="2">
        <v>9</v>
      </c>
      <c r="C171" s="2" t="s">
        <v>90</v>
      </c>
    </row>
    <row r="172" spans="2:3" ht="12">
      <c r="B172" s="2">
        <v>10</v>
      </c>
      <c r="C172" s="2" t="s">
        <v>91</v>
      </c>
    </row>
    <row r="173" spans="2:3" ht="12">
      <c r="B173" s="2">
        <v>11</v>
      </c>
      <c r="C173" s="2" t="s">
        <v>92</v>
      </c>
    </row>
    <row r="174" spans="2:3" ht="12">
      <c r="B174" s="11">
        <v>12</v>
      </c>
      <c r="C174" s="11" t="s">
        <v>93</v>
      </c>
    </row>
    <row r="176" ht="12">
      <c r="B176" s="2" t="s">
        <v>94</v>
      </c>
    </row>
    <row r="177" spans="2:3" ht="12">
      <c r="B177" s="2">
        <v>1</v>
      </c>
      <c r="C177" s="2" t="s">
        <v>95</v>
      </c>
    </row>
    <row r="178" ht="12">
      <c r="C178" s="2" t="s">
        <v>107</v>
      </c>
    </row>
    <row r="179" ht="12">
      <c r="C179" s="2" t="s">
        <v>108</v>
      </c>
    </row>
    <row r="180" spans="2:3" ht="12">
      <c r="B180" s="2">
        <v>2</v>
      </c>
      <c r="C180" s="2" t="s">
        <v>126</v>
      </c>
    </row>
    <row r="181" ht="12">
      <c r="C181" s="2" t="s">
        <v>107</v>
      </c>
    </row>
    <row r="182" ht="12">
      <c r="C182" s="2" t="s">
        <v>108</v>
      </c>
    </row>
    <row r="183" spans="2:3" ht="12">
      <c r="B183" s="2">
        <v>3</v>
      </c>
      <c r="C183" s="2" t="s">
        <v>96</v>
      </c>
    </row>
    <row r="184" spans="2:3" ht="12">
      <c r="B184" s="2">
        <v>4</v>
      </c>
      <c r="C184" s="2" t="s">
        <v>183</v>
      </c>
    </row>
    <row r="185" ht="12">
      <c r="C185" s="2" t="s">
        <v>184</v>
      </c>
    </row>
    <row r="186" ht="12">
      <c r="C186" s="2" t="s">
        <v>185</v>
      </c>
    </row>
    <row r="187" spans="2:3" ht="12">
      <c r="B187" s="2">
        <v>5</v>
      </c>
      <c r="C187" s="2" t="s">
        <v>97</v>
      </c>
    </row>
    <row r="188" spans="2:3" ht="12">
      <c r="B188" s="2">
        <v>6</v>
      </c>
      <c r="C188" s="2" t="s">
        <v>98</v>
      </c>
    </row>
    <row r="189" spans="2:3" ht="12">
      <c r="B189" s="2">
        <v>7</v>
      </c>
      <c r="C189" s="2" t="s">
        <v>99</v>
      </c>
    </row>
    <row r="190" ht="12">
      <c r="C190" s="2" t="s">
        <v>109</v>
      </c>
    </row>
    <row r="191" ht="12">
      <c r="C191" s="2" t="s">
        <v>110</v>
      </c>
    </row>
    <row r="192" spans="2:3" ht="12">
      <c r="B192" s="2">
        <v>8</v>
      </c>
      <c r="C192" s="2" t="s">
        <v>100</v>
      </c>
    </row>
    <row r="193" spans="2:3" ht="12">
      <c r="B193" s="11">
        <v>9</v>
      </c>
      <c r="C193" s="11" t="s">
        <v>101</v>
      </c>
    </row>
    <row r="194" spans="2:3" ht="12">
      <c r="B194" s="11"/>
      <c r="C194" s="11" t="s">
        <v>111</v>
      </c>
    </row>
    <row r="195" ht="12">
      <c r="C195" s="2" t="s">
        <v>112</v>
      </c>
    </row>
    <row r="196" spans="2:3" ht="12">
      <c r="B196" s="2">
        <v>10</v>
      </c>
      <c r="C196" s="2" t="s">
        <v>186</v>
      </c>
    </row>
    <row r="197" spans="2:3" ht="12">
      <c r="B197" s="2">
        <v>11</v>
      </c>
      <c r="C197" s="2" t="s">
        <v>102</v>
      </c>
    </row>
    <row r="198" spans="2:3" ht="12">
      <c r="B198" s="2">
        <v>12</v>
      </c>
      <c r="C198" s="2" t="s">
        <v>103</v>
      </c>
    </row>
    <row r="199" spans="2:3" ht="12">
      <c r="B199" s="2">
        <v>13</v>
      </c>
      <c r="C199" s="2" t="s">
        <v>104</v>
      </c>
    </row>
    <row r="200" spans="2:3" ht="12">
      <c r="B200" s="2">
        <v>14</v>
      </c>
      <c r="C200" s="2" t="s">
        <v>187</v>
      </c>
    </row>
    <row r="201" spans="2:3" ht="12">
      <c r="B201" s="2">
        <v>15</v>
      </c>
      <c r="C201" s="2" t="s">
        <v>105</v>
      </c>
    </row>
    <row r="202" spans="2:3" ht="12">
      <c r="B202" s="2">
        <v>16</v>
      </c>
      <c r="C202" s="2" t="s">
        <v>106</v>
      </c>
    </row>
    <row r="204" ht="12">
      <c r="B204" s="2" t="s">
        <v>113</v>
      </c>
    </row>
    <row r="205" spans="2:3" ht="12">
      <c r="B205" s="11">
        <v>1</v>
      </c>
      <c r="C205" s="11" t="s">
        <v>114</v>
      </c>
    </row>
    <row r="206" spans="2:3" ht="12">
      <c r="B206" s="2">
        <v>2</v>
      </c>
      <c r="C206" s="2" t="s">
        <v>115</v>
      </c>
    </row>
    <row r="207" spans="2:3" ht="12">
      <c r="B207" s="2">
        <v>3</v>
      </c>
      <c r="C207" s="2" t="s">
        <v>116</v>
      </c>
    </row>
    <row r="208" spans="2:3" ht="12">
      <c r="B208" s="2">
        <v>4</v>
      </c>
      <c r="C208" s="2" t="s">
        <v>117</v>
      </c>
    </row>
    <row r="210" ht="12">
      <c r="B210" s="2" t="s">
        <v>118</v>
      </c>
    </row>
    <row r="211" spans="2:3" ht="12">
      <c r="B211" s="11">
        <v>1</v>
      </c>
      <c r="C211" s="11" t="s">
        <v>119</v>
      </c>
    </row>
    <row r="212" spans="2:3" ht="12">
      <c r="B212" s="2">
        <v>2</v>
      </c>
      <c r="C212" s="2" t="s">
        <v>1697</v>
      </c>
    </row>
    <row r="213" spans="2:3" ht="12">
      <c r="B213" s="2">
        <v>3</v>
      </c>
      <c r="C213" s="2" t="s">
        <v>120</v>
      </c>
    </row>
    <row r="214" spans="2:3" ht="12">
      <c r="B214" s="2">
        <v>4</v>
      </c>
      <c r="C214" s="2" t="s">
        <v>188</v>
      </c>
    </row>
    <row r="215" spans="2:3" ht="12">
      <c r="B215" s="2">
        <v>5</v>
      </c>
      <c r="C215" s="2" t="s">
        <v>121</v>
      </c>
    </row>
    <row r="216" spans="2:3" ht="12">
      <c r="B216" s="2">
        <v>6</v>
      </c>
      <c r="C216" s="2" t="s">
        <v>122</v>
      </c>
    </row>
    <row r="217" spans="2:3" ht="12">
      <c r="B217" s="2">
        <v>7</v>
      </c>
      <c r="C217" s="2" t="s">
        <v>1698</v>
      </c>
    </row>
    <row r="218" spans="2:3" ht="12">
      <c r="B218" s="2">
        <v>8</v>
      </c>
      <c r="C218" s="2" t="s">
        <v>123</v>
      </c>
    </row>
    <row r="219" spans="2:3" ht="12">
      <c r="B219" s="2">
        <v>9</v>
      </c>
      <c r="C219" s="2" t="s">
        <v>124</v>
      </c>
    </row>
    <row r="220" spans="2:3" ht="12">
      <c r="B220" s="2">
        <v>10</v>
      </c>
      <c r="C220" s="2" t="s">
        <v>125</v>
      </c>
    </row>
    <row r="221" spans="2:3" ht="12">
      <c r="B221" s="2">
        <v>11</v>
      </c>
      <c r="C221" s="2" t="s">
        <v>189</v>
      </c>
    </row>
    <row r="222" spans="2:3" ht="12">
      <c r="B222" s="2">
        <v>12</v>
      </c>
      <c r="C222" s="2" t="s">
        <v>1699</v>
      </c>
    </row>
    <row r="223" spans="2:3" ht="12">
      <c r="B223" s="2">
        <v>13</v>
      </c>
      <c r="C223" s="2" t="s">
        <v>1541</v>
      </c>
    </row>
    <row r="224" spans="2:3" ht="12">
      <c r="B224" s="11">
        <v>14</v>
      </c>
      <c r="C224" s="11" t="s">
        <v>1542</v>
      </c>
    </row>
    <row r="225" spans="2:3" ht="12">
      <c r="B225" s="11">
        <v>15</v>
      </c>
      <c r="C225" s="11" t="s">
        <v>1543</v>
      </c>
    </row>
    <row r="226" spans="2:3" ht="12">
      <c r="B226" s="2">
        <v>16</v>
      </c>
      <c r="C226" s="2" t="s">
        <v>1544</v>
      </c>
    </row>
    <row r="227" spans="2:3" ht="12">
      <c r="B227" s="2">
        <v>17</v>
      </c>
      <c r="C227" s="2" t="s">
        <v>1700</v>
      </c>
    </row>
    <row r="229" ht="12">
      <c r="B229" s="2" t="s">
        <v>1545</v>
      </c>
    </row>
    <row r="230" spans="2:3" ht="12">
      <c r="B230" s="11">
        <v>1</v>
      </c>
      <c r="C230" s="11" t="s">
        <v>1546</v>
      </c>
    </row>
    <row r="231" spans="2:3" ht="12">
      <c r="B231" s="2">
        <v>2</v>
      </c>
      <c r="C231" s="2" t="s">
        <v>1547</v>
      </c>
    </row>
    <row r="232" spans="2:3" ht="12">
      <c r="B232" s="11">
        <v>3</v>
      </c>
      <c r="C232" s="11" t="s">
        <v>190</v>
      </c>
    </row>
    <row r="233" spans="2:3" ht="12">
      <c r="B233" s="2">
        <v>4</v>
      </c>
      <c r="C233" s="2" t="s">
        <v>1548</v>
      </c>
    </row>
    <row r="234" spans="2:3" ht="12">
      <c r="B234" s="2">
        <v>5</v>
      </c>
      <c r="C234" s="2" t="s">
        <v>1549</v>
      </c>
    </row>
    <row r="235" spans="2:3" ht="12">
      <c r="B235" s="2">
        <v>6</v>
      </c>
      <c r="C235" s="2" t="s">
        <v>1701</v>
      </c>
    </row>
    <row r="236" spans="2:3" ht="12">
      <c r="B236" s="2">
        <v>7</v>
      </c>
      <c r="C236" s="2" t="s">
        <v>191</v>
      </c>
    </row>
    <row r="237" spans="2:3" ht="12">
      <c r="B237" s="2">
        <v>8</v>
      </c>
      <c r="C237" s="2" t="s">
        <v>192</v>
      </c>
    </row>
    <row r="238" spans="2:3" ht="12">
      <c r="B238" s="2">
        <v>9</v>
      </c>
      <c r="C238" s="2" t="s">
        <v>193</v>
      </c>
    </row>
    <row r="240" ht="12">
      <c r="B240" s="2" t="s">
        <v>1550</v>
      </c>
    </row>
    <row r="241" spans="2:3" ht="12">
      <c r="B241" s="2">
        <v>1</v>
      </c>
      <c r="C241" s="2" t="s">
        <v>1551</v>
      </c>
    </row>
    <row r="242" ht="12">
      <c r="C242" s="2" t="s">
        <v>194</v>
      </c>
    </row>
    <row r="243" ht="12">
      <c r="C243" s="2" t="s">
        <v>195</v>
      </c>
    </row>
    <row r="244" ht="12">
      <c r="C244" s="2" t="s">
        <v>196</v>
      </c>
    </row>
    <row r="245" ht="12">
      <c r="C245" s="2" t="s">
        <v>197</v>
      </c>
    </row>
    <row r="246" ht="12">
      <c r="C246" s="2" t="s">
        <v>198</v>
      </c>
    </row>
    <row r="247" spans="2:3" ht="12">
      <c r="B247" s="2">
        <v>2</v>
      </c>
      <c r="C247" s="2" t="s">
        <v>199</v>
      </c>
    </row>
    <row r="248" ht="12">
      <c r="C248" s="2" t="s">
        <v>200</v>
      </c>
    </row>
    <row r="249" ht="12">
      <c r="C249" s="2" t="s">
        <v>201</v>
      </c>
    </row>
    <row r="250" spans="2:3" ht="12">
      <c r="B250" s="2">
        <v>3</v>
      </c>
      <c r="C250" s="2" t="s">
        <v>1552</v>
      </c>
    </row>
    <row r="251" spans="2:3" ht="12">
      <c r="B251" s="2">
        <v>4</v>
      </c>
      <c r="C251" s="2" t="s">
        <v>1553</v>
      </c>
    </row>
    <row r="252" spans="2:3" ht="12">
      <c r="B252" s="2">
        <v>5</v>
      </c>
      <c r="C252" s="2" t="s">
        <v>202</v>
      </c>
    </row>
    <row r="253" spans="2:3" ht="12">
      <c r="B253" s="2">
        <v>6</v>
      </c>
      <c r="C253" s="2" t="s">
        <v>203</v>
      </c>
    </row>
    <row r="254" ht="12">
      <c r="C254" s="2" t="s">
        <v>204</v>
      </c>
    </row>
    <row r="257" ht="12">
      <c r="B257" s="2" t="s">
        <v>1554</v>
      </c>
    </row>
    <row r="258" spans="2:3" ht="12">
      <c r="B258" s="2">
        <v>1</v>
      </c>
      <c r="C258" s="2" t="s">
        <v>1555</v>
      </c>
    </row>
    <row r="259" ht="12">
      <c r="C259" s="2" t="s">
        <v>1568</v>
      </c>
    </row>
    <row r="260" ht="12">
      <c r="C260" s="2" t="s">
        <v>1569</v>
      </c>
    </row>
    <row r="261" ht="12">
      <c r="C261" s="2" t="s">
        <v>1570</v>
      </c>
    </row>
    <row r="262" ht="12">
      <c r="C262" s="2" t="s">
        <v>205</v>
      </c>
    </row>
    <row r="263" ht="12">
      <c r="C263" s="2" t="s">
        <v>1571</v>
      </c>
    </row>
    <row r="264" ht="12">
      <c r="C264" s="2" t="s">
        <v>1572</v>
      </c>
    </row>
    <row r="265" ht="12">
      <c r="C265" s="2" t="s">
        <v>1573</v>
      </c>
    </row>
    <row r="266" spans="2:3" ht="12">
      <c r="B266" s="2">
        <v>2</v>
      </c>
      <c r="C266" s="2" t="s">
        <v>206</v>
      </c>
    </row>
    <row r="267" spans="2:3" ht="12">
      <c r="B267" s="2">
        <v>3</v>
      </c>
      <c r="C267" s="2" t="s">
        <v>1702</v>
      </c>
    </row>
    <row r="268" ht="12">
      <c r="C268" s="2" t="s">
        <v>1574</v>
      </c>
    </row>
    <row r="269" ht="12">
      <c r="C269" s="2" t="s">
        <v>1575</v>
      </c>
    </row>
    <row r="270" ht="12">
      <c r="C270" s="2" t="s">
        <v>1576</v>
      </c>
    </row>
    <row r="271" ht="12">
      <c r="C271" s="2" t="s">
        <v>1577</v>
      </c>
    </row>
    <row r="272" ht="12">
      <c r="C272" s="2" t="s">
        <v>1578</v>
      </c>
    </row>
    <row r="273" spans="2:3" ht="12">
      <c r="B273" s="2">
        <v>4</v>
      </c>
      <c r="C273" s="2" t="s">
        <v>1556</v>
      </c>
    </row>
    <row r="274" ht="12">
      <c r="C274" s="2" t="s">
        <v>1579</v>
      </c>
    </row>
    <row r="275" ht="12">
      <c r="C275" s="2" t="s">
        <v>1580</v>
      </c>
    </row>
    <row r="276" spans="2:3" ht="12">
      <c r="B276" s="2">
        <v>5</v>
      </c>
      <c r="C276" s="2" t="s">
        <v>1557</v>
      </c>
    </row>
    <row r="277" spans="2:3" ht="12">
      <c r="B277" s="2">
        <v>6</v>
      </c>
      <c r="C277" s="2" t="s">
        <v>1703</v>
      </c>
    </row>
    <row r="278" spans="2:3" ht="12">
      <c r="B278" s="2">
        <v>7</v>
      </c>
      <c r="C278" s="2" t="s">
        <v>1558</v>
      </c>
    </row>
    <row r="279" ht="12">
      <c r="C279" s="2" t="s">
        <v>1581</v>
      </c>
    </row>
    <row r="280" ht="12">
      <c r="C280" s="2" t="s">
        <v>1582</v>
      </c>
    </row>
    <row r="281" spans="2:3" ht="12">
      <c r="B281" s="2">
        <v>8</v>
      </c>
      <c r="C281" s="2" t="s">
        <v>1559</v>
      </c>
    </row>
    <row r="282" spans="2:3" ht="12">
      <c r="B282" s="2">
        <v>9</v>
      </c>
      <c r="C282" s="2" t="s">
        <v>1560</v>
      </c>
    </row>
    <row r="283" spans="2:3" ht="12">
      <c r="B283" s="2">
        <v>10</v>
      </c>
      <c r="C283" s="2" t="s">
        <v>1704</v>
      </c>
    </row>
    <row r="284" ht="12">
      <c r="C284" s="2" t="s">
        <v>1583</v>
      </c>
    </row>
    <row r="285" ht="12">
      <c r="C285" s="2" t="s">
        <v>1584</v>
      </c>
    </row>
    <row r="286" ht="12">
      <c r="C286" s="2" t="s">
        <v>1585</v>
      </c>
    </row>
    <row r="287" spans="2:3" ht="12">
      <c r="B287" s="2">
        <v>11</v>
      </c>
      <c r="C287" s="2" t="s">
        <v>1705</v>
      </c>
    </row>
    <row r="288" ht="12">
      <c r="C288" s="2" t="s">
        <v>1586</v>
      </c>
    </row>
    <row r="289" ht="12">
      <c r="C289" s="2" t="s">
        <v>1587</v>
      </c>
    </row>
    <row r="290" ht="12">
      <c r="C290" s="2" t="s">
        <v>1588</v>
      </c>
    </row>
    <row r="291" spans="2:3" ht="12">
      <c r="B291" s="2">
        <v>12</v>
      </c>
      <c r="C291" s="2" t="s">
        <v>1561</v>
      </c>
    </row>
    <row r="292" ht="12">
      <c r="C292" s="2" t="s">
        <v>1586</v>
      </c>
    </row>
    <row r="293" ht="12">
      <c r="C293" s="2" t="s">
        <v>1589</v>
      </c>
    </row>
    <row r="294" spans="2:3" ht="12">
      <c r="B294" s="2">
        <v>13</v>
      </c>
      <c r="C294" s="2" t="s">
        <v>1562</v>
      </c>
    </row>
    <row r="295" spans="2:3" ht="12">
      <c r="B295" s="2">
        <v>14</v>
      </c>
      <c r="C295" s="2" t="s">
        <v>1706</v>
      </c>
    </row>
    <row r="296" spans="2:3" ht="12">
      <c r="B296" s="11">
        <v>15</v>
      </c>
      <c r="C296" s="11" t="s">
        <v>1563</v>
      </c>
    </row>
    <row r="297" spans="2:3" ht="12">
      <c r="B297" s="2">
        <v>16</v>
      </c>
      <c r="C297" s="2" t="s">
        <v>1564</v>
      </c>
    </row>
    <row r="298" spans="2:3" ht="12">
      <c r="B298" s="2">
        <v>17</v>
      </c>
      <c r="C298" s="2" t="s">
        <v>1565</v>
      </c>
    </row>
    <row r="299" spans="2:3" ht="12">
      <c r="B299" s="11">
        <v>18</v>
      </c>
      <c r="C299" s="11" t="s">
        <v>1686</v>
      </c>
    </row>
    <row r="300" ht="12">
      <c r="C300" s="2" t="s">
        <v>1566</v>
      </c>
    </row>
    <row r="301" spans="2:3" ht="12">
      <c r="B301" s="11"/>
      <c r="C301" s="11" t="s">
        <v>1567</v>
      </c>
    </row>
    <row r="302" ht="12">
      <c r="C302" s="2" t="s">
        <v>1590</v>
      </c>
    </row>
    <row r="303" ht="12">
      <c r="C303" s="2" t="s">
        <v>207</v>
      </c>
    </row>
    <row r="304" ht="12">
      <c r="C304" s="2" t="s">
        <v>1591</v>
      </c>
    </row>
    <row r="305" ht="12">
      <c r="C305" s="2" t="s">
        <v>1592</v>
      </c>
    </row>
    <row r="307" ht="12">
      <c r="B307" s="2" t="s">
        <v>1593</v>
      </c>
    </row>
    <row r="308" spans="2:3" ht="12">
      <c r="B308" s="11">
        <v>1</v>
      </c>
      <c r="C308" s="11" t="s">
        <v>1594</v>
      </c>
    </row>
    <row r="309" ht="12">
      <c r="C309" s="9" t="s">
        <v>1603</v>
      </c>
    </row>
    <row r="310" spans="2:3" ht="12">
      <c r="B310" s="11"/>
      <c r="C310" s="14" t="s">
        <v>1604</v>
      </c>
    </row>
    <row r="311" ht="12">
      <c r="C311" s="9" t="s">
        <v>1605</v>
      </c>
    </row>
    <row r="312" spans="2:3" ht="12">
      <c r="B312" s="11">
        <v>2</v>
      </c>
      <c r="C312" s="14" t="s">
        <v>1679</v>
      </c>
    </row>
    <row r="313" ht="12">
      <c r="C313" s="9" t="s">
        <v>1603</v>
      </c>
    </row>
    <row r="314" spans="2:3" ht="12">
      <c r="B314" s="11"/>
      <c r="C314" s="14" t="s">
        <v>1606</v>
      </c>
    </row>
    <row r="315" spans="2:3" ht="12">
      <c r="B315" s="11">
        <v>3</v>
      </c>
      <c r="C315" s="14" t="s">
        <v>1595</v>
      </c>
    </row>
    <row r="316" spans="2:3" ht="12">
      <c r="B316" s="2">
        <v>4</v>
      </c>
      <c r="C316" s="9" t="s">
        <v>1596</v>
      </c>
    </row>
    <row r="317" spans="2:3" ht="12">
      <c r="B317" s="2">
        <v>5</v>
      </c>
      <c r="C317" s="2" t="s">
        <v>1597</v>
      </c>
    </row>
    <row r="318" spans="2:3" ht="12">
      <c r="B318" s="2">
        <v>6</v>
      </c>
      <c r="C318" s="9" t="s">
        <v>208</v>
      </c>
    </row>
    <row r="319" spans="2:3" ht="12">
      <c r="B319" s="2">
        <v>7</v>
      </c>
      <c r="C319" s="9" t="s">
        <v>209</v>
      </c>
    </row>
    <row r="320" spans="2:3" ht="12">
      <c r="B320" s="2">
        <v>8</v>
      </c>
      <c r="C320" s="6" t="s">
        <v>1598</v>
      </c>
    </row>
    <row r="321" spans="2:3" ht="12">
      <c r="B321" s="2">
        <v>9</v>
      </c>
      <c r="C321" s="6" t="s">
        <v>1599</v>
      </c>
    </row>
    <row r="322" spans="2:3" ht="12">
      <c r="B322" s="2">
        <v>10</v>
      </c>
      <c r="C322" s="6" t="s">
        <v>1600</v>
      </c>
    </row>
    <row r="323" spans="2:3" ht="12">
      <c r="B323" s="2">
        <v>11</v>
      </c>
      <c r="C323" s="6" t="s">
        <v>1601</v>
      </c>
    </row>
    <row r="324" spans="2:3" ht="12">
      <c r="B324" s="2">
        <v>12</v>
      </c>
      <c r="C324" s="6" t="s">
        <v>1602</v>
      </c>
    </row>
    <row r="326" ht="12">
      <c r="B326" s="2" t="s">
        <v>1607</v>
      </c>
    </row>
    <row r="327" spans="2:3" ht="12">
      <c r="B327" s="2">
        <v>1</v>
      </c>
      <c r="C327" s="2" t="s">
        <v>1608</v>
      </c>
    </row>
    <row r="328" ht="12">
      <c r="C328" s="2" t="s">
        <v>1648</v>
      </c>
    </row>
    <row r="329" ht="12">
      <c r="C329" s="2" t="s">
        <v>1649</v>
      </c>
    </row>
    <row r="330" spans="2:3" ht="12">
      <c r="B330" s="2">
        <v>2</v>
      </c>
      <c r="C330" s="2" t="s">
        <v>210</v>
      </c>
    </row>
    <row r="331" spans="2:3" ht="12">
      <c r="B331" s="2">
        <v>3</v>
      </c>
      <c r="C331" s="2" t="s">
        <v>1609</v>
      </c>
    </row>
    <row r="332" spans="2:3" ht="12">
      <c r="B332" s="11">
        <v>4</v>
      </c>
      <c r="C332" s="11" t="s">
        <v>1610</v>
      </c>
    </row>
    <row r="333" spans="2:3" ht="12">
      <c r="B333" s="2">
        <v>5</v>
      </c>
      <c r="C333" s="2" t="s">
        <v>1611</v>
      </c>
    </row>
    <row r="334" spans="2:3" ht="12">
      <c r="B334" s="2">
        <v>6</v>
      </c>
      <c r="C334" s="2" t="s">
        <v>1612</v>
      </c>
    </row>
    <row r="335" spans="2:3" ht="12">
      <c r="B335" s="2">
        <v>7</v>
      </c>
      <c r="C335" s="2" t="s">
        <v>1613</v>
      </c>
    </row>
    <row r="336" spans="2:3" ht="12">
      <c r="B336" s="2">
        <v>8</v>
      </c>
      <c r="C336" s="2" t="s">
        <v>1693</v>
      </c>
    </row>
    <row r="337" ht="12">
      <c r="C337" s="2" t="s">
        <v>1650</v>
      </c>
    </row>
    <row r="338" ht="12">
      <c r="C338" s="2" t="s">
        <v>1651</v>
      </c>
    </row>
    <row r="339" ht="12">
      <c r="C339" s="2" t="s">
        <v>1652</v>
      </c>
    </row>
    <row r="340" ht="12">
      <c r="C340" s="2" t="s">
        <v>1653</v>
      </c>
    </row>
    <row r="341" spans="2:3" ht="12">
      <c r="B341" s="2">
        <v>9</v>
      </c>
      <c r="C341" s="2" t="s">
        <v>1685</v>
      </c>
    </row>
    <row r="342" ht="12">
      <c r="C342" s="2" t="s">
        <v>1654</v>
      </c>
    </row>
    <row r="343" ht="12">
      <c r="C343" s="2" t="s">
        <v>1655</v>
      </c>
    </row>
    <row r="344" spans="2:3" ht="12">
      <c r="B344" s="2">
        <v>10</v>
      </c>
      <c r="C344" s="2" t="s">
        <v>1684</v>
      </c>
    </row>
    <row r="345" spans="2:3" ht="12">
      <c r="B345" s="2">
        <v>11</v>
      </c>
      <c r="C345" s="2" t="s">
        <v>1614</v>
      </c>
    </row>
    <row r="346" spans="2:3" ht="12">
      <c r="B346" s="2">
        <v>12</v>
      </c>
      <c r="C346" s="2" t="s">
        <v>1680</v>
      </c>
    </row>
    <row r="347" spans="2:3" ht="12">
      <c r="B347" s="2">
        <v>13</v>
      </c>
      <c r="C347" s="2" t="s">
        <v>1615</v>
      </c>
    </row>
    <row r="348" ht="12">
      <c r="C348" s="2" t="s">
        <v>1656</v>
      </c>
    </row>
    <row r="349" ht="12">
      <c r="C349" s="2" t="s">
        <v>1657</v>
      </c>
    </row>
    <row r="350" spans="2:3" ht="12">
      <c r="B350" s="2">
        <v>14</v>
      </c>
      <c r="C350" s="2" t="s">
        <v>1681</v>
      </c>
    </row>
    <row r="351" spans="2:3" ht="12">
      <c r="B351" s="2">
        <v>15</v>
      </c>
      <c r="C351" s="2" t="s">
        <v>1616</v>
      </c>
    </row>
    <row r="352" ht="12">
      <c r="C352" s="2" t="s">
        <v>1658</v>
      </c>
    </row>
    <row r="353" ht="12">
      <c r="C353" s="2" t="s">
        <v>1659</v>
      </c>
    </row>
    <row r="354" spans="2:3" ht="12">
      <c r="B354" s="2">
        <v>16</v>
      </c>
      <c r="C354" s="2" t="s">
        <v>1683</v>
      </c>
    </row>
    <row r="355" spans="2:3" ht="12">
      <c r="B355" s="2">
        <v>17</v>
      </c>
      <c r="C355" s="2" t="s">
        <v>1682</v>
      </c>
    </row>
    <row r="356" spans="2:3" ht="12">
      <c r="B356" s="2">
        <v>18</v>
      </c>
      <c r="C356" s="2" t="s">
        <v>1617</v>
      </c>
    </row>
    <row r="357" ht="12">
      <c r="C357" s="2" t="s">
        <v>1660</v>
      </c>
    </row>
    <row r="358" ht="12">
      <c r="C358" s="2" t="s">
        <v>1661</v>
      </c>
    </row>
    <row r="359" ht="12">
      <c r="C359" s="2" t="s">
        <v>211</v>
      </c>
    </row>
    <row r="360" spans="2:3" ht="12">
      <c r="B360" s="2">
        <v>19</v>
      </c>
      <c r="C360" s="2" t="s">
        <v>1709</v>
      </c>
    </row>
    <row r="361" ht="12">
      <c r="C361" s="2" t="s">
        <v>1618</v>
      </c>
    </row>
    <row r="362" ht="12">
      <c r="C362" s="2" t="s">
        <v>1619</v>
      </c>
    </row>
    <row r="363" ht="12">
      <c r="C363" s="2" t="s">
        <v>1662</v>
      </c>
    </row>
    <row r="364" spans="2:3" ht="12">
      <c r="B364" s="11">
        <v>20</v>
      </c>
      <c r="C364" s="11" t="s">
        <v>1620</v>
      </c>
    </row>
    <row r="365" spans="2:3" ht="12">
      <c r="B365" s="2">
        <v>21</v>
      </c>
      <c r="C365" s="2" t="s">
        <v>1621</v>
      </c>
    </row>
    <row r="366" ht="12">
      <c r="C366" s="2" t="s">
        <v>1663</v>
      </c>
    </row>
    <row r="367" ht="12">
      <c r="C367" s="2" t="s">
        <v>1664</v>
      </c>
    </row>
    <row r="368" ht="12">
      <c r="C368" s="2" t="s">
        <v>1665</v>
      </c>
    </row>
    <row r="369" ht="12">
      <c r="C369" s="2" t="s">
        <v>212</v>
      </c>
    </row>
    <row r="370" spans="2:3" ht="12">
      <c r="B370" s="2">
        <v>22</v>
      </c>
      <c r="C370" s="2" t="s">
        <v>1622</v>
      </c>
    </row>
    <row r="371" spans="2:3" ht="12">
      <c r="B371" s="2">
        <v>23</v>
      </c>
      <c r="C371" s="2" t="s">
        <v>213</v>
      </c>
    </row>
    <row r="372" spans="2:3" ht="12">
      <c r="B372" s="2">
        <v>24</v>
      </c>
      <c r="C372" s="2" t="s">
        <v>1623</v>
      </c>
    </row>
    <row r="373" spans="2:3" ht="12">
      <c r="B373" s="2">
        <v>25</v>
      </c>
      <c r="C373" s="2" t="s">
        <v>1624</v>
      </c>
    </row>
    <row r="374" spans="2:3" ht="12">
      <c r="B374" s="2">
        <v>26</v>
      </c>
      <c r="C374" s="2" t="s">
        <v>1625</v>
      </c>
    </row>
    <row r="375" spans="2:3" ht="12">
      <c r="B375" s="2">
        <v>27</v>
      </c>
      <c r="C375" s="2" t="s">
        <v>1626</v>
      </c>
    </row>
    <row r="377" ht="12">
      <c r="B377" s="2" t="s">
        <v>1627</v>
      </c>
    </row>
    <row r="378" spans="2:3" ht="12">
      <c r="B378" s="2">
        <v>1</v>
      </c>
      <c r="C378" s="2" t="s">
        <v>1628</v>
      </c>
    </row>
    <row r="379" spans="2:3" ht="12">
      <c r="B379" s="11">
        <v>2</v>
      </c>
      <c r="C379" s="11" t="s">
        <v>1629</v>
      </c>
    </row>
    <row r="380" spans="2:3" ht="12">
      <c r="B380" s="11">
        <v>3</v>
      </c>
      <c r="C380" s="11" t="s">
        <v>1630</v>
      </c>
    </row>
    <row r="381" spans="2:3" ht="12">
      <c r="B381" s="2">
        <v>4</v>
      </c>
      <c r="C381" s="2" t="s">
        <v>1707</v>
      </c>
    </row>
    <row r="382" ht="12">
      <c r="C382" s="2" t="s">
        <v>1666</v>
      </c>
    </row>
    <row r="383" ht="12">
      <c r="C383" s="2" t="s">
        <v>1667</v>
      </c>
    </row>
    <row r="384" spans="2:3" ht="12">
      <c r="B384" s="2">
        <v>5</v>
      </c>
      <c r="C384" s="2" t="s">
        <v>1631</v>
      </c>
    </row>
    <row r="385" spans="2:3" ht="12">
      <c r="B385" s="2">
        <v>6</v>
      </c>
      <c r="C385" s="2" t="s">
        <v>1632</v>
      </c>
    </row>
    <row r="386" ht="12">
      <c r="C386" s="2" t="s">
        <v>1668</v>
      </c>
    </row>
    <row r="387" ht="12">
      <c r="C387" s="2" t="s">
        <v>1669</v>
      </c>
    </row>
    <row r="388" spans="2:3" ht="12">
      <c r="B388" s="2">
        <v>7</v>
      </c>
      <c r="C388" s="2" t="s">
        <v>1633</v>
      </c>
    </row>
    <row r="389" spans="2:3" ht="12">
      <c r="B389" s="2">
        <v>8</v>
      </c>
      <c r="C389" s="2" t="s">
        <v>1634</v>
      </c>
    </row>
    <row r="390" spans="2:3" ht="12">
      <c r="B390" s="2">
        <v>9</v>
      </c>
      <c r="C390" s="2" t="s">
        <v>1635</v>
      </c>
    </row>
    <row r="391" spans="2:3" ht="12">
      <c r="B391" s="2">
        <v>10</v>
      </c>
      <c r="C391" s="6" t="s">
        <v>1636</v>
      </c>
    </row>
    <row r="392" spans="2:3" ht="12">
      <c r="B392" s="2">
        <v>11</v>
      </c>
      <c r="C392" s="2" t="s">
        <v>1637</v>
      </c>
    </row>
    <row r="393" spans="2:3" ht="12">
      <c r="B393" s="2">
        <v>12</v>
      </c>
      <c r="C393" s="2" t="s">
        <v>214</v>
      </c>
    </row>
    <row r="394" spans="2:3" ht="12">
      <c r="B394" s="2">
        <v>13</v>
      </c>
      <c r="C394" s="2" t="s">
        <v>215</v>
      </c>
    </row>
    <row r="395" spans="2:3" ht="12">
      <c r="B395" s="2">
        <v>14</v>
      </c>
      <c r="C395" s="2" t="s">
        <v>1638</v>
      </c>
    </row>
    <row r="396" spans="2:3" ht="12">
      <c r="B396" s="2">
        <v>15</v>
      </c>
      <c r="C396" s="2" t="s">
        <v>1639</v>
      </c>
    </row>
    <row r="397" ht="12">
      <c r="C397" s="2" t="s">
        <v>1670</v>
      </c>
    </row>
    <row r="398" ht="12">
      <c r="C398" s="2" t="s">
        <v>1671</v>
      </c>
    </row>
    <row r="399" ht="12">
      <c r="C399" s="2" t="s">
        <v>1672</v>
      </c>
    </row>
    <row r="400" ht="12">
      <c r="C400" s="2" t="s">
        <v>1673</v>
      </c>
    </row>
    <row r="401" spans="2:3" ht="12">
      <c r="B401" s="2">
        <v>16</v>
      </c>
      <c r="C401" s="2" t="s">
        <v>1640</v>
      </c>
    </row>
    <row r="402" spans="2:3" ht="12">
      <c r="B402" s="2">
        <v>17</v>
      </c>
      <c r="C402" s="2" t="s">
        <v>1641</v>
      </c>
    </row>
    <row r="403" spans="2:3" ht="12">
      <c r="B403" s="2">
        <v>18</v>
      </c>
      <c r="C403" s="2" t="s">
        <v>216</v>
      </c>
    </row>
    <row r="404" ht="12">
      <c r="C404" s="2" t="s">
        <v>217</v>
      </c>
    </row>
    <row r="405" ht="12">
      <c r="C405" s="2" t="s">
        <v>218</v>
      </c>
    </row>
    <row r="406" ht="12">
      <c r="C406" s="2" t="s">
        <v>219</v>
      </c>
    </row>
    <row r="407" spans="2:3" ht="12">
      <c r="B407" s="2">
        <v>19</v>
      </c>
      <c r="C407" s="2" t="s">
        <v>1642</v>
      </c>
    </row>
    <row r="408" ht="12">
      <c r="C408" s="2" t="s">
        <v>220</v>
      </c>
    </row>
    <row r="409" ht="12">
      <c r="C409" s="2" t="s">
        <v>221</v>
      </c>
    </row>
    <row r="410" spans="2:3" ht="12">
      <c r="B410" s="2">
        <v>20</v>
      </c>
      <c r="C410" s="2" t="s">
        <v>222</v>
      </c>
    </row>
    <row r="411" spans="2:3" ht="12">
      <c r="B411" s="2">
        <v>21</v>
      </c>
      <c r="C411" s="2" t="s">
        <v>1643</v>
      </c>
    </row>
    <row r="412" spans="2:3" ht="12">
      <c r="B412" s="2">
        <v>22</v>
      </c>
      <c r="C412" s="2" t="s">
        <v>1644</v>
      </c>
    </row>
    <row r="413" spans="2:3" ht="12">
      <c r="B413" s="2">
        <v>23</v>
      </c>
      <c r="C413" s="2" t="s">
        <v>1708</v>
      </c>
    </row>
    <row r="414" spans="2:3" ht="12">
      <c r="B414" s="2">
        <v>24</v>
      </c>
      <c r="C414" s="2" t="s">
        <v>1645</v>
      </c>
    </row>
    <row r="415" spans="2:3" ht="12">
      <c r="B415" s="2">
        <v>25</v>
      </c>
      <c r="C415" s="2" t="s">
        <v>1646</v>
      </c>
    </row>
    <row r="416" ht="12">
      <c r="C416" s="2" t="s">
        <v>1674</v>
      </c>
    </row>
    <row r="417" ht="12">
      <c r="C417" s="2" t="s">
        <v>223</v>
      </c>
    </row>
    <row r="419" ht="12">
      <c r="B419" s="2" t="s">
        <v>228</v>
      </c>
    </row>
    <row r="420" spans="2:3" ht="12">
      <c r="B420" s="2">
        <v>1</v>
      </c>
      <c r="C420" s="2" t="s">
        <v>227</v>
      </c>
    </row>
    <row r="421" spans="2:3" ht="12">
      <c r="B421" s="2">
        <v>2</v>
      </c>
      <c r="C421" s="2" t="s">
        <v>226</v>
      </c>
    </row>
    <row r="422" ht="12">
      <c r="C422" s="2" t="s">
        <v>229</v>
      </c>
    </row>
    <row r="423" ht="12">
      <c r="C423" s="2" t="s">
        <v>230</v>
      </c>
    </row>
    <row r="424" ht="12">
      <c r="C424" s="2" t="s">
        <v>231</v>
      </c>
    </row>
    <row r="425" spans="2:3" ht="12">
      <c r="B425" s="11">
        <v>3</v>
      </c>
      <c r="C425" s="11" t="s">
        <v>225</v>
      </c>
    </row>
    <row r="426" spans="2:3" ht="12">
      <c r="B426" s="2">
        <v>4</v>
      </c>
      <c r="C426" s="2" t="s">
        <v>224</v>
      </c>
    </row>
    <row r="428" ht="12">
      <c r="B428" s="2" t="s">
        <v>232</v>
      </c>
    </row>
    <row r="429" ht="12">
      <c r="C429" s="2" t="s">
        <v>233</v>
      </c>
    </row>
    <row r="430" ht="12">
      <c r="C430" s="2" t="s">
        <v>1533</v>
      </c>
    </row>
    <row r="431" ht="12">
      <c r="C431" s="2" t="s">
        <v>1532</v>
      </c>
    </row>
    <row r="432" ht="12">
      <c r="C432" s="2" t="s">
        <v>1529</v>
      </c>
    </row>
    <row r="433" ht="12">
      <c r="C433" s="2" t="s">
        <v>1530</v>
      </c>
    </row>
    <row r="434" ht="12">
      <c r="C434" s="2" t="s">
        <v>1531</v>
      </c>
    </row>
    <row r="436" ht="12">
      <c r="B436" s="2" t="s">
        <v>1647</v>
      </c>
    </row>
    <row r="437" ht="12">
      <c r="C437" s="2" t="s">
        <v>1528</v>
      </c>
    </row>
  </sheetData>
  <printOptions/>
  <pageMargins left="0.75" right="0.75" top="1" bottom="1" header="0.512" footer="0.512"/>
  <pageSetup horizontalDpi="600" verticalDpi="600" orientation="portrait" paperSize="9" scale="81" r:id="rId1"/>
  <rowBreaks count="1" manualBreakCount="1">
    <brk id="397" max="2" man="1"/>
  </rowBreaks>
</worksheet>
</file>

<file path=xl/worksheets/sheet4.xml><?xml version="1.0" encoding="utf-8"?>
<worksheet xmlns="http://schemas.openxmlformats.org/spreadsheetml/2006/main" xmlns:r="http://schemas.openxmlformats.org/officeDocument/2006/relationships">
  <dimension ref="B2:Y83"/>
  <sheetViews>
    <sheetView workbookViewId="0" topLeftCell="A1">
      <selection activeCell="A1" sqref="A1"/>
    </sheetView>
  </sheetViews>
  <sheetFormatPr defaultColWidth="9.00390625" defaultRowHeight="13.5"/>
  <cols>
    <col min="1" max="1" width="2.625" style="96" customWidth="1"/>
    <col min="2" max="2" width="1.625" style="96" customWidth="1"/>
    <col min="3" max="3" width="8.125" style="96" customWidth="1"/>
    <col min="4" max="4" width="11.125" style="96" customWidth="1"/>
    <col min="5" max="8" width="9.125" style="96" customWidth="1"/>
    <col min="9" max="9" width="8.625" style="96" customWidth="1"/>
    <col min="10" max="12" width="9.125" style="96" customWidth="1"/>
    <col min="13" max="23" width="8.625" style="96" customWidth="1"/>
    <col min="24" max="16384" width="9.00390625" style="96" customWidth="1"/>
  </cols>
  <sheetData>
    <row r="2" spans="2:25" ht="14.25">
      <c r="B2" s="97" t="s">
        <v>427</v>
      </c>
      <c r="W2" s="98"/>
      <c r="X2" s="98"/>
      <c r="Y2" s="98"/>
    </row>
    <row r="3" spans="3:23" ht="12.75" thickBot="1">
      <c r="C3" s="99"/>
      <c r="D3" s="99"/>
      <c r="E3" s="100"/>
      <c r="F3" s="100"/>
      <c r="G3" s="100"/>
      <c r="H3" s="100"/>
      <c r="I3" s="100"/>
      <c r="J3" s="100"/>
      <c r="K3" s="99"/>
      <c r="W3" s="101" t="s">
        <v>330</v>
      </c>
    </row>
    <row r="4" spans="2:24" ht="18" customHeight="1" thickTop="1">
      <c r="B4" s="1132" t="s">
        <v>331</v>
      </c>
      <c r="C4" s="1133"/>
      <c r="D4" s="102" t="s">
        <v>332</v>
      </c>
      <c r="E4" s="102" t="s">
        <v>333</v>
      </c>
      <c r="F4" s="102" t="s">
        <v>334</v>
      </c>
      <c r="G4" s="102" t="s">
        <v>335</v>
      </c>
      <c r="H4" s="102" t="s">
        <v>336</v>
      </c>
      <c r="I4" s="102" t="s">
        <v>337</v>
      </c>
      <c r="J4" s="102" t="s">
        <v>338</v>
      </c>
      <c r="K4" s="102" t="s">
        <v>317</v>
      </c>
      <c r="L4" s="102" t="s">
        <v>318</v>
      </c>
      <c r="M4" s="102" t="s">
        <v>319</v>
      </c>
      <c r="N4" s="102" t="s">
        <v>320</v>
      </c>
      <c r="O4" s="102" t="s">
        <v>321</v>
      </c>
      <c r="P4" s="102" t="s">
        <v>322</v>
      </c>
      <c r="Q4" s="102" t="s">
        <v>323</v>
      </c>
      <c r="R4" s="102" t="s">
        <v>324</v>
      </c>
      <c r="S4" s="102" t="s">
        <v>325</v>
      </c>
      <c r="T4" s="102" t="s">
        <v>326</v>
      </c>
      <c r="U4" s="102" t="s">
        <v>327</v>
      </c>
      <c r="V4" s="102" t="s">
        <v>328</v>
      </c>
      <c r="W4" s="102" t="s">
        <v>339</v>
      </c>
      <c r="X4" s="103"/>
    </row>
    <row r="5" spans="2:24" ht="12">
      <c r="B5" s="1125" t="s">
        <v>340</v>
      </c>
      <c r="C5" s="1131"/>
      <c r="D5" s="104">
        <v>1320664</v>
      </c>
      <c r="E5" s="105">
        <v>113821</v>
      </c>
      <c r="F5" s="105">
        <v>144984</v>
      </c>
      <c r="G5" s="105">
        <v>163771</v>
      </c>
      <c r="H5" s="105">
        <v>115811</v>
      </c>
      <c r="I5" s="105">
        <v>99216</v>
      </c>
      <c r="J5" s="105">
        <v>103434</v>
      </c>
      <c r="K5" s="105">
        <v>105948</v>
      </c>
      <c r="L5" s="105">
        <v>88473</v>
      </c>
      <c r="M5" s="105">
        <v>72309</v>
      </c>
      <c r="N5" s="105">
        <v>70913</v>
      </c>
      <c r="O5" s="105">
        <v>63182</v>
      </c>
      <c r="P5" s="105">
        <v>57654</v>
      </c>
      <c r="Q5" s="105">
        <v>44749</v>
      </c>
      <c r="R5" s="105">
        <v>33221</v>
      </c>
      <c r="S5" s="105">
        <v>23420</v>
      </c>
      <c r="T5" s="105">
        <v>12708</v>
      </c>
      <c r="U5" s="105">
        <v>5450</v>
      </c>
      <c r="V5" s="105">
        <v>1427</v>
      </c>
      <c r="W5" s="105">
        <v>263</v>
      </c>
      <c r="X5" s="103"/>
    </row>
    <row r="6" spans="2:24" ht="12">
      <c r="B6" s="1126" t="s">
        <v>341</v>
      </c>
      <c r="C6" s="1127"/>
      <c r="D6" s="104">
        <f>SUM(E6:W6)</f>
        <v>1257218</v>
      </c>
      <c r="E6" s="105">
        <v>89451</v>
      </c>
      <c r="F6" s="105">
        <v>106859</v>
      </c>
      <c r="G6" s="105">
        <v>134469</v>
      </c>
      <c r="H6" s="105">
        <v>137300</v>
      </c>
      <c r="I6" s="105">
        <v>74812</v>
      </c>
      <c r="J6" s="105">
        <v>83179</v>
      </c>
      <c r="K6" s="105">
        <v>96772</v>
      </c>
      <c r="L6" s="105">
        <v>103374</v>
      </c>
      <c r="M6" s="105">
        <v>90140</v>
      </c>
      <c r="N6" s="105">
        <v>71190</v>
      </c>
      <c r="O6" s="105">
        <v>67273</v>
      </c>
      <c r="P6" s="105">
        <v>61249</v>
      </c>
      <c r="Q6" s="105">
        <v>49955</v>
      </c>
      <c r="R6" s="105">
        <v>40375</v>
      </c>
      <c r="S6" s="105">
        <v>25979</v>
      </c>
      <c r="T6" s="105">
        <v>15738</v>
      </c>
      <c r="U6" s="105">
        <v>6435</v>
      </c>
      <c r="V6" s="105">
        <v>2135</v>
      </c>
      <c r="W6" s="105">
        <v>533</v>
      </c>
      <c r="X6" s="103"/>
    </row>
    <row r="7" spans="2:24" s="106" customFormat="1" ht="11.25">
      <c r="B7" s="107"/>
      <c r="C7" s="108"/>
      <c r="D7" s="109"/>
      <c r="E7" s="110"/>
      <c r="F7" s="110"/>
      <c r="G7" s="110"/>
      <c r="H7" s="110"/>
      <c r="I7" s="110"/>
      <c r="J7" s="110"/>
      <c r="K7" s="110"/>
      <c r="L7" s="110"/>
      <c r="M7" s="110"/>
      <c r="N7" s="110"/>
      <c r="O7" s="110"/>
      <c r="P7" s="110"/>
      <c r="Q7" s="110"/>
      <c r="R7" s="110"/>
      <c r="S7" s="110"/>
      <c r="T7" s="110"/>
      <c r="U7" s="110"/>
      <c r="V7" s="110"/>
      <c r="W7" s="110"/>
      <c r="X7" s="111"/>
    </row>
    <row r="8" spans="2:24" s="106" customFormat="1" ht="11.25">
      <c r="B8" s="1128" t="s">
        <v>342</v>
      </c>
      <c r="C8" s="1129"/>
      <c r="D8" s="112">
        <f aca="true" t="shared" si="0" ref="D8:W8">SUM(D10,D25)</f>
        <v>1255420</v>
      </c>
      <c r="E8" s="113">
        <f t="shared" si="0"/>
        <v>87976</v>
      </c>
      <c r="F8" s="113">
        <f t="shared" si="0"/>
        <v>104029</v>
      </c>
      <c r="G8" s="113">
        <f t="shared" si="0"/>
        <v>126069</v>
      </c>
      <c r="H8" s="113">
        <f t="shared" si="0"/>
        <v>139292</v>
      </c>
      <c r="I8" s="113">
        <f t="shared" si="0"/>
        <v>77714</v>
      </c>
      <c r="J8" s="113">
        <f t="shared" si="0"/>
        <v>81326</v>
      </c>
      <c r="K8" s="113">
        <f t="shared" si="0"/>
        <v>94552</v>
      </c>
      <c r="L8" s="113">
        <f t="shared" si="0"/>
        <v>102160</v>
      </c>
      <c r="M8" s="113">
        <f t="shared" si="0"/>
        <v>94742</v>
      </c>
      <c r="N8" s="113">
        <f t="shared" si="0"/>
        <v>73296</v>
      </c>
      <c r="O8" s="113">
        <f t="shared" si="0"/>
        <v>66760</v>
      </c>
      <c r="P8" s="113">
        <f t="shared" si="0"/>
        <v>61436</v>
      </c>
      <c r="Q8" s="113">
        <f t="shared" si="0"/>
        <v>51302</v>
      </c>
      <c r="R8" s="113">
        <f t="shared" si="0"/>
        <v>41720</v>
      </c>
      <c r="S8" s="113">
        <f t="shared" si="0"/>
        <v>27218</v>
      </c>
      <c r="T8" s="113">
        <f t="shared" si="0"/>
        <v>16153</v>
      </c>
      <c r="U8" s="113">
        <f t="shared" si="0"/>
        <v>6945</v>
      </c>
      <c r="V8" s="113">
        <f t="shared" si="0"/>
        <v>2144</v>
      </c>
      <c r="W8" s="113">
        <f t="shared" si="0"/>
        <v>586</v>
      </c>
      <c r="X8" s="111"/>
    </row>
    <row r="9" spans="2:24" s="114" customFormat="1" ht="11.25">
      <c r="B9" s="115"/>
      <c r="C9" s="116"/>
      <c r="D9" s="117"/>
      <c r="E9" s="118"/>
      <c r="F9" s="118"/>
      <c r="G9" s="118"/>
      <c r="H9" s="118"/>
      <c r="I9" s="118"/>
      <c r="J9" s="118"/>
      <c r="K9" s="118"/>
      <c r="L9" s="118"/>
      <c r="M9" s="118"/>
      <c r="N9" s="118"/>
      <c r="O9" s="118"/>
      <c r="P9" s="118"/>
      <c r="Q9" s="118"/>
      <c r="R9" s="118"/>
      <c r="S9" s="118"/>
      <c r="T9" s="118"/>
      <c r="U9" s="118"/>
      <c r="V9" s="118"/>
      <c r="W9" s="118"/>
      <c r="X9" s="119"/>
    </row>
    <row r="10" spans="2:24" s="120" customFormat="1" ht="18" customHeight="1">
      <c r="B10" s="1134" t="s">
        <v>343</v>
      </c>
      <c r="C10" s="1135"/>
      <c r="D10" s="121">
        <f aca="true" t="shared" si="1" ref="D10:W10">SUM(D11:D23)</f>
        <v>827664</v>
      </c>
      <c r="E10" s="121">
        <f t="shared" si="1"/>
        <v>60369</v>
      </c>
      <c r="F10" s="121">
        <f t="shared" si="1"/>
        <v>66828</v>
      </c>
      <c r="G10" s="121">
        <f t="shared" si="1"/>
        <v>76624</v>
      </c>
      <c r="H10" s="121">
        <f t="shared" si="1"/>
        <v>92742</v>
      </c>
      <c r="I10" s="121">
        <f t="shared" si="1"/>
        <v>55750</v>
      </c>
      <c r="J10" s="121">
        <f t="shared" si="1"/>
        <v>57507</v>
      </c>
      <c r="K10" s="121">
        <f t="shared" si="1"/>
        <v>65007</v>
      </c>
      <c r="L10" s="121">
        <f t="shared" si="1"/>
        <v>68045</v>
      </c>
      <c r="M10" s="121">
        <f t="shared" si="1"/>
        <v>61980</v>
      </c>
      <c r="N10" s="121">
        <f t="shared" si="1"/>
        <v>47352</v>
      </c>
      <c r="O10" s="121">
        <f t="shared" si="1"/>
        <v>43375</v>
      </c>
      <c r="P10" s="121">
        <f t="shared" si="1"/>
        <v>39539</v>
      </c>
      <c r="Q10" s="121">
        <f t="shared" si="1"/>
        <v>32641</v>
      </c>
      <c r="R10" s="121">
        <f t="shared" si="1"/>
        <v>26439</v>
      </c>
      <c r="S10" s="121">
        <f t="shared" si="1"/>
        <v>17073</v>
      </c>
      <c r="T10" s="121">
        <f t="shared" si="1"/>
        <v>10157</v>
      </c>
      <c r="U10" s="121">
        <f t="shared" si="1"/>
        <v>4493</v>
      </c>
      <c r="V10" s="121">
        <f t="shared" si="1"/>
        <v>1349</v>
      </c>
      <c r="W10" s="121">
        <f t="shared" si="1"/>
        <v>394</v>
      </c>
      <c r="X10" s="112"/>
    </row>
    <row r="11" spans="2:25" ht="12">
      <c r="B11" s="103"/>
      <c r="C11" s="122" t="s">
        <v>236</v>
      </c>
      <c r="D11" s="123">
        <f aca="true" t="shared" si="2" ref="D11:D23">SUM(E11:W11)</f>
        <v>198292</v>
      </c>
      <c r="E11" s="124">
        <v>14979</v>
      </c>
      <c r="F11" s="124">
        <v>15139</v>
      </c>
      <c r="G11" s="124">
        <v>16029</v>
      </c>
      <c r="H11" s="124">
        <v>22699</v>
      </c>
      <c r="I11" s="124">
        <v>15577</v>
      </c>
      <c r="J11" s="124">
        <v>15389</v>
      </c>
      <c r="K11" s="124">
        <v>16242</v>
      </c>
      <c r="L11" s="124">
        <v>16316</v>
      </c>
      <c r="M11" s="124">
        <v>15084</v>
      </c>
      <c r="N11" s="124">
        <v>10983</v>
      </c>
      <c r="O11" s="124">
        <v>10138</v>
      </c>
      <c r="P11" s="124">
        <v>9090</v>
      </c>
      <c r="Q11" s="124">
        <v>7519</v>
      </c>
      <c r="R11" s="124">
        <v>5633</v>
      </c>
      <c r="S11" s="124">
        <v>3768</v>
      </c>
      <c r="T11" s="124">
        <v>2257</v>
      </c>
      <c r="U11" s="124">
        <v>1033</v>
      </c>
      <c r="V11" s="124">
        <v>334</v>
      </c>
      <c r="W11" s="125">
        <v>83</v>
      </c>
      <c r="X11" s="103"/>
      <c r="Y11" s="55"/>
    </row>
    <row r="12" spans="2:25" ht="12">
      <c r="B12" s="103"/>
      <c r="C12" s="122" t="s">
        <v>237</v>
      </c>
      <c r="D12" s="123">
        <f t="shared" si="2"/>
        <v>93828</v>
      </c>
      <c r="E12" s="124">
        <v>6886</v>
      </c>
      <c r="F12" s="124">
        <v>7443</v>
      </c>
      <c r="G12" s="124">
        <v>8584</v>
      </c>
      <c r="H12" s="124">
        <v>10858</v>
      </c>
      <c r="I12" s="124">
        <v>7096</v>
      </c>
      <c r="J12" s="124">
        <v>6481</v>
      </c>
      <c r="K12" s="124">
        <v>7002</v>
      </c>
      <c r="L12" s="124">
        <v>7394</v>
      </c>
      <c r="M12" s="124">
        <v>7115</v>
      </c>
      <c r="N12" s="124">
        <v>5584</v>
      </c>
      <c r="O12" s="124">
        <v>4817</v>
      </c>
      <c r="P12" s="124">
        <v>4222</v>
      </c>
      <c r="Q12" s="124">
        <v>3556</v>
      </c>
      <c r="R12" s="124">
        <v>3207</v>
      </c>
      <c r="S12" s="124">
        <v>1887</v>
      </c>
      <c r="T12" s="124">
        <v>1084</v>
      </c>
      <c r="U12" s="124">
        <v>456</v>
      </c>
      <c r="V12" s="124">
        <v>122</v>
      </c>
      <c r="W12" s="125">
        <v>34</v>
      </c>
      <c r="X12" s="103"/>
      <c r="Y12" s="55"/>
    </row>
    <row r="13" spans="2:25" ht="12">
      <c r="B13" s="103"/>
      <c r="C13" s="122" t="s">
        <v>238</v>
      </c>
      <c r="D13" s="123">
        <f t="shared" si="2"/>
        <v>96689</v>
      </c>
      <c r="E13" s="124">
        <v>7226</v>
      </c>
      <c r="F13" s="124">
        <v>7942</v>
      </c>
      <c r="G13" s="124">
        <v>9028</v>
      </c>
      <c r="H13" s="124">
        <v>10829</v>
      </c>
      <c r="I13" s="124">
        <v>6373</v>
      </c>
      <c r="J13" s="124">
        <v>6579</v>
      </c>
      <c r="K13" s="124">
        <v>7689</v>
      </c>
      <c r="L13" s="124">
        <v>7852</v>
      </c>
      <c r="M13" s="124">
        <v>6851</v>
      </c>
      <c r="N13" s="124">
        <v>5539</v>
      </c>
      <c r="O13" s="124">
        <v>5173</v>
      </c>
      <c r="P13" s="124">
        <v>4735</v>
      </c>
      <c r="Q13" s="124">
        <v>3837</v>
      </c>
      <c r="R13" s="124">
        <v>3150</v>
      </c>
      <c r="S13" s="124">
        <v>1964</v>
      </c>
      <c r="T13" s="124">
        <v>1165</v>
      </c>
      <c r="U13" s="124">
        <v>535</v>
      </c>
      <c r="V13" s="124">
        <v>180</v>
      </c>
      <c r="W13" s="125">
        <v>42</v>
      </c>
      <c r="X13" s="103"/>
      <c r="Y13" s="55"/>
    </row>
    <row r="14" spans="2:25" ht="12">
      <c r="B14" s="103"/>
      <c r="C14" s="122" t="s">
        <v>239</v>
      </c>
      <c r="D14" s="123">
        <f t="shared" si="2"/>
        <v>97245</v>
      </c>
      <c r="E14" s="124">
        <v>7367</v>
      </c>
      <c r="F14" s="124">
        <v>7778</v>
      </c>
      <c r="G14" s="124">
        <v>8973</v>
      </c>
      <c r="H14" s="124">
        <v>11015</v>
      </c>
      <c r="I14" s="124">
        <v>5787</v>
      </c>
      <c r="J14" s="124">
        <v>6984</v>
      </c>
      <c r="K14" s="124">
        <v>8066</v>
      </c>
      <c r="L14" s="124">
        <v>8360</v>
      </c>
      <c r="M14" s="124">
        <v>7314</v>
      </c>
      <c r="N14" s="124">
        <v>5759</v>
      </c>
      <c r="O14" s="124">
        <v>5185</v>
      </c>
      <c r="P14" s="124">
        <v>4605</v>
      </c>
      <c r="Q14" s="124">
        <v>3633</v>
      </c>
      <c r="R14" s="124">
        <v>2912</v>
      </c>
      <c r="S14" s="124">
        <v>1840</v>
      </c>
      <c r="T14" s="124">
        <v>1051</v>
      </c>
      <c r="U14" s="124">
        <v>461</v>
      </c>
      <c r="V14" s="124">
        <v>123</v>
      </c>
      <c r="W14" s="125">
        <v>32</v>
      </c>
      <c r="X14" s="103"/>
      <c r="Y14" s="55"/>
    </row>
    <row r="15" spans="2:25" ht="12">
      <c r="B15" s="103"/>
      <c r="C15" s="122" t="s">
        <v>240</v>
      </c>
      <c r="D15" s="123">
        <f t="shared" si="2"/>
        <v>42567</v>
      </c>
      <c r="E15" s="124">
        <v>3355</v>
      </c>
      <c r="F15" s="124">
        <v>3931</v>
      </c>
      <c r="G15" s="124">
        <v>4392</v>
      </c>
      <c r="H15" s="124">
        <v>4490</v>
      </c>
      <c r="I15" s="124">
        <v>2619</v>
      </c>
      <c r="J15" s="124">
        <v>2919</v>
      </c>
      <c r="K15" s="124">
        <v>3394</v>
      </c>
      <c r="L15" s="124">
        <v>3604</v>
      </c>
      <c r="M15" s="124">
        <v>3220</v>
      </c>
      <c r="N15" s="124">
        <v>2463</v>
      </c>
      <c r="O15" s="124">
        <v>2174</v>
      </c>
      <c r="P15" s="124">
        <v>1919</v>
      </c>
      <c r="Q15" s="124">
        <v>1515</v>
      </c>
      <c r="R15" s="124">
        <v>1220</v>
      </c>
      <c r="S15" s="124">
        <v>772</v>
      </c>
      <c r="T15" s="124">
        <v>371</v>
      </c>
      <c r="U15" s="124">
        <v>150</v>
      </c>
      <c r="V15" s="124">
        <v>45</v>
      </c>
      <c r="W15" s="124">
        <v>14</v>
      </c>
      <c r="X15" s="103"/>
      <c r="Y15" s="55"/>
    </row>
    <row r="16" spans="2:25" ht="12">
      <c r="B16" s="103"/>
      <c r="C16" s="122" t="s">
        <v>241</v>
      </c>
      <c r="D16" s="123">
        <f t="shared" si="2"/>
        <v>39287</v>
      </c>
      <c r="E16" s="124">
        <v>2812</v>
      </c>
      <c r="F16" s="124">
        <v>3375</v>
      </c>
      <c r="G16" s="124">
        <v>3883</v>
      </c>
      <c r="H16" s="124">
        <v>4499</v>
      </c>
      <c r="I16" s="124">
        <v>2279</v>
      </c>
      <c r="J16" s="124">
        <v>2519</v>
      </c>
      <c r="K16" s="124">
        <v>2931</v>
      </c>
      <c r="L16" s="124">
        <v>3220</v>
      </c>
      <c r="M16" s="124">
        <v>2862</v>
      </c>
      <c r="N16" s="124">
        <v>2094</v>
      </c>
      <c r="O16" s="124">
        <v>2061</v>
      </c>
      <c r="P16" s="124">
        <v>1895</v>
      </c>
      <c r="Q16" s="124">
        <v>1641</v>
      </c>
      <c r="R16" s="124">
        <v>1385</v>
      </c>
      <c r="S16" s="124">
        <v>911</v>
      </c>
      <c r="T16" s="124">
        <v>577</v>
      </c>
      <c r="U16" s="124">
        <v>244</v>
      </c>
      <c r="V16" s="124">
        <v>72</v>
      </c>
      <c r="W16" s="124">
        <v>27</v>
      </c>
      <c r="X16" s="103"/>
      <c r="Y16" s="55"/>
    </row>
    <row r="17" spans="2:25" ht="12">
      <c r="B17" s="103"/>
      <c r="C17" s="122" t="s">
        <v>242</v>
      </c>
      <c r="D17" s="123">
        <f t="shared" si="2"/>
        <v>38825</v>
      </c>
      <c r="E17" s="124">
        <v>2641</v>
      </c>
      <c r="F17" s="124">
        <v>2994</v>
      </c>
      <c r="G17" s="124">
        <v>3600</v>
      </c>
      <c r="H17" s="124">
        <v>4370</v>
      </c>
      <c r="I17" s="124">
        <v>2418</v>
      </c>
      <c r="J17" s="124">
        <v>2559</v>
      </c>
      <c r="K17" s="124">
        <v>2914</v>
      </c>
      <c r="L17" s="124">
        <v>3212</v>
      </c>
      <c r="M17" s="124">
        <v>3051</v>
      </c>
      <c r="N17" s="124">
        <v>2263</v>
      </c>
      <c r="O17" s="124">
        <v>2065</v>
      </c>
      <c r="P17" s="124">
        <v>1946</v>
      </c>
      <c r="Q17" s="124">
        <v>1583</v>
      </c>
      <c r="R17" s="124">
        <v>1353</v>
      </c>
      <c r="S17" s="124">
        <v>933</v>
      </c>
      <c r="T17" s="124">
        <v>578</v>
      </c>
      <c r="U17" s="124">
        <v>241</v>
      </c>
      <c r="V17" s="124">
        <v>62</v>
      </c>
      <c r="W17" s="124">
        <v>42</v>
      </c>
      <c r="X17" s="103"/>
      <c r="Y17" s="55"/>
    </row>
    <row r="18" spans="2:25" ht="12">
      <c r="B18" s="103"/>
      <c r="C18" s="122" t="s">
        <v>243</v>
      </c>
      <c r="D18" s="123">
        <f t="shared" si="2"/>
        <v>35653</v>
      </c>
      <c r="E18" s="124">
        <v>2361</v>
      </c>
      <c r="F18" s="124">
        <v>3035</v>
      </c>
      <c r="G18" s="124">
        <v>3740</v>
      </c>
      <c r="H18" s="124">
        <v>3829</v>
      </c>
      <c r="I18" s="124">
        <v>1813</v>
      </c>
      <c r="J18" s="124">
        <v>2049</v>
      </c>
      <c r="K18" s="124">
        <v>2538</v>
      </c>
      <c r="L18" s="124">
        <v>3006</v>
      </c>
      <c r="M18" s="124">
        <v>2654</v>
      </c>
      <c r="N18" s="124">
        <v>2102</v>
      </c>
      <c r="O18" s="124">
        <v>2003</v>
      </c>
      <c r="P18" s="124">
        <v>1882</v>
      </c>
      <c r="Q18" s="124">
        <v>1621</v>
      </c>
      <c r="R18" s="124">
        <v>1222</v>
      </c>
      <c r="S18" s="124">
        <v>866</v>
      </c>
      <c r="T18" s="124">
        <v>591</v>
      </c>
      <c r="U18" s="124">
        <v>253</v>
      </c>
      <c r="V18" s="124">
        <v>71</v>
      </c>
      <c r="W18" s="124">
        <v>17</v>
      </c>
      <c r="X18" s="103"/>
      <c r="Y18" s="55"/>
    </row>
    <row r="19" spans="2:25" ht="12">
      <c r="B19" s="103"/>
      <c r="C19" s="122" t="s">
        <v>244</v>
      </c>
      <c r="D19" s="123">
        <f t="shared" si="2"/>
        <v>34029</v>
      </c>
      <c r="E19" s="124">
        <v>2310</v>
      </c>
      <c r="F19" s="124">
        <v>2656</v>
      </c>
      <c r="G19" s="124">
        <v>3252</v>
      </c>
      <c r="H19" s="124">
        <v>3611</v>
      </c>
      <c r="I19" s="124">
        <v>2098</v>
      </c>
      <c r="J19" s="124">
        <v>2255</v>
      </c>
      <c r="K19" s="124">
        <v>2630</v>
      </c>
      <c r="L19" s="124">
        <v>2718</v>
      </c>
      <c r="M19" s="124">
        <v>2674</v>
      </c>
      <c r="N19" s="124">
        <v>2038</v>
      </c>
      <c r="O19" s="124">
        <v>1779</v>
      </c>
      <c r="P19" s="124">
        <v>1743</v>
      </c>
      <c r="Q19" s="124">
        <v>1435</v>
      </c>
      <c r="R19" s="124">
        <v>1254</v>
      </c>
      <c r="S19" s="124">
        <v>839</v>
      </c>
      <c r="T19" s="124">
        <v>470</v>
      </c>
      <c r="U19" s="124">
        <v>193</v>
      </c>
      <c r="V19" s="124">
        <v>49</v>
      </c>
      <c r="W19" s="125">
        <v>25</v>
      </c>
      <c r="X19" s="103"/>
      <c r="Y19" s="55"/>
    </row>
    <row r="20" spans="2:25" ht="12">
      <c r="B20" s="103"/>
      <c r="C20" s="122" t="s">
        <v>245</v>
      </c>
      <c r="D20" s="123">
        <f t="shared" si="2"/>
        <v>44303</v>
      </c>
      <c r="E20" s="124">
        <v>2987</v>
      </c>
      <c r="F20" s="124">
        <v>3455</v>
      </c>
      <c r="G20" s="124">
        <v>4159</v>
      </c>
      <c r="H20" s="124">
        <v>5185</v>
      </c>
      <c r="I20" s="124">
        <v>3030</v>
      </c>
      <c r="J20" s="124">
        <v>2974</v>
      </c>
      <c r="K20" s="124">
        <v>3344</v>
      </c>
      <c r="L20" s="124">
        <v>3545</v>
      </c>
      <c r="M20" s="124">
        <v>3253</v>
      </c>
      <c r="N20" s="124">
        <v>2529</v>
      </c>
      <c r="O20" s="124">
        <v>2373</v>
      </c>
      <c r="P20" s="124">
        <v>2256</v>
      </c>
      <c r="Q20" s="124">
        <v>1807</v>
      </c>
      <c r="R20" s="124">
        <v>1458</v>
      </c>
      <c r="S20" s="124">
        <v>904</v>
      </c>
      <c r="T20" s="124">
        <v>641</v>
      </c>
      <c r="U20" s="124">
        <v>279</v>
      </c>
      <c r="V20" s="124">
        <v>101</v>
      </c>
      <c r="W20" s="125">
        <v>23</v>
      </c>
      <c r="X20" s="103"/>
      <c r="Y20" s="55"/>
    </row>
    <row r="21" spans="2:25" ht="12">
      <c r="B21" s="103"/>
      <c r="C21" s="122" t="s">
        <v>246</v>
      </c>
      <c r="D21" s="123">
        <f t="shared" si="2"/>
        <v>39279</v>
      </c>
      <c r="E21" s="124">
        <v>2869</v>
      </c>
      <c r="F21" s="124">
        <v>3340</v>
      </c>
      <c r="G21" s="124">
        <v>3581</v>
      </c>
      <c r="H21" s="124">
        <v>4145</v>
      </c>
      <c r="I21" s="124">
        <v>2927</v>
      </c>
      <c r="J21" s="124">
        <v>2837</v>
      </c>
      <c r="K21" s="124">
        <v>3285</v>
      </c>
      <c r="L21" s="124">
        <v>3440</v>
      </c>
      <c r="M21" s="124">
        <v>2694</v>
      </c>
      <c r="N21" s="124">
        <v>2009</v>
      </c>
      <c r="O21" s="124">
        <v>2051</v>
      </c>
      <c r="P21" s="124">
        <v>1883</v>
      </c>
      <c r="Q21" s="124">
        <v>1478</v>
      </c>
      <c r="R21" s="124">
        <v>1156</v>
      </c>
      <c r="S21" s="124">
        <v>784</v>
      </c>
      <c r="T21" s="124">
        <v>460</v>
      </c>
      <c r="U21" s="124">
        <v>250</v>
      </c>
      <c r="V21" s="124">
        <v>67</v>
      </c>
      <c r="W21" s="125">
        <v>23</v>
      </c>
      <c r="X21" s="103"/>
      <c r="Y21" s="55"/>
    </row>
    <row r="22" spans="2:25" ht="12">
      <c r="B22" s="103"/>
      <c r="C22" s="122" t="s">
        <v>247</v>
      </c>
      <c r="D22" s="123">
        <f t="shared" si="2"/>
        <v>28875</v>
      </c>
      <c r="E22" s="124">
        <v>1853</v>
      </c>
      <c r="F22" s="124">
        <v>2574</v>
      </c>
      <c r="G22" s="124">
        <v>3487</v>
      </c>
      <c r="H22" s="124">
        <v>3163</v>
      </c>
      <c r="I22" s="124">
        <v>1437</v>
      </c>
      <c r="J22" s="124">
        <v>1602</v>
      </c>
      <c r="K22" s="124">
        <v>2112</v>
      </c>
      <c r="L22" s="124">
        <v>2360</v>
      </c>
      <c r="M22" s="124">
        <v>2208</v>
      </c>
      <c r="N22" s="124">
        <v>1664</v>
      </c>
      <c r="O22" s="124">
        <v>1515</v>
      </c>
      <c r="P22" s="124">
        <v>1397</v>
      </c>
      <c r="Q22" s="124">
        <v>1224</v>
      </c>
      <c r="R22" s="124">
        <v>986</v>
      </c>
      <c r="S22" s="124">
        <v>642</v>
      </c>
      <c r="T22" s="124">
        <v>403</v>
      </c>
      <c r="U22" s="124">
        <v>174</v>
      </c>
      <c r="V22" s="124">
        <v>58</v>
      </c>
      <c r="W22" s="125">
        <v>16</v>
      </c>
      <c r="X22" s="103"/>
      <c r="Y22" s="55"/>
    </row>
    <row r="23" spans="2:25" ht="12">
      <c r="B23" s="103"/>
      <c r="C23" s="122" t="s">
        <v>329</v>
      </c>
      <c r="D23" s="123">
        <f t="shared" si="2"/>
        <v>38792</v>
      </c>
      <c r="E23" s="124">
        <v>2723</v>
      </c>
      <c r="F23" s="124">
        <v>3166</v>
      </c>
      <c r="G23" s="124">
        <v>3916</v>
      </c>
      <c r="H23" s="124">
        <v>4049</v>
      </c>
      <c r="I23" s="124">
        <v>2296</v>
      </c>
      <c r="J23" s="124">
        <v>2360</v>
      </c>
      <c r="K23" s="124">
        <v>2860</v>
      </c>
      <c r="L23" s="124">
        <v>3018</v>
      </c>
      <c r="M23" s="124">
        <v>3000</v>
      </c>
      <c r="N23" s="124">
        <v>2325</v>
      </c>
      <c r="O23" s="124">
        <v>2041</v>
      </c>
      <c r="P23" s="124">
        <v>1966</v>
      </c>
      <c r="Q23" s="124">
        <v>1792</v>
      </c>
      <c r="R23" s="124">
        <v>1503</v>
      </c>
      <c r="S23" s="124">
        <v>963</v>
      </c>
      <c r="T23" s="124">
        <v>509</v>
      </c>
      <c r="U23" s="124">
        <v>224</v>
      </c>
      <c r="V23" s="124">
        <v>65</v>
      </c>
      <c r="W23" s="125">
        <v>16</v>
      </c>
      <c r="X23" s="103"/>
      <c r="Y23" s="55"/>
    </row>
    <row r="24" spans="2:25" ht="12">
      <c r="B24" s="103"/>
      <c r="C24" s="122"/>
      <c r="D24" s="123"/>
      <c r="E24" s="124"/>
      <c r="F24" s="124"/>
      <c r="G24" s="124"/>
      <c r="H24" s="124"/>
      <c r="I24" s="124"/>
      <c r="J24" s="124"/>
      <c r="K24" s="124"/>
      <c r="L24" s="124"/>
      <c r="M24" s="124"/>
      <c r="N24" s="124"/>
      <c r="O24" s="124"/>
      <c r="P24" s="124"/>
      <c r="Q24" s="124"/>
      <c r="R24" s="124"/>
      <c r="S24" s="124"/>
      <c r="T24" s="124"/>
      <c r="U24" s="124"/>
      <c r="V24" s="124"/>
      <c r="W24" s="125"/>
      <c r="X24" s="103"/>
      <c r="Y24" s="55"/>
    </row>
    <row r="25" spans="2:25" s="106" customFormat="1" ht="18" customHeight="1">
      <c r="B25" s="1134" t="s">
        <v>344</v>
      </c>
      <c r="C25" s="1135"/>
      <c r="D25" s="126">
        <f aca="true" t="shared" si="3" ref="D25:W25">SUM(D53,D57,D63,D44,D66,D70,D26,D35,D38)</f>
        <v>427756</v>
      </c>
      <c r="E25" s="126">
        <f t="shared" si="3"/>
        <v>27607</v>
      </c>
      <c r="F25" s="126">
        <f t="shared" si="3"/>
        <v>37201</v>
      </c>
      <c r="G25" s="126">
        <f t="shared" si="3"/>
        <v>49445</v>
      </c>
      <c r="H25" s="126">
        <f t="shared" si="3"/>
        <v>46550</v>
      </c>
      <c r="I25" s="126">
        <f t="shared" si="3"/>
        <v>21964</v>
      </c>
      <c r="J25" s="126">
        <f t="shared" si="3"/>
        <v>23819</v>
      </c>
      <c r="K25" s="126">
        <f t="shared" si="3"/>
        <v>29545</v>
      </c>
      <c r="L25" s="126">
        <f t="shared" si="3"/>
        <v>34115</v>
      </c>
      <c r="M25" s="126">
        <f t="shared" si="3"/>
        <v>32762</v>
      </c>
      <c r="N25" s="126">
        <f t="shared" si="3"/>
        <v>25944</v>
      </c>
      <c r="O25" s="126">
        <f t="shared" si="3"/>
        <v>23385</v>
      </c>
      <c r="P25" s="126">
        <f t="shared" si="3"/>
        <v>21897</v>
      </c>
      <c r="Q25" s="126">
        <f t="shared" si="3"/>
        <v>18661</v>
      </c>
      <c r="R25" s="126">
        <f t="shared" si="3"/>
        <v>15281</v>
      </c>
      <c r="S25" s="126">
        <f t="shared" si="3"/>
        <v>10145</v>
      </c>
      <c r="T25" s="126">
        <f t="shared" si="3"/>
        <v>5996</v>
      </c>
      <c r="U25" s="126">
        <f t="shared" si="3"/>
        <v>2452</v>
      </c>
      <c r="V25" s="126">
        <f t="shared" si="3"/>
        <v>795</v>
      </c>
      <c r="W25" s="126">
        <f t="shared" si="3"/>
        <v>192</v>
      </c>
      <c r="X25" s="111"/>
      <c r="Y25" s="36"/>
    </row>
    <row r="26" spans="2:25" ht="12">
      <c r="B26" s="1138" t="s">
        <v>289</v>
      </c>
      <c r="C26" s="1131"/>
      <c r="D26" s="123">
        <f aca="true" t="shared" si="4" ref="D26:W26">SUM(D27:D33)</f>
        <v>84696</v>
      </c>
      <c r="E26" s="124">
        <f t="shared" si="4"/>
        <v>5257</v>
      </c>
      <c r="F26" s="124">
        <f t="shared" si="4"/>
        <v>7137</v>
      </c>
      <c r="G26" s="124">
        <f t="shared" si="4"/>
        <v>9813</v>
      </c>
      <c r="H26" s="124">
        <f t="shared" si="4"/>
        <v>9624</v>
      </c>
      <c r="I26" s="124">
        <f t="shared" si="4"/>
        <v>4443</v>
      </c>
      <c r="J26" s="124">
        <f t="shared" si="4"/>
        <v>4992</v>
      </c>
      <c r="K26" s="124">
        <f t="shared" si="4"/>
        <v>6110</v>
      </c>
      <c r="L26" s="124">
        <f t="shared" si="4"/>
        <v>6878</v>
      </c>
      <c r="M26" s="124">
        <f t="shared" si="4"/>
        <v>6112</v>
      </c>
      <c r="N26" s="124">
        <f t="shared" si="4"/>
        <v>4964</v>
      </c>
      <c r="O26" s="124">
        <f t="shared" si="4"/>
        <v>4642</v>
      </c>
      <c r="P26" s="124">
        <f t="shared" si="4"/>
        <v>4404</v>
      </c>
      <c r="Q26" s="124">
        <f t="shared" si="4"/>
        <v>3740</v>
      </c>
      <c r="R26" s="124">
        <f t="shared" si="4"/>
        <v>2880</v>
      </c>
      <c r="S26" s="124">
        <f t="shared" si="4"/>
        <v>1913</v>
      </c>
      <c r="T26" s="124">
        <f t="shared" si="4"/>
        <v>1165</v>
      </c>
      <c r="U26" s="124">
        <f t="shared" si="4"/>
        <v>439</v>
      </c>
      <c r="V26" s="124">
        <f t="shared" si="4"/>
        <v>149</v>
      </c>
      <c r="W26" s="124">
        <f t="shared" si="4"/>
        <v>34</v>
      </c>
      <c r="X26" s="103"/>
      <c r="Y26" s="55"/>
    </row>
    <row r="27" spans="2:25" ht="12">
      <c r="B27" s="103"/>
      <c r="C27" s="122" t="s">
        <v>345</v>
      </c>
      <c r="D27" s="123">
        <f aca="true" t="shared" si="5" ref="D27:D33">SUM(E27:W27)</f>
        <v>9200</v>
      </c>
      <c r="E27" s="124">
        <v>484</v>
      </c>
      <c r="F27" s="124">
        <v>818</v>
      </c>
      <c r="G27" s="124">
        <v>1239</v>
      </c>
      <c r="H27" s="124">
        <v>784</v>
      </c>
      <c r="I27" s="124">
        <v>431</v>
      </c>
      <c r="J27" s="124">
        <v>523</v>
      </c>
      <c r="K27" s="124">
        <v>602</v>
      </c>
      <c r="L27" s="124">
        <v>792</v>
      </c>
      <c r="M27" s="124">
        <v>747</v>
      </c>
      <c r="N27" s="124">
        <v>584</v>
      </c>
      <c r="O27" s="124">
        <v>524</v>
      </c>
      <c r="P27" s="124">
        <v>463</v>
      </c>
      <c r="Q27" s="124">
        <v>445</v>
      </c>
      <c r="R27" s="124">
        <v>352</v>
      </c>
      <c r="S27" s="124">
        <v>202</v>
      </c>
      <c r="T27" s="124">
        <v>133</v>
      </c>
      <c r="U27" s="124">
        <v>50</v>
      </c>
      <c r="V27" s="124">
        <v>23</v>
      </c>
      <c r="W27" s="125">
        <v>4</v>
      </c>
      <c r="X27" s="103"/>
      <c r="Y27" s="55"/>
    </row>
    <row r="28" spans="2:25" ht="12">
      <c r="B28" s="103"/>
      <c r="C28" s="122" t="s">
        <v>346</v>
      </c>
      <c r="D28" s="123">
        <f t="shared" si="5"/>
        <v>9581</v>
      </c>
      <c r="E28" s="124">
        <v>601</v>
      </c>
      <c r="F28" s="124">
        <v>778</v>
      </c>
      <c r="G28" s="124">
        <v>1092</v>
      </c>
      <c r="H28" s="124">
        <v>1065</v>
      </c>
      <c r="I28" s="124">
        <v>502</v>
      </c>
      <c r="J28" s="124">
        <v>604</v>
      </c>
      <c r="K28" s="124">
        <v>701</v>
      </c>
      <c r="L28" s="124">
        <v>815</v>
      </c>
      <c r="M28" s="124">
        <v>669</v>
      </c>
      <c r="N28" s="124">
        <v>543</v>
      </c>
      <c r="O28" s="124">
        <v>532</v>
      </c>
      <c r="P28" s="124">
        <v>515</v>
      </c>
      <c r="Q28" s="124">
        <v>399</v>
      </c>
      <c r="R28" s="124">
        <v>334</v>
      </c>
      <c r="S28" s="124">
        <v>231</v>
      </c>
      <c r="T28" s="124">
        <v>129</v>
      </c>
      <c r="U28" s="124">
        <v>59</v>
      </c>
      <c r="V28" s="124">
        <v>11</v>
      </c>
      <c r="W28" s="124">
        <v>1</v>
      </c>
      <c r="X28" s="103"/>
      <c r="Y28" s="55"/>
    </row>
    <row r="29" spans="2:25" ht="12">
      <c r="B29" s="103"/>
      <c r="C29" s="122" t="s">
        <v>347</v>
      </c>
      <c r="D29" s="123">
        <f t="shared" si="5"/>
        <v>11827</v>
      </c>
      <c r="E29" s="124">
        <v>718</v>
      </c>
      <c r="F29" s="124">
        <v>1044</v>
      </c>
      <c r="G29" s="124">
        <v>1414</v>
      </c>
      <c r="H29" s="124">
        <v>1438</v>
      </c>
      <c r="I29" s="124">
        <v>590</v>
      </c>
      <c r="J29" s="124">
        <v>629</v>
      </c>
      <c r="K29" s="124">
        <v>846</v>
      </c>
      <c r="L29" s="124">
        <v>927</v>
      </c>
      <c r="M29" s="124">
        <v>876</v>
      </c>
      <c r="N29" s="124">
        <v>701</v>
      </c>
      <c r="O29" s="124">
        <v>626</v>
      </c>
      <c r="P29" s="124">
        <v>562</v>
      </c>
      <c r="Q29" s="124">
        <v>484</v>
      </c>
      <c r="R29" s="124">
        <v>431</v>
      </c>
      <c r="S29" s="124">
        <v>277</v>
      </c>
      <c r="T29" s="124">
        <v>189</v>
      </c>
      <c r="U29" s="124">
        <v>54</v>
      </c>
      <c r="V29" s="124">
        <v>12</v>
      </c>
      <c r="W29" s="125">
        <v>9</v>
      </c>
      <c r="X29" s="103"/>
      <c r="Y29" s="55"/>
    </row>
    <row r="30" spans="2:25" ht="12">
      <c r="B30" s="103"/>
      <c r="C30" s="122" t="s">
        <v>348</v>
      </c>
      <c r="D30" s="123">
        <f t="shared" si="5"/>
        <v>9201</v>
      </c>
      <c r="E30" s="124">
        <v>570</v>
      </c>
      <c r="F30" s="124">
        <v>774</v>
      </c>
      <c r="G30" s="124">
        <v>1058</v>
      </c>
      <c r="H30" s="124">
        <v>1061</v>
      </c>
      <c r="I30" s="124">
        <v>469</v>
      </c>
      <c r="J30" s="124">
        <v>541</v>
      </c>
      <c r="K30" s="124">
        <v>668</v>
      </c>
      <c r="L30" s="124">
        <v>723</v>
      </c>
      <c r="M30" s="124">
        <v>642</v>
      </c>
      <c r="N30" s="124">
        <v>522</v>
      </c>
      <c r="O30" s="124">
        <v>518</v>
      </c>
      <c r="P30" s="124">
        <v>488</v>
      </c>
      <c r="Q30" s="124">
        <v>405</v>
      </c>
      <c r="R30" s="124">
        <v>340</v>
      </c>
      <c r="S30" s="124">
        <v>226</v>
      </c>
      <c r="T30" s="124">
        <v>128</v>
      </c>
      <c r="U30" s="124">
        <v>49</v>
      </c>
      <c r="V30" s="124">
        <v>15</v>
      </c>
      <c r="W30" s="125">
        <v>4</v>
      </c>
      <c r="X30" s="103"/>
      <c r="Y30" s="55"/>
    </row>
    <row r="31" spans="2:25" ht="12">
      <c r="B31" s="103"/>
      <c r="C31" s="122" t="s">
        <v>349</v>
      </c>
      <c r="D31" s="123">
        <f t="shared" si="5"/>
        <v>14593</v>
      </c>
      <c r="E31" s="124">
        <v>881</v>
      </c>
      <c r="F31" s="124">
        <v>1161</v>
      </c>
      <c r="G31" s="124">
        <v>1672</v>
      </c>
      <c r="H31" s="124">
        <v>1783</v>
      </c>
      <c r="I31" s="124">
        <v>803</v>
      </c>
      <c r="J31" s="124">
        <v>846</v>
      </c>
      <c r="K31" s="124">
        <v>1004</v>
      </c>
      <c r="L31" s="124">
        <v>1131</v>
      </c>
      <c r="M31" s="124">
        <v>1025</v>
      </c>
      <c r="N31" s="124">
        <v>882</v>
      </c>
      <c r="O31" s="124">
        <v>809</v>
      </c>
      <c r="P31" s="124">
        <v>783</v>
      </c>
      <c r="Q31" s="124">
        <v>678</v>
      </c>
      <c r="R31" s="124">
        <v>478</v>
      </c>
      <c r="S31" s="124">
        <v>350</v>
      </c>
      <c r="T31" s="124">
        <v>204</v>
      </c>
      <c r="U31" s="124">
        <v>69</v>
      </c>
      <c r="V31" s="124">
        <v>27</v>
      </c>
      <c r="W31" s="125">
        <v>7</v>
      </c>
      <c r="X31" s="103"/>
      <c r="Y31" s="55"/>
    </row>
    <row r="32" spans="2:25" ht="12">
      <c r="B32" s="103"/>
      <c r="C32" s="122" t="s">
        <v>350</v>
      </c>
      <c r="D32" s="123">
        <f t="shared" si="5"/>
        <v>9934</v>
      </c>
      <c r="E32" s="124">
        <v>632</v>
      </c>
      <c r="F32" s="124">
        <v>855</v>
      </c>
      <c r="G32" s="124">
        <v>1102</v>
      </c>
      <c r="H32" s="124">
        <v>1071</v>
      </c>
      <c r="I32" s="124">
        <v>513</v>
      </c>
      <c r="J32" s="124">
        <v>590</v>
      </c>
      <c r="K32" s="124">
        <v>736</v>
      </c>
      <c r="L32" s="124">
        <v>809</v>
      </c>
      <c r="M32" s="124">
        <v>714</v>
      </c>
      <c r="N32" s="124">
        <v>547</v>
      </c>
      <c r="O32" s="124">
        <v>586</v>
      </c>
      <c r="P32" s="124">
        <v>573</v>
      </c>
      <c r="Q32" s="124">
        <v>440</v>
      </c>
      <c r="R32" s="124">
        <v>329</v>
      </c>
      <c r="S32" s="124">
        <v>221</v>
      </c>
      <c r="T32" s="124">
        <v>123</v>
      </c>
      <c r="U32" s="124">
        <v>65</v>
      </c>
      <c r="V32" s="124">
        <v>26</v>
      </c>
      <c r="W32" s="125">
        <v>2</v>
      </c>
      <c r="X32" s="103"/>
      <c r="Y32" s="55"/>
    </row>
    <row r="33" spans="2:25" ht="12">
      <c r="B33" s="103"/>
      <c r="C33" s="122" t="s">
        <v>351</v>
      </c>
      <c r="D33" s="123">
        <f t="shared" si="5"/>
        <v>20360</v>
      </c>
      <c r="E33" s="124">
        <v>1371</v>
      </c>
      <c r="F33" s="124">
        <v>1707</v>
      </c>
      <c r="G33" s="124">
        <v>2236</v>
      </c>
      <c r="H33" s="124">
        <v>2422</v>
      </c>
      <c r="I33" s="124">
        <v>1135</v>
      </c>
      <c r="J33" s="124">
        <v>1259</v>
      </c>
      <c r="K33" s="124">
        <v>1553</v>
      </c>
      <c r="L33" s="124">
        <v>1681</v>
      </c>
      <c r="M33" s="124">
        <v>1439</v>
      </c>
      <c r="N33" s="124">
        <v>1185</v>
      </c>
      <c r="O33" s="124">
        <v>1047</v>
      </c>
      <c r="P33" s="124">
        <v>1020</v>
      </c>
      <c r="Q33" s="124">
        <v>889</v>
      </c>
      <c r="R33" s="124">
        <v>616</v>
      </c>
      <c r="S33" s="124">
        <v>406</v>
      </c>
      <c r="T33" s="124">
        <v>259</v>
      </c>
      <c r="U33" s="124">
        <v>93</v>
      </c>
      <c r="V33" s="124">
        <v>35</v>
      </c>
      <c r="W33" s="125">
        <v>7</v>
      </c>
      <c r="X33" s="103"/>
      <c r="Y33" s="55"/>
    </row>
    <row r="34" spans="2:25" ht="12">
      <c r="B34" s="103"/>
      <c r="C34" s="122"/>
      <c r="D34" s="123"/>
      <c r="E34" s="124"/>
      <c r="F34" s="124"/>
      <c r="G34" s="124"/>
      <c r="H34" s="124"/>
      <c r="I34" s="124"/>
      <c r="J34" s="124"/>
      <c r="K34" s="124"/>
      <c r="L34" s="124"/>
      <c r="M34" s="124"/>
      <c r="N34" s="124"/>
      <c r="O34" s="124"/>
      <c r="P34" s="124"/>
      <c r="Q34" s="124"/>
      <c r="R34" s="124"/>
      <c r="S34" s="124"/>
      <c r="T34" s="124"/>
      <c r="U34" s="124"/>
      <c r="V34" s="124"/>
      <c r="W34" s="125"/>
      <c r="X34" s="103"/>
      <c r="Y34" s="55"/>
    </row>
    <row r="35" spans="2:25" ht="12">
      <c r="B35" s="1138" t="s">
        <v>292</v>
      </c>
      <c r="C35" s="1131"/>
      <c r="D35" s="123">
        <f aca="true" t="shared" si="6" ref="D35:W35">SUM(D36)</f>
        <v>16779</v>
      </c>
      <c r="E35" s="124">
        <f t="shared" si="6"/>
        <v>1321</v>
      </c>
      <c r="F35" s="124">
        <f t="shared" si="6"/>
        <v>1522</v>
      </c>
      <c r="G35" s="124">
        <f t="shared" si="6"/>
        <v>2048</v>
      </c>
      <c r="H35" s="124">
        <f t="shared" si="6"/>
        <v>1567</v>
      </c>
      <c r="I35" s="124">
        <f t="shared" si="6"/>
        <v>758</v>
      </c>
      <c r="J35" s="124">
        <f t="shared" si="6"/>
        <v>939</v>
      </c>
      <c r="K35" s="124">
        <f t="shared" si="6"/>
        <v>1106</v>
      </c>
      <c r="L35" s="124">
        <f t="shared" si="6"/>
        <v>1247</v>
      </c>
      <c r="M35" s="124">
        <f t="shared" si="6"/>
        <v>1250</v>
      </c>
      <c r="N35" s="124">
        <f t="shared" si="6"/>
        <v>996</v>
      </c>
      <c r="O35" s="124">
        <f t="shared" si="6"/>
        <v>880</v>
      </c>
      <c r="P35" s="124">
        <f t="shared" si="6"/>
        <v>881</v>
      </c>
      <c r="Q35" s="124">
        <f t="shared" si="6"/>
        <v>746</v>
      </c>
      <c r="R35" s="124">
        <f t="shared" si="6"/>
        <v>634</v>
      </c>
      <c r="S35" s="124">
        <f t="shared" si="6"/>
        <v>437</v>
      </c>
      <c r="T35" s="124">
        <f t="shared" si="6"/>
        <v>265</v>
      </c>
      <c r="U35" s="124">
        <f t="shared" si="6"/>
        <v>122</v>
      </c>
      <c r="V35" s="124">
        <f t="shared" si="6"/>
        <v>47</v>
      </c>
      <c r="W35" s="124">
        <f t="shared" si="6"/>
        <v>13</v>
      </c>
      <c r="X35" s="103"/>
      <c r="Y35" s="55"/>
    </row>
    <row r="36" spans="2:25" ht="12">
      <c r="B36" s="103"/>
      <c r="C36" s="122" t="s">
        <v>253</v>
      </c>
      <c r="D36" s="123">
        <f>SUM(E36:W36)</f>
        <v>16779</v>
      </c>
      <c r="E36" s="124">
        <v>1321</v>
      </c>
      <c r="F36" s="124">
        <v>1522</v>
      </c>
      <c r="G36" s="124">
        <v>2048</v>
      </c>
      <c r="H36" s="124">
        <v>1567</v>
      </c>
      <c r="I36" s="124">
        <v>758</v>
      </c>
      <c r="J36" s="124">
        <v>939</v>
      </c>
      <c r="K36" s="124">
        <v>1106</v>
      </c>
      <c r="L36" s="124">
        <v>1247</v>
      </c>
      <c r="M36" s="124">
        <v>1250</v>
      </c>
      <c r="N36" s="124">
        <v>996</v>
      </c>
      <c r="O36" s="124">
        <v>880</v>
      </c>
      <c r="P36" s="124">
        <v>881</v>
      </c>
      <c r="Q36" s="124">
        <v>746</v>
      </c>
      <c r="R36" s="124">
        <v>634</v>
      </c>
      <c r="S36" s="124">
        <v>437</v>
      </c>
      <c r="T36" s="124">
        <v>265</v>
      </c>
      <c r="U36" s="124">
        <v>122</v>
      </c>
      <c r="V36" s="124">
        <v>47</v>
      </c>
      <c r="W36" s="125">
        <v>13</v>
      </c>
      <c r="X36" s="103"/>
      <c r="Y36" s="55"/>
    </row>
    <row r="37" spans="2:25" ht="12">
      <c r="B37" s="103"/>
      <c r="C37" s="122"/>
      <c r="D37" s="123"/>
      <c r="E37" s="124"/>
      <c r="F37" s="124"/>
      <c r="G37" s="124"/>
      <c r="H37" s="124"/>
      <c r="I37" s="124"/>
      <c r="J37" s="124"/>
      <c r="K37" s="124"/>
      <c r="L37" s="124"/>
      <c r="M37" s="124"/>
      <c r="N37" s="124"/>
      <c r="O37" s="124"/>
      <c r="P37" s="124"/>
      <c r="Q37" s="124"/>
      <c r="R37" s="124"/>
      <c r="S37" s="124"/>
      <c r="T37" s="124"/>
      <c r="U37" s="124"/>
      <c r="V37" s="124"/>
      <c r="W37" s="125"/>
      <c r="X37" s="103"/>
      <c r="Y37" s="55"/>
    </row>
    <row r="38" spans="2:25" ht="12">
      <c r="B38" s="1138" t="s">
        <v>293</v>
      </c>
      <c r="C38" s="1131"/>
      <c r="D38" s="123">
        <f aca="true" t="shared" si="7" ref="D38:W38">SUM(D39:D42)</f>
        <v>48007</v>
      </c>
      <c r="E38" s="124">
        <f t="shared" si="7"/>
        <v>2995</v>
      </c>
      <c r="F38" s="124">
        <f t="shared" si="7"/>
        <v>3849</v>
      </c>
      <c r="G38" s="124">
        <f t="shared" si="7"/>
        <v>5264</v>
      </c>
      <c r="H38" s="124">
        <f t="shared" si="7"/>
        <v>5559</v>
      </c>
      <c r="I38" s="124">
        <f t="shared" si="7"/>
        <v>2550</v>
      </c>
      <c r="J38" s="124">
        <f t="shared" si="7"/>
        <v>2694</v>
      </c>
      <c r="K38" s="124">
        <f t="shared" si="7"/>
        <v>3333</v>
      </c>
      <c r="L38" s="124">
        <f t="shared" si="7"/>
        <v>3906</v>
      </c>
      <c r="M38" s="124">
        <f t="shared" si="7"/>
        <v>3712</v>
      </c>
      <c r="N38" s="124">
        <f t="shared" si="7"/>
        <v>2915</v>
      </c>
      <c r="O38" s="124">
        <f t="shared" si="7"/>
        <v>2667</v>
      </c>
      <c r="P38" s="124">
        <f t="shared" si="7"/>
        <v>2470</v>
      </c>
      <c r="Q38" s="124">
        <f t="shared" si="7"/>
        <v>2137</v>
      </c>
      <c r="R38" s="124">
        <f t="shared" si="7"/>
        <v>1741</v>
      </c>
      <c r="S38" s="124">
        <f t="shared" si="7"/>
        <v>1134</v>
      </c>
      <c r="T38" s="124">
        <f t="shared" si="7"/>
        <v>679</v>
      </c>
      <c r="U38" s="124">
        <f t="shared" si="7"/>
        <v>288</v>
      </c>
      <c r="V38" s="124">
        <f t="shared" si="7"/>
        <v>95</v>
      </c>
      <c r="W38" s="124">
        <f t="shared" si="7"/>
        <v>19</v>
      </c>
      <c r="X38" s="103"/>
      <c r="Y38" s="55"/>
    </row>
    <row r="39" spans="2:25" ht="12">
      <c r="B39" s="103"/>
      <c r="C39" s="122" t="s">
        <v>352</v>
      </c>
      <c r="D39" s="123">
        <f>SUM(E39:W39)</f>
        <v>7379</v>
      </c>
      <c r="E39" s="124">
        <v>526</v>
      </c>
      <c r="F39" s="124">
        <v>593</v>
      </c>
      <c r="G39" s="124">
        <v>815</v>
      </c>
      <c r="H39" s="124">
        <v>835</v>
      </c>
      <c r="I39" s="124">
        <v>350</v>
      </c>
      <c r="J39" s="124">
        <v>429</v>
      </c>
      <c r="K39" s="124">
        <v>525</v>
      </c>
      <c r="L39" s="124">
        <v>577</v>
      </c>
      <c r="M39" s="124">
        <v>555</v>
      </c>
      <c r="N39" s="124">
        <v>423</v>
      </c>
      <c r="O39" s="124">
        <v>391</v>
      </c>
      <c r="P39" s="124">
        <v>417</v>
      </c>
      <c r="Q39" s="124">
        <v>336</v>
      </c>
      <c r="R39" s="124">
        <v>264</v>
      </c>
      <c r="S39" s="124">
        <v>156</v>
      </c>
      <c r="T39" s="124">
        <v>113</v>
      </c>
      <c r="U39" s="124">
        <v>48</v>
      </c>
      <c r="V39" s="124">
        <v>21</v>
      </c>
      <c r="W39" s="125">
        <v>5</v>
      </c>
      <c r="X39" s="103"/>
      <c r="Y39" s="55"/>
    </row>
    <row r="40" spans="2:25" ht="12">
      <c r="B40" s="103"/>
      <c r="C40" s="122" t="s">
        <v>353</v>
      </c>
      <c r="D40" s="123">
        <f>SUM(E40:W40)</f>
        <v>9122</v>
      </c>
      <c r="E40" s="124">
        <v>538</v>
      </c>
      <c r="F40" s="124">
        <v>703</v>
      </c>
      <c r="G40" s="124">
        <v>1043</v>
      </c>
      <c r="H40" s="124">
        <v>1017</v>
      </c>
      <c r="I40" s="124">
        <v>490</v>
      </c>
      <c r="J40" s="124">
        <v>490</v>
      </c>
      <c r="K40" s="124">
        <v>611</v>
      </c>
      <c r="L40" s="124">
        <v>737</v>
      </c>
      <c r="M40" s="124">
        <v>745</v>
      </c>
      <c r="N40" s="124">
        <v>567</v>
      </c>
      <c r="O40" s="124">
        <v>538</v>
      </c>
      <c r="P40" s="124">
        <v>417</v>
      </c>
      <c r="Q40" s="124">
        <v>424</v>
      </c>
      <c r="R40" s="124">
        <v>376</v>
      </c>
      <c r="S40" s="124">
        <v>214</v>
      </c>
      <c r="T40" s="124">
        <v>141</v>
      </c>
      <c r="U40" s="124">
        <v>48</v>
      </c>
      <c r="V40" s="124">
        <v>15</v>
      </c>
      <c r="W40" s="125">
        <v>8</v>
      </c>
      <c r="X40" s="103"/>
      <c r="Y40" s="55"/>
    </row>
    <row r="41" spans="2:25" ht="12">
      <c r="B41" s="103"/>
      <c r="C41" s="122" t="s">
        <v>354</v>
      </c>
      <c r="D41" s="123">
        <f>SUM(E41:W41)</f>
        <v>9289</v>
      </c>
      <c r="E41" s="124">
        <v>581</v>
      </c>
      <c r="F41" s="124">
        <v>755</v>
      </c>
      <c r="G41" s="124">
        <v>1054</v>
      </c>
      <c r="H41" s="124">
        <v>1032</v>
      </c>
      <c r="I41" s="124">
        <v>463</v>
      </c>
      <c r="J41" s="124">
        <v>499</v>
      </c>
      <c r="K41" s="124">
        <v>638</v>
      </c>
      <c r="L41" s="124">
        <v>780</v>
      </c>
      <c r="M41" s="124">
        <v>685</v>
      </c>
      <c r="N41" s="124">
        <v>595</v>
      </c>
      <c r="O41" s="124">
        <v>547</v>
      </c>
      <c r="P41" s="124">
        <v>481</v>
      </c>
      <c r="Q41" s="124">
        <v>448</v>
      </c>
      <c r="R41" s="124">
        <v>309</v>
      </c>
      <c r="S41" s="124">
        <v>220</v>
      </c>
      <c r="T41" s="124">
        <v>137</v>
      </c>
      <c r="U41" s="124">
        <v>50</v>
      </c>
      <c r="V41" s="124">
        <v>13</v>
      </c>
      <c r="W41" s="125">
        <v>2</v>
      </c>
      <c r="X41" s="103"/>
      <c r="Y41" s="55"/>
    </row>
    <row r="42" spans="2:25" ht="12">
      <c r="B42" s="103"/>
      <c r="C42" s="122" t="s">
        <v>257</v>
      </c>
      <c r="D42" s="123">
        <f>SUM(E42:W42)</f>
        <v>22217</v>
      </c>
      <c r="E42" s="124">
        <v>1350</v>
      </c>
      <c r="F42" s="124">
        <v>1798</v>
      </c>
      <c r="G42" s="124">
        <v>2352</v>
      </c>
      <c r="H42" s="124">
        <v>2675</v>
      </c>
      <c r="I42" s="124">
        <v>1247</v>
      </c>
      <c r="J42" s="124">
        <v>1276</v>
      </c>
      <c r="K42" s="124">
        <v>1559</v>
      </c>
      <c r="L42" s="124">
        <v>1812</v>
      </c>
      <c r="M42" s="124">
        <v>1727</v>
      </c>
      <c r="N42" s="124">
        <v>1330</v>
      </c>
      <c r="O42" s="124">
        <v>1191</v>
      </c>
      <c r="P42" s="124">
        <v>1155</v>
      </c>
      <c r="Q42" s="124">
        <v>929</v>
      </c>
      <c r="R42" s="124">
        <v>792</v>
      </c>
      <c r="S42" s="124">
        <v>544</v>
      </c>
      <c r="T42" s="124">
        <v>288</v>
      </c>
      <c r="U42" s="124">
        <v>142</v>
      </c>
      <c r="V42" s="124">
        <v>46</v>
      </c>
      <c r="W42" s="125">
        <v>4</v>
      </c>
      <c r="X42" s="103"/>
      <c r="Y42" s="55"/>
    </row>
    <row r="43" spans="2:25" ht="12">
      <c r="B43" s="103"/>
      <c r="C43" s="122"/>
      <c r="D43" s="123"/>
      <c r="E43" s="124"/>
      <c r="F43" s="124"/>
      <c r="G43" s="124"/>
      <c r="H43" s="124"/>
      <c r="I43" s="124"/>
      <c r="J43" s="124"/>
      <c r="K43" s="124"/>
      <c r="L43" s="124"/>
      <c r="M43" s="124"/>
      <c r="N43" s="124"/>
      <c r="O43" s="124"/>
      <c r="P43" s="124"/>
      <c r="Q43" s="124"/>
      <c r="R43" s="124"/>
      <c r="S43" s="124"/>
      <c r="T43" s="124"/>
      <c r="U43" s="124"/>
      <c r="V43" s="124"/>
      <c r="W43" s="125"/>
      <c r="X43" s="103"/>
      <c r="Y43" s="55"/>
    </row>
    <row r="44" spans="2:25" s="99" customFormat="1" ht="12">
      <c r="B44" s="1138" t="s">
        <v>294</v>
      </c>
      <c r="C44" s="1131"/>
      <c r="D44" s="123">
        <f aca="true" t="shared" si="8" ref="D44:W44">SUM(D45:D51)</f>
        <v>71119</v>
      </c>
      <c r="E44" s="124">
        <f t="shared" si="8"/>
        <v>5096</v>
      </c>
      <c r="F44" s="124">
        <f t="shared" si="8"/>
        <v>7221</v>
      </c>
      <c r="G44" s="124">
        <f t="shared" si="8"/>
        <v>9354</v>
      </c>
      <c r="H44" s="124">
        <f t="shared" si="8"/>
        <v>7105</v>
      </c>
      <c r="I44" s="124">
        <f t="shared" si="8"/>
        <v>3292</v>
      </c>
      <c r="J44" s="124">
        <f t="shared" si="8"/>
        <v>3854</v>
      </c>
      <c r="K44" s="124">
        <f t="shared" si="8"/>
        <v>4965</v>
      </c>
      <c r="L44" s="124">
        <f t="shared" si="8"/>
        <v>5696</v>
      </c>
      <c r="M44" s="124">
        <f t="shared" si="8"/>
        <v>5472</v>
      </c>
      <c r="N44" s="124">
        <f t="shared" si="8"/>
        <v>4334</v>
      </c>
      <c r="O44" s="124">
        <f t="shared" si="8"/>
        <v>3629</v>
      </c>
      <c r="P44" s="124">
        <f t="shared" si="8"/>
        <v>3328</v>
      </c>
      <c r="Q44" s="124">
        <f t="shared" si="8"/>
        <v>2682</v>
      </c>
      <c r="R44" s="124">
        <f t="shared" si="8"/>
        <v>2333</v>
      </c>
      <c r="S44" s="124">
        <f t="shared" si="8"/>
        <v>1528</v>
      </c>
      <c r="T44" s="124">
        <f t="shared" si="8"/>
        <v>829</v>
      </c>
      <c r="U44" s="124">
        <f t="shared" si="8"/>
        <v>287</v>
      </c>
      <c r="V44" s="124">
        <f t="shared" si="8"/>
        <v>88</v>
      </c>
      <c r="W44" s="124">
        <f t="shared" si="8"/>
        <v>26</v>
      </c>
      <c r="X44" s="103"/>
      <c r="Y44" s="55"/>
    </row>
    <row r="45" spans="2:25" ht="12">
      <c r="B45" s="103"/>
      <c r="C45" s="122" t="s">
        <v>355</v>
      </c>
      <c r="D45" s="123">
        <f aca="true" t="shared" si="9" ref="D45:D51">SUM(E45:W45)</f>
        <v>9079</v>
      </c>
      <c r="E45" s="124">
        <v>611</v>
      </c>
      <c r="F45" s="124">
        <v>904</v>
      </c>
      <c r="G45" s="124">
        <v>1178</v>
      </c>
      <c r="H45" s="124">
        <v>928</v>
      </c>
      <c r="I45" s="124">
        <v>381</v>
      </c>
      <c r="J45" s="124">
        <v>468</v>
      </c>
      <c r="K45" s="124">
        <v>601</v>
      </c>
      <c r="L45" s="124">
        <v>747</v>
      </c>
      <c r="M45" s="124">
        <v>727</v>
      </c>
      <c r="N45" s="124">
        <v>533</v>
      </c>
      <c r="O45" s="124">
        <v>477</v>
      </c>
      <c r="P45" s="124">
        <v>486</v>
      </c>
      <c r="Q45" s="124">
        <v>362</v>
      </c>
      <c r="R45" s="124">
        <v>298</v>
      </c>
      <c r="S45" s="124">
        <v>212</v>
      </c>
      <c r="T45" s="124">
        <v>108</v>
      </c>
      <c r="U45" s="124">
        <v>50</v>
      </c>
      <c r="V45" s="124">
        <v>6</v>
      </c>
      <c r="W45" s="125">
        <v>2</v>
      </c>
      <c r="X45" s="103"/>
      <c r="Y45" s="55"/>
    </row>
    <row r="46" spans="2:25" ht="12">
      <c r="B46" s="103"/>
      <c r="C46" s="122" t="s">
        <v>356</v>
      </c>
      <c r="D46" s="123">
        <f t="shared" si="9"/>
        <v>6532</v>
      </c>
      <c r="E46" s="124">
        <v>468</v>
      </c>
      <c r="F46" s="124">
        <v>742</v>
      </c>
      <c r="G46" s="124">
        <v>942</v>
      </c>
      <c r="H46" s="124">
        <v>562</v>
      </c>
      <c r="I46" s="124">
        <v>250</v>
      </c>
      <c r="J46" s="124">
        <v>362</v>
      </c>
      <c r="K46" s="124">
        <v>412</v>
      </c>
      <c r="L46" s="124">
        <v>457</v>
      </c>
      <c r="M46" s="124">
        <v>496</v>
      </c>
      <c r="N46" s="124">
        <v>424</v>
      </c>
      <c r="O46" s="124">
        <v>333</v>
      </c>
      <c r="P46" s="124">
        <v>287</v>
      </c>
      <c r="Q46" s="124">
        <v>280</v>
      </c>
      <c r="R46" s="124">
        <v>222</v>
      </c>
      <c r="S46" s="124">
        <v>163</v>
      </c>
      <c r="T46" s="124">
        <v>83</v>
      </c>
      <c r="U46" s="124">
        <v>32</v>
      </c>
      <c r="V46" s="124">
        <v>14</v>
      </c>
      <c r="W46" s="124">
        <v>3</v>
      </c>
      <c r="X46" s="103"/>
      <c r="Y46" s="55"/>
    </row>
    <row r="47" spans="2:25" ht="12">
      <c r="B47" s="103"/>
      <c r="C47" s="122" t="s">
        <v>260</v>
      </c>
      <c r="D47" s="123">
        <f t="shared" si="9"/>
        <v>9265</v>
      </c>
      <c r="E47" s="124">
        <v>698</v>
      </c>
      <c r="F47" s="124">
        <v>1005</v>
      </c>
      <c r="G47" s="124">
        <v>1245</v>
      </c>
      <c r="H47" s="124">
        <v>938</v>
      </c>
      <c r="I47" s="124">
        <v>405</v>
      </c>
      <c r="J47" s="124">
        <v>487</v>
      </c>
      <c r="K47" s="124">
        <v>618</v>
      </c>
      <c r="L47" s="124">
        <v>686</v>
      </c>
      <c r="M47" s="124">
        <v>686</v>
      </c>
      <c r="N47" s="124">
        <v>557</v>
      </c>
      <c r="O47" s="124">
        <v>496</v>
      </c>
      <c r="P47" s="124">
        <v>427</v>
      </c>
      <c r="Q47" s="124">
        <v>351</v>
      </c>
      <c r="R47" s="124">
        <v>291</v>
      </c>
      <c r="S47" s="124">
        <v>201</v>
      </c>
      <c r="T47" s="124">
        <v>121</v>
      </c>
      <c r="U47" s="124">
        <v>34</v>
      </c>
      <c r="V47" s="124">
        <v>13</v>
      </c>
      <c r="W47" s="125">
        <v>6</v>
      </c>
      <c r="X47" s="103"/>
      <c r="Y47" s="55"/>
    </row>
    <row r="48" spans="2:25" ht="12">
      <c r="B48" s="103"/>
      <c r="C48" s="122" t="s">
        <v>261</v>
      </c>
      <c r="D48" s="123">
        <f t="shared" si="9"/>
        <v>7452</v>
      </c>
      <c r="E48" s="124">
        <v>505</v>
      </c>
      <c r="F48" s="124">
        <v>685</v>
      </c>
      <c r="G48" s="124">
        <v>982</v>
      </c>
      <c r="H48" s="124">
        <v>771</v>
      </c>
      <c r="I48" s="124">
        <v>382</v>
      </c>
      <c r="J48" s="124">
        <v>422</v>
      </c>
      <c r="K48" s="124">
        <v>510</v>
      </c>
      <c r="L48" s="124">
        <v>624</v>
      </c>
      <c r="M48" s="124">
        <v>588</v>
      </c>
      <c r="N48" s="124">
        <v>432</v>
      </c>
      <c r="O48" s="124">
        <v>381</v>
      </c>
      <c r="P48" s="124">
        <v>342</v>
      </c>
      <c r="Q48" s="124">
        <v>294</v>
      </c>
      <c r="R48" s="124">
        <v>240</v>
      </c>
      <c r="S48" s="124">
        <v>186</v>
      </c>
      <c r="T48" s="124">
        <v>65</v>
      </c>
      <c r="U48" s="124">
        <v>33</v>
      </c>
      <c r="V48" s="124">
        <v>9</v>
      </c>
      <c r="W48" s="125">
        <v>1</v>
      </c>
      <c r="X48" s="103"/>
      <c r="Y48" s="55"/>
    </row>
    <row r="49" spans="2:25" ht="12">
      <c r="B49" s="103"/>
      <c r="C49" s="122" t="s">
        <v>357</v>
      </c>
      <c r="D49" s="123">
        <f t="shared" si="9"/>
        <v>14808</v>
      </c>
      <c r="E49" s="124">
        <v>1081</v>
      </c>
      <c r="F49" s="124">
        <v>1444</v>
      </c>
      <c r="G49" s="124">
        <v>1855</v>
      </c>
      <c r="H49" s="124">
        <v>1398</v>
      </c>
      <c r="I49" s="124">
        <v>754</v>
      </c>
      <c r="J49" s="124">
        <v>828</v>
      </c>
      <c r="K49" s="124">
        <v>1157</v>
      </c>
      <c r="L49" s="124">
        <v>1266</v>
      </c>
      <c r="M49" s="124">
        <v>1180</v>
      </c>
      <c r="N49" s="124">
        <v>916</v>
      </c>
      <c r="O49" s="124">
        <v>752</v>
      </c>
      <c r="P49" s="124">
        <v>660</v>
      </c>
      <c r="Q49" s="124">
        <v>523</v>
      </c>
      <c r="R49" s="124">
        <v>506</v>
      </c>
      <c r="S49" s="124">
        <v>288</v>
      </c>
      <c r="T49" s="124">
        <v>143</v>
      </c>
      <c r="U49" s="124">
        <v>46</v>
      </c>
      <c r="V49" s="124">
        <v>10</v>
      </c>
      <c r="W49" s="125">
        <v>1</v>
      </c>
      <c r="X49" s="103"/>
      <c r="Y49" s="55"/>
    </row>
    <row r="50" spans="2:25" ht="12">
      <c r="B50" s="103"/>
      <c r="C50" s="122" t="s">
        <v>358</v>
      </c>
      <c r="D50" s="123">
        <f t="shared" si="9"/>
        <v>9022</v>
      </c>
      <c r="E50" s="124">
        <v>706</v>
      </c>
      <c r="F50" s="124">
        <v>887</v>
      </c>
      <c r="G50" s="124">
        <v>1128</v>
      </c>
      <c r="H50" s="124">
        <v>909</v>
      </c>
      <c r="I50" s="124">
        <v>504</v>
      </c>
      <c r="J50" s="124">
        <v>481</v>
      </c>
      <c r="K50" s="124">
        <v>584</v>
      </c>
      <c r="L50" s="124">
        <v>735</v>
      </c>
      <c r="M50" s="124">
        <v>680</v>
      </c>
      <c r="N50" s="124">
        <v>577</v>
      </c>
      <c r="O50" s="124">
        <v>462</v>
      </c>
      <c r="P50" s="124">
        <v>414</v>
      </c>
      <c r="Q50" s="124">
        <v>332</v>
      </c>
      <c r="R50" s="124">
        <v>285</v>
      </c>
      <c r="S50" s="124">
        <v>188</v>
      </c>
      <c r="T50" s="124">
        <v>98</v>
      </c>
      <c r="U50" s="124">
        <v>36</v>
      </c>
      <c r="V50" s="124">
        <v>13</v>
      </c>
      <c r="W50" s="125">
        <v>3</v>
      </c>
      <c r="X50" s="103"/>
      <c r="Y50" s="55"/>
    </row>
    <row r="51" spans="2:25" ht="12">
      <c r="B51" s="103"/>
      <c r="C51" s="122" t="s">
        <v>359</v>
      </c>
      <c r="D51" s="123">
        <f t="shared" si="9"/>
        <v>14961</v>
      </c>
      <c r="E51" s="124">
        <v>1027</v>
      </c>
      <c r="F51" s="124">
        <v>1554</v>
      </c>
      <c r="G51" s="124">
        <v>2024</v>
      </c>
      <c r="H51" s="124">
        <v>1599</v>
      </c>
      <c r="I51" s="124">
        <v>616</v>
      </c>
      <c r="J51" s="124">
        <v>806</v>
      </c>
      <c r="K51" s="124">
        <v>1083</v>
      </c>
      <c r="L51" s="124">
        <v>1181</v>
      </c>
      <c r="M51" s="124">
        <v>1115</v>
      </c>
      <c r="N51" s="124">
        <v>895</v>
      </c>
      <c r="O51" s="124">
        <v>728</v>
      </c>
      <c r="P51" s="124">
        <v>712</v>
      </c>
      <c r="Q51" s="124">
        <v>540</v>
      </c>
      <c r="R51" s="124">
        <v>491</v>
      </c>
      <c r="S51" s="124">
        <v>290</v>
      </c>
      <c r="T51" s="124">
        <v>211</v>
      </c>
      <c r="U51" s="124">
        <v>56</v>
      </c>
      <c r="V51" s="124">
        <v>23</v>
      </c>
      <c r="W51" s="125">
        <v>10</v>
      </c>
      <c r="X51" s="103"/>
      <c r="Y51" s="55"/>
    </row>
    <row r="52" spans="2:25" ht="12">
      <c r="B52" s="103"/>
      <c r="C52" s="122"/>
      <c r="D52" s="123"/>
      <c r="E52" s="124"/>
      <c r="F52" s="124"/>
      <c r="G52" s="124"/>
      <c r="H52" s="124"/>
      <c r="I52" s="124"/>
      <c r="J52" s="124"/>
      <c r="K52" s="124"/>
      <c r="L52" s="124"/>
      <c r="M52" s="124"/>
      <c r="N52" s="124"/>
      <c r="O52" s="124"/>
      <c r="P52" s="124"/>
      <c r="Q52" s="124"/>
      <c r="R52" s="124"/>
      <c r="S52" s="124"/>
      <c r="T52" s="124"/>
      <c r="U52" s="124"/>
      <c r="V52" s="124"/>
      <c r="W52" s="125"/>
      <c r="X52" s="103"/>
      <c r="Y52" s="55"/>
    </row>
    <row r="53" spans="2:25" ht="12">
      <c r="B53" s="1138" t="s">
        <v>295</v>
      </c>
      <c r="C53" s="1131"/>
      <c r="D53" s="123">
        <f aca="true" t="shared" si="10" ref="D53:W53">SUM(D54:D55)</f>
        <v>27225</v>
      </c>
      <c r="E53" s="124">
        <f t="shared" si="10"/>
        <v>1755</v>
      </c>
      <c r="F53" s="124">
        <f t="shared" si="10"/>
        <v>2222</v>
      </c>
      <c r="G53" s="124">
        <f t="shared" si="10"/>
        <v>2692</v>
      </c>
      <c r="H53" s="124">
        <f t="shared" si="10"/>
        <v>3117</v>
      </c>
      <c r="I53" s="124">
        <f t="shared" si="10"/>
        <v>1811</v>
      </c>
      <c r="J53" s="124">
        <f t="shared" si="10"/>
        <v>1616</v>
      </c>
      <c r="K53" s="124">
        <f t="shared" si="10"/>
        <v>1904</v>
      </c>
      <c r="L53" s="124">
        <f t="shared" si="10"/>
        <v>2064</v>
      </c>
      <c r="M53" s="124">
        <f t="shared" si="10"/>
        <v>2058</v>
      </c>
      <c r="N53" s="124">
        <f t="shared" si="10"/>
        <v>1546</v>
      </c>
      <c r="O53" s="124">
        <f t="shared" si="10"/>
        <v>1467</v>
      </c>
      <c r="P53" s="124">
        <f t="shared" si="10"/>
        <v>1384</v>
      </c>
      <c r="Q53" s="124">
        <f t="shared" si="10"/>
        <v>1230</v>
      </c>
      <c r="R53" s="124">
        <f t="shared" si="10"/>
        <v>932</v>
      </c>
      <c r="S53" s="124">
        <f t="shared" si="10"/>
        <v>716</v>
      </c>
      <c r="T53" s="124">
        <f t="shared" si="10"/>
        <v>434</v>
      </c>
      <c r="U53" s="124">
        <f t="shared" si="10"/>
        <v>200</v>
      </c>
      <c r="V53" s="124">
        <f t="shared" si="10"/>
        <v>66</v>
      </c>
      <c r="W53" s="124">
        <f t="shared" si="10"/>
        <v>11</v>
      </c>
      <c r="X53" s="103"/>
      <c r="Y53" s="55"/>
    </row>
    <row r="54" spans="2:25" ht="12">
      <c r="B54" s="103"/>
      <c r="C54" s="122" t="s">
        <v>360</v>
      </c>
      <c r="D54" s="123">
        <f>SUM(E54:W54)</f>
        <v>11917</v>
      </c>
      <c r="E54" s="124">
        <v>743</v>
      </c>
      <c r="F54" s="124">
        <v>929</v>
      </c>
      <c r="G54" s="124">
        <v>1167</v>
      </c>
      <c r="H54" s="124">
        <v>1328</v>
      </c>
      <c r="I54" s="124">
        <v>759</v>
      </c>
      <c r="J54" s="124">
        <v>709</v>
      </c>
      <c r="K54" s="124">
        <v>823</v>
      </c>
      <c r="L54" s="124">
        <v>910</v>
      </c>
      <c r="M54" s="124">
        <v>909</v>
      </c>
      <c r="N54" s="124">
        <v>686</v>
      </c>
      <c r="O54" s="124">
        <v>694</v>
      </c>
      <c r="P54" s="124">
        <v>610</v>
      </c>
      <c r="Q54" s="124">
        <v>565</v>
      </c>
      <c r="R54" s="124">
        <v>454</v>
      </c>
      <c r="S54" s="124">
        <v>334</v>
      </c>
      <c r="T54" s="124">
        <v>194</v>
      </c>
      <c r="U54" s="124">
        <v>74</v>
      </c>
      <c r="V54" s="124">
        <v>24</v>
      </c>
      <c r="W54" s="125">
        <v>5</v>
      </c>
      <c r="X54" s="103"/>
      <c r="Y54" s="55"/>
    </row>
    <row r="55" spans="2:25" ht="12">
      <c r="B55" s="103"/>
      <c r="C55" s="122" t="s">
        <v>361</v>
      </c>
      <c r="D55" s="123">
        <f>SUM(E55:W55)</f>
        <v>15308</v>
      </c>
      <c r="E55" s="124">
        <v>1012</v>
      </c>
      <c r="F55" s="124">
        <v>1293</v>
      </c>
      <c r="G55" s="124">
        <v>1525</v>
      </c>
      <c r="H55" s="124">
        <v>1789</v>
      </c>
      <c r="I55" s="124">
        <v>1052</v>
      </c>
      <c r="J55" s="124">
        <v>907</v>
      </c>
      <c r="K55" s="124">
        <v>1081</v>
      </c>
      <c r="L55" s="124">
        <v>1154</v>
      </c>
      <c r="M55" s="124">
        <v>1149</v>
      </c>
      <c r="N55" s="124">
        <v>860</v>
      </c>
      <c r="O55" s="124">
        <v>773</v>
      </c>
      <c r="P55" s="124">
        <v>774</v>
      </c>
      <c r="Q55" s="124">
        <v>665</v>
      </c>
      <c r="R55" s="124">
        <v>478</v>
      </c>
      <c r="S55" s="124">
        <v>382</v>
      </c>
      <c r="T55" s="124">
        <v>240</v>
      </c>
      <c r="U55" s="124">
        <v>126</v>
      </c>
      <c r="V55" s="124">
        <v>42</v>
      </c>
      <c r="W55" s="125">
        <v>6</v>
      </c>
      <c r="X55" s="103"/>
      <c r="Y55" s="55"/>
    </row>
    <row r="56" spans="2:25" ht="12">
      <c r="B56" s="103"/>
      <c r="C56" s="122"/>
      <c r="D56" s="123"/>
      <c r="E56" s="124"/>
      <c r="F56" s="124"/>
      <c r="G56" s="124"/>
      <c r="H56" s="124"/>
      <c r="I56" s="124"/>
      <c r="J56" s="124"/>
      <c r="K56" s="124"/>
      <c r="L56" s="124"/>
      <c r="M56" s="124"/>
      <c r="N56" s="124"/>
      <c r="O56" s="124"/>
      <c r="P56" s="124"/>
      <c r="Q56" s="124"/>
      <c r="R56" s="124"/>
      <c r="S56" s="124"/>
      <c r="T56" s="124"/>
      <c r="U56" s="124"/>
      <c r="V56" s="124"/>
      <c r="W56" s="125"/>
      <c r="X56" s="103"/>
      <c r="Y56" s="55"/>
    </row>
    <row r="57" spans="2:25" ht="12">
      <c r="B57" s="1138" t="s">
        <v>298</v>
      </c>
      <c r="C57" s="1131"/>
      <c r="D57" s="123">
        <f aca="true" t="shared" si="11" ref="D57:W57">SUM(D58:D61)</f>
        <v>63518</v>
      </c>
      <c r="E57" s="124">
        <f t="shared" si="11"/>
        <v>4087</v>
      </c>
      <c r="F57" s="124">
        <f t="shared" si="11"/>
        <v>5508</v>
      </c>
      <c r="G57" s="124">
        <f t="shared" si="11"/>
        <v>6904</v>
      </c>
      <c r="H57" s="124">
        <f t="shared" si="11"/>
        <v>6842</v>
      </c>
      <c r="I57" s="124">
        <f t="shared" si="11"/>
        <v>3149</v>
      </c>
      <c r="J57" s="124">
        <f t="shared" si="11"/>
        <v>3368</v>
      </c>
      <c r="K57" s="124">
        <f t="shared" si="11"/>
        <v>4305</v>
      </c>
      <c r="L57" s="124">
        <f t="shared" si="11"/>
        <v>4796</v>
      </c>
      <c r="M57" s="124">
        <f t="shared" si="11"/>
        <v>4876</v>
      </c>
      <c r="N57" s="124">
        <f t="shared" si="11"/>
        <v>3889</v>
      </c>
      <c r="O57" s="124">
        <f t="shared" si="11"/>
        <v>3692</v>
      </c>
      <c r="P57" s="124">
        <f t="shared" si="11"/>
        <v>3442</v>
      </c>
      <c r="Q57" s="124">
        <f t="shared" si="11"/>
        <v>2908</v>
      </c>
      <c r="R57" s="124">
        <f t="shared" si="11"/>
        <v>2376</v>
      </c>
      <c r="S57" s="124">
        <f t="shared" si="11"/>
        <v>1657</v>
      </c>
      <c r="T57" s="124">
        <f t="shared" si="11"/>
        <v>1055</v>
      </c>
      <c r="U57" s="124">
        <f t="shared" si="11"/>
        <v>484</v>
      </c>
      <c r="V57" s="124">
        <f t="shared" si="11"/>
        <v>147</v>
      </c>
      <c r="W57" s="124">
        <f t="shared" si="11"/>
        <v>33</v>
      </c>
      <c r="X57" s="103"/>
      <c r="Y57" s="55"/>
    </row>
    <row r="58" spans="2:25" ht="12">
      <c r="B58" s="103"/>
      <c r="C58" s="122" t="s">
        <v>362</v>
      </c>
      <c r="D58" s="123">
        <f>SUM(E58:W58)</f>
        <v>14157</v>
      </c>
      <c r="E58" s="124">
        <v>886</v>
      </c>
      <c r="F58" s="124">
        <v>1211</v>
      </c>
      <c r="G58" s="124">
        <v>1568</v>
      </c>
      <c r="H58" s="124">
        <v>1609</v>
      </c>
      <c r="I58" s="124">
        <v>673</v>
      </c>
      <c r="J58" s="124">
        <v>717</v>
      </c>
      <c r="K58" s="124">
        <v>938</v>
      </c>
      <c r="L58" s="124">
        <v>1026</v>
      </c>
      <c r="M58" s="124">
        <v>1199</v>
      </c>
      <c r="N58" s="124">
        <v>881</v>
      </c>
      <c r="O58" s="124">
        <v>805</v>
      </c>
      <c r="P58" s="124">
        <v>745</v>
      </c>
      <c r="Q58" s="124">
        <v>634</v>
      </c>
      <c r="R58" s="124">
        <v>531</v>
      </c>
      <c r="S58" s="124">
        <v>388</v>
      </c>
      <c r="T58" s="124">
        <v>207</v>
      </c>
      <c r="U58" s="124">
        <v>107</v>
      </c>
      <c r="V58" s="124">
        <v>23</v>
      </c>
      <c r="W58" s="124">
        <v>9</v>
      </c>
      <c r="X58" s="103"/>
      <c r="Y58" s="55"/>
    </row>
    <row r="59" spans="2:25" ht="12">
      <c r="B59" s="103"/>
      <c r="C59" s="122" t="s">
        <v>363</v>
      </c>
      <c r="D59" s="123">
        <f>SUM(E59:W59)</f>
        <v>13642</v>
      </c>
      <c r="E59" s="124">
        <v>912</v>
      </c>
      <c r="F59" s="124">
        <v>1256</v>
      </c>
      <c r="G59" s="124">
        <v>1535</v>
      </c>
      <c r="H59" s="124">
        <v>1353</v>
      </c>
      <c r="I59" s="124">
        <v>642</v>
      </c>
      <c r="J59" s="124">
        <v>688</v>
      </c>
      <c r="K59" s="124">
        <v>875</v>
      </c>
      <c r="L59" s="124">
        <v>1018</v>
      </c>
      <c r="M59" s="124">
        <v>1023</v>
      </c>
      <c r="N59" s="124">
        <v>847</v>
      </c>
      <c r="O59" s="124">
        <v>763</v>
      </c>
      <c r="P59" s="124">
        <v>714</v>
      </c>
      <c r="Q59" s="124">
        <v>684</v>
      </c>
      <c r="R59" s="124">
        <v>537</v>
      </c>
      <c r="S59" s="124">
        <v>385</v>
      </c>
      <c r="T59" s="124">
        <v>256</v>
      </c>
      <c r="U59" s="124">
        <v>107</v>
      </c>
      <c r="V59" s="124">
        <v>42</v>
      </c>
      <c r="W59" s="124">
        <v>5</v>
      </c>
      <c r="X59" s="103"/>
      <c r="Y59" s="55"/>
    </row>
    <row r="60" spans="2:25" ht="12">
      <c r="B60" s="103"/>
      <c r="C60" s="122" t="s">
        <v>364</v>
      </c>
      <c r="D60" s="123">
        <f>SUM(E60:W60)</f>
        <v>12016</v>
      </c>
      <c r="E60" s="124">
        <v>776</v>
      </c>
      <c r="F60" s="124">
        <v>1094</v>
      </c>
      <c r="G60" s="124">
        <v>1426</v>
      </c>
      <c r="H60" s="124">
        <v>1111</v>
      </c>
      <c r="I60" s="124">
        <v>522</v>
      </c>
      <c r="J60" s="124">
        <v>589</v>
      </c>
      <c r="K60" s="124">
        <v>855</v>
      </c>
      <c r="L60" s="124">
        <v>940</v>
      </c>
      <c r="M60" s="124">
        <v>956</v>
      </c>
      <c r="N60" s="124">
        <v>742</v>
      </c>
      <c r="O60" s="124">
        <v>705</v>
      </c>
      <c r="P60" s="124">
        <v>668</v>
      </c>
      <c r="Q60" s="124">
        <v>516</v>
      </c>
      <c r="R60" s="124">
        <v>484</v>
      </c>
      <c r="S60" s="124">
        <v>315</v>
      </c>
      <c r="T60" s="124">
        <v>199</v>
      </c>
      <c r="U60" s="124">
        <v>82</v>
      </c>
      <c r="V60" s="124">
        <v>26</v>
      </c>
      <c r="W60" s="124">
        <v>10</v>
      </c>
      <c r="X60" s="103"/>
      <c r="Y60" s="55"/>
    </row>
    <row r="61" spans="2:25" ht="12">
      <c r="B61" s="103"/>
      <c r="C61" s="122" t="s">
        <v>365</v>
      </c>
      <c r="D61" s="123">
        <f>SUM(E61:W61)</f>
        <v>23703</v>
      </c>
      <c r="E61" s="124">
        <v>1513</v>
      </c>
      <c r="F61" s="124">
        <v>1947</v>
      </c>
      <c r="G61" s="124">
        <v>2375</v>
      </c>
      <c r="H61" s="124">
        <v>2769</v>
      </c>
      <c r="I61" s="124">
        <v>1312</v>
      </c>
      <c r="J61" s="124">
        <v>1374</v>
      </c>
      <c r="K61" s="124">
        <v>1637</v>
      </c>
      <c r="L61" s="124">
        <v>1812</v>
      </c>
      <c r="M61" s="124">
        <v>1698</v>
      </c>
      <c r="N61" s="124">
        <v>1419</v>
      </c>
      <c r="O61" s="124">
        <v>1419</v>
      </c>
      <c r="P61" s="124">
        <v>1315</v>
      </c>
      <c r="Q61" s="124">
        <v>1074</v>
      </c>
      <c r="R61" s="124">
        <v>824</v>
      </c>
      <c r="S61" s="124">
        <v>569</v>
      </c>
      <c r="T61" s="124">
        <v>393</v>
      </c>
      <c r="U61" s="124">
        <v>188</v>
      </c>
      <c r="V61" s="124">
        <v>56</v>
      </c>
      <c r="W61" s="124">
        <v>9</v>
      </c>
      <c r="X61" s="103"/>
      <c r="Y61" s="55"/>
    </row>
    <row r="62" spans="2:25" ht="12">
      <c r="B62" s="103"/>
      <c r="C62" s="122"/>
      <c r="D62" s="123"/>
      <c r="E62" s="124"/>
      <c r="F62" s="124"/>
      <c r="G62" s="124"/>
      <c r="H62" s="124"/>
      <c r="I62" s="124"/>
      <c r="J62" s="124"/>
      <c r="K62" s="124"/>
      <c r="L62" s="124"/>
      <c r="M62" s="124"/>
      <c r="N62" s="124"/>
      <c r="O62" s="124"/>
      <c r="P62" s="124"/>
      <c r="Q62" s="124"/>
      <c r="R62" s="124"/>
      <c r="S62" s="124"/>
      <c r="T62" s="124"/>
      <c r="U62" s="124"/>
      <c r="V62" s="124"/>
      <c r="W62" s="125"/>
      <c r="X62" s="103"/>
      <c r="Y62" s="55"/>
    </row>
    <row r="63" spans="2:25" ht="12">
      <c r="B63" s="1138" t="s">
        <v>299</v>
      </c>
      <c r="C63" s="1131"/>
      <c r="D63" s="123">
        <f aca="true" t="shared" si="12" ref="D63:W63">SUM(D64)</f>
        <v>12585</v>
      </c>
      <c r="E63" s="124">
        <f t="shared" si="12"/>
        <v>751</v>
      </c>
      <c r="F63" s="124">
        <f t="shared" si="12"/>
        <v>1075</v>
      </c>
      <c r="G63" s="124">
        <f t="shared" si="12"/>
        <v>1616</v>
      </c>
      <c r="H63" s="124">
        <f t="shared" si="12"/>
        <v>1431</v>
      </c>
      <c r="I63" s="124">
        <f t="shared" si="12"/>
        <v>650</v>
      </c>
      <c r="J63" s="124">
        <f t="shared" si="12"/>
        <v>608</v>
      </c>
      <c r="K63" s="124">
        <f t="shared" si="12"/>
        <v>782</v>
      </c>
      <c r="L63" s="124">
        <f t="shared" si="12"/>
        <v>1060</v>
      </c>
      <c r="M63" s="124">
        <f t="shared" si="12"/>
        <v>1014</v>
      </c>
      <c r="N63" s="124">
        <f t="shared" si="12"/>
        <v>754</v>
      </c>
      <c r="O63" s="124">
        <f t="shared" si="12"/>
        <v>697</v>
      </c>
      <c r="P63" s="124">
        <f t="shared" si="12"/>
        <v>640</v>
      </c>
      <c r="Q63" s="124">
        <f t="shared" si="12"/>
        <v>525</v>
      </c>
      <c r="R63" s="124">
        <f t="shared" si="12"/>
        <v>434</v>
      </c>
      <c r="S63" s="124">
        <f t="shared" si="12"/>
        <v>262</v>
      </c>
      <c r="T63" s="124">
        <f t="shared" si="12"/>
        <v>183</v>
      </c>
      <c r="U63" s="124">
        <f t="shared" si="12"/>
        <v>72</v>
      </c>
      <c r="V63" s="124">
        <f t="shared" si="12"/>
        <v>26</v>
      </c>
      <c r="W63" s="124">
        <f t="shared" si="12"/>
        <v>5</v>
      </c>
      <c r="X63" s="103"/>
      <c r="Y63" s="55"/>
    </row>
    <row r="64" spans="2:25" ht="12">
      <c r="B64" s="103"/>
      <c r="C64" s="122" t="s">
        <v>269</v>
      </c>
      <c r="D64" s="123">
        <f>SUM(E64:W64)</f>
        <v>12585</v>
      </c>
      <c r="E64" s="124">
        <v>751</v>
      </c>
      <c r="F64" s="124">
        <v>1075</v>
      </c>
      <c r="G64" s="124">
        <v>1616</v>
      </c>
      <c r="H64" s="124">
        <v>1431</v>
      </c>
      <c r="I64" s="124">
        <v>650</v>
      </c>
      <c r="J64" s="124">
        <v>608</v>
      </c>
      <c r="K64" s="124">
        <v>782</v>
      </c>
      <c r="L64" s="124">
        <v>1060</v>
      </c>
      <c r="M64" s="124">
        <v>1014</v>
      </c>
      <c r="N64" s="124">
        <v>754</v>
      </c>
      <c r="O64" s="124">
        <v>697</v>
      </c>
      <c r="P64" s="124">
        <v>640</v>
      </c>
      <c r="Q64" s="124">
        <v>525</v>
      </c>
      <c r="R64" s="124">
        <v>434</v>
      </c>
      <c r="S64" s="124">
        <v>262</v>
      </c>
      <c r="T64" s="124">
        <v>183</v>
      </c>
      <c r="U64" s="124">
        <v>72</v>
      </c>
      <c r="V64" s="124">
        <v>26</v>
      </c>
      <c r="W64" s="125">
        <v>5</v>
      </c>
      <c r="X64" s="103"/>
      <c r="Y64" s="55"/>
    </row>
    <row r="65" spans="2:25" ht="12">
      <c r="B65" s="103"/>
      <c r="C65" s="122"/>
      <c r="D65" s="123"/>
      <c r="E65" s="124"/>
      <c r="F65" s="124"/>
      <c r="G65" s="124"/>
      <c r="H65" s="124"/>
      <c r="I65" s="124"/>
      <c r="J65" s="124"/>
      <c r="K65" s="124"/>
      <c r="L65" s="124"/>
      <c r="M65" s="124"/>
      <c r="N65" s="124"/>
      <c r="O65" s="124"/>
      <c r="P65" s="124"/>
      <c r="Q65" s="124"/>
      <c r="R65" s="124"/>
      <c r="S65" s="124"/>
      <c r="T65" s="124"/>
      <c r="U65" s="124"/>
      <c r="V65" s="124"/>
      <c r="W65" s="125"/>
      <c r="X65" s="103"/>
      <c r="Y65" s="55"/>
    </row>
    <row r="66" spans="2:25" ht="12">
      <c r="B66" s="1138" t="s">
        <v>300</v>
      </c>
      <c r="C66" s="1131"/>
      <c r="D66" s="123">
        <f aca="true" t="shared" si="13" ref="D66:W66">SUM(D67:D68)</f>
        <v>53932</v>
      </c>
      <c r="E66" s="124">
        <f t="shared" si="13"/>
        <v>3220</v>
      </c>
      <c r="F66" s="124">
        <f t="shared" si="13"/>
        <v>4497</v>
      </c>
      <c r="G66" s="124">
        <f t="shared" si="13"/>
        <v>6020</v>
      </c>
      <c r="H66" s="124">
        <f t="shared" si="13"/>
        <v>6302</v>
      </c>
      <c r="I66" s="124">
        <f t="shared" si="13"/>
        <v>3004</v>
      </c>
      <c r="J66" s="124">
        <f t="shared" si="13"/>
        <v>2908</v>
      </c>
      <c r="K66" s="124">
        <f t="shared" si="13"/>
        <v>3572</v>
      </c>
      <c r="L66" s="124">
        <f t="shared" si="13"/>
        <v>4322</v>
      </c>
      <c r="M66" s="124">
        <f t="shared" si="13"/>
        <v>4266</v>
      </c>
      <c r="N66" s="124">
        <f t="shared" si="13"/>
        <v>3204</v>
      </c>
      <c r="O66" s="124">
        <f t="shared" si="13"/>
        <v>2853</v>
      </c>
      <c r="P66" s="124">
        <f t="shared" si="13"/>
        <v>2730</v>
      </c>
      <c r="Q66" s="124">
        <f t="shared" si="13"/>
        <v>2412</v>
      </c>
      <c r="R66" s="124">
        <f t="shared" si="13"/>
        <v>2160</v>
      </c>
      <c r="S66" s="124">
        <f t="shared" si="13"/>
        <v>1309</v>
      </c>
      <c r="T66" s="124">
        <f t="shared" si="13"/>
        <v>722</v>
      </c>
      <c r="U66" s="124">
        <f t="shared" si="13"/>
        <v>297</v>
      </c>
      <c r="V66" s="124">
        <f t="shared" si="13"/>
        <v>103</v>
      </c>
      <c r="W66" s="124">
        <f t="shared" si="13"/>
        <v>31</v>
      </c>
      <c r="X66" s="103"/>
      <c r="Y66" s="55"/>
    </row>
    <row r="67" spans="2:25" ht="12">
      <c r="B67" s="103"/>
      <c r="C67" s="122" t="s">
        <v>270</v>
      </c>
      <c r="D67" s="123">
        <f>SUM(E67:W67)</f>
        <v>28942</v>
      </c>
      <c r="E67" s="124">
        <v>1789</v>
      </c>
      <c r="F67" s="124">
        <v>2326</v>
      </c>
      <c r="G67" s="124">
        <v>3059</v>
      </c>
      <c r="H67" s="124">
        <v>3519</v>
      </c>
      <c r="I67" s="124">
        <v>1665</v>
      </c>
      <c r="J67" s="124">
        <v>1573</v>
      </c>
      <c r="K67" s="124">
        <v>1934</v>
      </c>
      <c r="L67" s="124">
        <v>2238</v>
      </c>
      <c r="M67" s="124">
        <v>2285</v>
      </c>
      <c r="N67" s="124">
        <v>1707</v>
      </c>
      <c r="O67" s="124">
        <v>1490</v>
      </c>
      <c r="P67" s="124">
        <v>1462</v>
      </c>
      <c r="Q67" s="124">
        <v>1306</v>
      </c>
      <c r="R67" s="124">
        <v>1169</v>
      </c>
      <c r="S67" s="124">
        <v>733</v>
      </c>
      <c r="T67" s="124">
        <v>432</v>
      </c>
      <c r="U67" s="124">
        <v>178</v>
      </c>
      <c r="V67" s="124">
        <v>65</v>
      </c>
      <c r="W67" s="125">
        <v>12</v>
      </c>
      <c r="X67" s="103"/>
      <c r="Y67" s="55"/>
    </row>
    <row r="68" spans="2:25" ht="12">
      <c r="B68" s="103"/>
      <c r="C68" s="122" t="s">
        <v>271</v>
      </c>
      <c r="D68" s="123">
        <f>SUM(E68:W68)</f>
        <v>24990</v>
      </c>
      <c r="E68" s="124">
        <v>1431</v>
      </c>
      <c r="F68" s="124">
        <v>2171</v>
      </c>
      <c r="G68" s="124">
        <v>2961</v>
      </c>
      <c r="H68" s="124">
        <v>2783</v>
      </c>
      <c r="I68" s="124">
        <v>1339</v>
      </c>
      <c r="J68" s="124">
        <v>1335</v>
      </c>
      <c r="K68" s="127">
        <v>1638</v>
      </c>
      <c r="L68" s="124">
        <v>2084</v>
      </c>
      <c r="M68" s="124">
        <v>1981</v>
      </c>
      <c r="N68" s="124">
        <v>1497</v>
      </c>
      <c r="O68" s="124">
        <v>1363</v>
      </c>
      <c r="P68" s="124">
        <v>1268</v>
      </c>
      <c r="Q68" s="124">
        <v>1106</v>
      </c>
      <c r="R68" s="124">
        <v>991</v>
      </c>
      <c r="S68" s="124">
        <v>576</v>
      </c>
      <c r="T68" s="124">
        <v>290</v>
      </c>
      <c r="U68" s="124">
        <v>119</v>
      </c>
      <c r="V68" s="124">
        <v>38</v>
      </c>
      <c r="W68" s="125">
        <v>19</v>
      </c>
      <c r="X68" s="103"/>
      <c r="Y68" s="55"/>
    </row>
    <row r="69" spans="2:25" ht="12">
      <c r="B69" s="103"/>
      <c r="C69" s="122"/>
      <c r="D69" s="123"/>
      <c r="E69" s="124"/>
      <c r="F69" s="124"/>
      <c r="G69" s="124"/>
      <c r="H69" s="124"/>
      <c r="I69" s="124"/>
      <c r="J69" s="124"/>
      <c r="K69" s="127"/>
      <c r="L69" s="124"/>
      <c r="M69" s="124"/>
      <c r="N69" s="124"/>
      <c r="O69" s="124"/>
      <c r="P69" s="124"/>
      <c r="Q69" s="124"/>
      <c r="R69" s="124"/>
      <c r="S69" s="124"/>
      <c r="T69" s="124"/>
      <c r="U69" s="124"/>
      <c r="V69" s="124"/>
      <c r="W69" s="125"/>
      <c r="X69" s="103"/>
      <c r="Y69" s="55"/>
    </row>
    <row r="70" spans="2:25" ht="12">
      <c r="B70" s="1138" t="s">
        <v>304</v>
      </c>
      <c r="C70" s="1131"/>
      <c r="D70" s="123">
        <f aca="true" t="shared" si="14" ref="D70:W70">SUM(D71:D73)</f>
        <v>49895</v>
      </c>
      <c r="E70" s="124">
        <f t="shared" si="14"/>
        <v>3125</v>
      </c>
      <c r="F70" s="124">
        <f t="shared" si="14"/>
        <v>4170</v>
      </c>
      <c r="G70" s="124">
        <f t="shared" si="14"/>
        <v>5734</v>
      </c>
      <c r="H70" s="124">
        <f t="shared" si="14"/>
        <v>5003</v>
      </c>
      <c r="I70" s="124">
        <f t="shared" si="14"/>
        <v>2307</v>
      </c>
      <c r="J70" s="124">
        <f t="shared" si="14"/>
        <v>2840</v>
      </c>
      <c r="K70" s="124">
        <f t="shared" si="14"/>
        <v>3468</v>
      </c>
      <c r="L70" s="124">
        <f t="shared" si="14"/>
        <v>4146</v>
      </c>
      <c r="M70" s="124">
        <f t="shared" si="14"/>
        <v>4002</v>
      </c>
      <c r="N70" s="124">
        <f t="shared" si="14"/>
        <v>3342</v>
      </c>
      <c r="O70" s="124">
        <f t="shared" si="14"/>
        <v>2858</v>
      </c>
      <c r="P70" s="124">
        <f t="shared" si="14"/>
        <v>2618</v>
      </c>
      <c r="Q70" s="124">
        <f t="shared" si="14"/>
        <v>2281</v>
      </c>
      <c r="R70" s="124">
        <f t="shared" si="14"/>
        <v>1791</v>
      </c>
      <c r="S70" s="124">
        <f t="shared" si="14"/>
        <v>1189</v>
      </c>
      <c r="T70" s="124">
        <f t="shared" si="14"/>
        <v>664</v>
      </c>
      <c r="U70" s="124">
        <f t="shared" si="14"/>
        <v>263</v>
      </c>
      <c r="V70" s="124">
        <f t="shared" si="14"/>
        <v>74</v>
      </c>
      <c r="W70" s="124">
        <f t="shared" si="14"/>
        <v>20</v>
      </c>
      <c r="X70" s="103"/>
      <c r="Y70" s="55"/>
    </row>
    <row r="71" spans="2:25" ht="12">
      <c r="B71" s="103"/>
      <c r="C71" s="122" t="s">
        <v>305</v>
      </c>
      <c r="D71" s="123">
        <f>SUM(E71:W71)</f>
        <v>21423</v>
      </c>
      <c r="E71" s="124">
        <v>1296</v>
      </c>
      <c r="F71" s="124">
        <v>1755</v>
      </c>
      <c r="G71" s="124">
        <v>2369</v>
      </c>
      <c r="H71" s="124">
        <v>2118</v>
      </c>
      <c r="I71" s="124">
        <v>977</v>
      </c>
      <c r="J71" s="124">
        <v>1114</v>
      </c>
      <c r="K71" s="127">
        <v>1315</v>
      </c>
      <c r="L71" s="124">
        <v>1725</v>
      </c>
      <c r="M71" s="124">
        <v>1648</v>
      </c>
      <c r="N71" s="124">
        <v>1367</v>
      </c>
      <c r="O71" s="124">
        <v>1210</v>
      </c>
      <c r="P71" s="124">
        <v>1248</v>
      </c>
      <c r="Q71" s="124">
        <v>1167</v>
      </c>
      <c r="R71" s="124">
        <v>932</v>
      </c>
      <c r="S71" s="124">
        <v>627</v>
      </c>
      <c r="T71" s="124">
        <v>356</v>
      </c>
      <c r="U71" s="124">
        <v>148</v>
      </c>
      <c r="V71" s="124">
        <v>37</v>
      </c>
      <c r="W71" s="125">
        <v>14</v>
      </c>
      <c r="X71" s="103"/>
      <c r="Y71" s="55"/>
    </row>
    <row r="72" spans="2:25" ht="12">
      <c r="B72" s="103"/>
      <c r="C72" s="122" t="s">
        <v>366</v>
      </c>
      <c r="D72" s="123">
        <f>SUM(E72:W72)</f>
        <v>13328</v>
      </c>
      <c r="E72" s="124">
        <v>729</v>
      </c>
      <c r="F72" s="124">
        <v>1128</v>
      </c>
      <c r="G72" s="124">
        <v>1607</v>
      </c>
      <c r="H72" s="124">
        <v>1326</v>
      </c>
      <c r="I72" s="124">
        <v>611</v>
      </c>
      <c r="J72" s="124">
        <v>684</v>
      </c>
      <c r="K72" s="124">
        <v>962</v>
      </c>
      <c r="L72" s="124">
        <v>1191</v>
      </c>
      <c r="M72" s="124">
        <v>1147</v>
      </c>
      <c r="N72" s="124">
        <v>935</v>
      </c>
      <c r="O72" s="124">
        <v>754</v>
      </c>
      <c r="P72" s="124">
        <v>685</v>
      </c>
      <c r="Q72" s="124">
        <v>616</v>
      </c>
      <c r="R72" s="124">
        <v>424</v>
      </c>
      <c r="S72" s="124">
        <v>290</v>
      </c>
      <c r="T72" s="124">
        <v>160</v>
      </c>
      <c r="U72" s="124">
        <v>61</v>
      </c>
      <c r="V72" s="124">
        <v>16</v>
      </c>
      <c r="W72" s="125">
        <v>2</v>
      </c>
      <c r="X72" s="103"/>
      <c r="Y72" s="55"/>
    </row>
    <row r="73" spans="2:25" ht="12">
      <c r="B73" s="103"/>
      <c r="C73" s="122" t="s">
        <v>367</v>
      </c>
      <c r="D73" s="123">
        <f>SUM(E73:W73)</f>
        <v>15144</v>
      </c>
      <c r="E73" s="124">
        <v>1100</v>
      </c>
      <c r="F73" s="124">
        <v>1287</v>
      </c>
      <c r="G73" s="124">
        <v>1758</v>
      </c>
      <c r="H73" s="124">
        <v>1559</v>
      </c>
      <c r="I73" s="124">
        <v>719</v>
      </c>
      <c r="J73" s="124">
        <v>1042</v>
      </c>
      <c r="K73" s="124">
        <v>1191</v>
      </c>
      <c r="L73" s="124">
        <v>1230</v>
      </c>
      <c r="M73" s="124">
        <v>1207</v>
      </c>
      <c r="N73" s="124">
        <v>1040</v>
      </c>
      <c r="O73" s="124">
        <v>894</v>
      </c>
      <c r="P73" s="124">
        <v>685</v>
      </c>
      <c r="Q73" s="124">
        <v>498</v>
      </c>
      <c r="R73" s="124">
        <v>435</v>
      </c>
      <c r="S73" s="124">
        <v>272</v>
      </c>
      <c r="T73" s="124">
        <v>148</v>
      </c>
      <c r="U73" s="124">
        <v>54</v>
      </c>
      <c r="V73" s="124">
        <v>21</v>
      </c>
      <c r="W73" s="125">
        <v>4</v>
      </c>
      <c r="X73" s="103"/>
      <c r="Y73" s="55"/>
    </row>
    <row r="74" spans="2:25" ht="12">
      <c r="B74" s="103"/>
      <c r="C74" s="122"/>
      <c r="D74" s="123"/>
      <c r="E74" s="124"/>
      <c r="F74" s="124"/>
      <c r="G74" s="124"/>
      <c r="H74" s="124"/>
      <c r="I74" s="124"/>
      <c r="J74" s="124"/>
      <c r="K74" s="124"/>
      <c r="L74" s="124"/>
      <c r="M74" s="124"/>
      <c r="N74" s="124"/>
      <c r="O74" s="124"/>
      <c r="P74" s="124"/>
      <c r="Q74" s="124"/>
      <c r="R74" s="124"/>
      <c r="S74" s="124"/>
      <c r="T74" s="124"/>
      <c r="U74" s="124"/>
      <c r="V74" s="124"/>
      <c r="W74" s="125"/>
      <c r="X74" s="103"/>
      <c r="Y74" s="55"/>
    </row>
    <row r="75" spans="2:25" ht="12">
      <c r="B75" s="128"/>
      <c r="C75" s="128" t="s">
        <v>368</v>
      </c>
      <c r="D75" s="129"/>
      <c r="E75" s="129"/>
      <c r="F75" s="129"/>
      <c r="G75" s="129"/>
      <c r="H75" s="129"/>
      <c r="I75" s="129"/>
      <c r="J75" s="129"/>
      <c r="K75" s="129"/>
      <c r="L75" s="129"/>
      <c r="M75" s="129"/>
      <c r="N75" s="129"/>
      <c r="O75" s="129"/>
      <c r="P75" s="129"/>
      <c r="Q75" s="129"/>
      <c r="R75" s="129"/>
      <c r="S75" s="129"/>
      <c r="T75" s="129"/>
      <c r="U75" s="129"/>
      <c r="V75" s="129"/>
      <c r="W75" s="130"/>
      <c r="X75" s="99"/>
      <c r="Y75" s="55"/>
    </row>
    <row r="76" spans="2:25" ht="12">
      <c r="B76" s="99"/>
      <c r="C76" s="131"/>
      <c r="D76" s="124"/>
      <c r="E76" s="124"/>
      <c r="F76" s="124"/>
      <c r="G76" s="124"/>
      <c r="H76" s="124"/>
      <c r="I76" s="124"/>
      <c r="J76" s="124"/>
      <c r="K76" s="124"/>
      <c r="L76" s="124"/>
      <c r="M76" s="124"/>
      <c r="N76" s="124"/>
      <c r="O76" s="124"/>
      <c r="P76" s="124"/>
      <c r="Q76" s="124"/>
      <c r="R76" s="124"/>
      <c r="S76" s="124"/>
      <c r="T76" s="124"/>
      <c r="U76" s="124"/>
      <c r="V76" s="124"/>
      <c r="W76" s="125"/>
      <c r="X76" s="99"/>
      <c r="Y76" s="55"/>
    </row>
    <row r="77" spans="2:23" ht="12">
      <c r="B77" s="99"/>
      <c r="D77" s="99"/>
      <c r="E77" s="99"/>
      <c r="F77" s="99"/>
      <c r="G77" s="99"/>
      <c r="H77" s="99"/>
      <c r="I77" s="99"/>
      <c r="J77" s="99"/>
      <c r="K77" s="99"/>
      <c r="L77" s="99"/>
      <c r="M77" s="99"/>
      <c r="N77" s="99"/>
      <c r="O77" s="99"/>
      <c r="P77" s="99"/>
      <c r="Q77" s="99"/>
      <c r="R77" s="99"/>
      <c r="S77" s="99"/>
      <c r="T77" s="99"/>
      <c r="U77" s="99"/>
      <c r="V77" s="99"/>
      <c r="W77" s="99"/>
    </row>
    <row r="78" spans="6:23" ht="12">
      <c r="F78" s="99"/>
      <c r="G78" s="99"/>
      <c r="H78" s="99"/>
      <c r="I78" s="99"/>
      <c r="J78" s="99"/>
      <c r="K78" s="99"/>
      <c r="L78" s="99"/>
      <c r="M78" s="99"/>
      <c r="N78" s="99"/>
      <c r="O78" s="99"/>
      <c r="P78" s="99"/>
      <c r="Q78" s="99"/>
      <c r="R78" s="99"/>
      <c r="S78" s="99"/>
      <c r="T78" s="99"/>
      <c r="U78" s="99"/>
      <c r="V78" s="99"/>
      <c r="W78" s="99"/>
    </row>
    <row r="79" spans="6:23" ht="12">
      <c r="F79" s="99"/>
      <c r="G79" s="99"/>
      <c r="H79" s="99"/>
      <c r="I79" s="99"/>
      <c r="J79" s="99"/>
      <c r="K79" s="99"/>
      <c r="L79" s="99"/>
      <c r="M79" s="99"/>
      <c r="N79" s="99"/>
      <c r="O79" s="99"/>
      <c r="P79" s="99"/>
      <c r="Q79" s="99"/>
      <c r="R79" s="99"/>
      <c r="S79" s="99"/>
      <c r="T79" s="99"/>
      <c r="U79" s="99"/>
      <c r="V79" s="99"/>
      <c r="W79" s="99"/>
    </row>
    <row r="80" spans="6:23" ht="12">
      <c r="F80" s="99"/>
      <c r="G80" s="99"/>
      <c r="H80" s="99"/>
      <c r="I80" s="99"/>
      <c r="J80" s="99"/>
      <c r="K80" s="99"/>
      <c r="L80" s="99"/>
      <c r="M80" s="99"/>
      <c r="N80" s="99"/>
      <c r="O80" s="99"/>
      <c r="P80" s="99"/>
      <c r="Q80" s="99"/>
      <c r="R80" s="99"/>
      <c r="S80" s="99"/>
      <c r="T80" s="99"/>
      <c r="U80" s="99"/>
      <c r="V80" s="99"/>
      <c r="W80" s="99"/>
    </row>
    <row r="81" spans="6:23" ht="12">
      <c r="F81" s="99"/>
      <c r="G81" s="99"/>
      <c r="H81" s="99"/>
      <c r="I81" s="99"/>
      <c r="J81" s="99"/>
      <c r="K81" s="99"/>
      <c r="L81" s="99"/>
      <c r="M81" s="99"/>
      <c r="N81" s="99"/>
      <c r="O81" s="99"/>
      <c r="P81" s="99"/>
      <c r="Q81" s="99"/>
      <c r="R81" s="99"/>
      <c r="S81" s="99"/>
      <c r="T81" s="99"/>
      <c r="U81" s="99"/>
      <c r="V81" s="99"/>
      <c r="W81" s="99"/>
    </row>
    <row r="82" spans="6:23" ht="12">
      <c r="F82" s="99"/>
      <c r="G82" s="99"/>
      <c r="H82" s="99"/>
      <c r="I82" s="99"/>
      <c r="J82" s="99"/>
      <c r="K82" s="99"/>
      <c r="L82" s="99"/>
      <c r="M82" s="99"/>
      <c r="N82" s="99"/>
      <c r="O82" s="99"/>
      <c r="P82" s="99"/>
      <c r="Q82" s="99"/>
      <c r="R82" s="99"/>
      <c r="S82" s="99"/>
      <c r="T82" s="99"/>
      <c r="U82" s="99"/>
      <c r="V82" s="99"/>
      <c r="W82" s="99"/>
    </row>
    <row r="83" spans="6:23" ht="12">
      <c r="F83" s="99"/>
      <c r="G83" s="99"/>
      <c r="H83" s="99"/>
      <c r="I83" s="99"/>
      <c r="J83" s="99"/>
      <c r="K83" s="99"/>
      <c r="L83" s="99"/>
      <c r="M83" s="99"/>
      <c r="N83" s="99"/>
      <c r="O83" s="99"/>
      <c r="P83" s="99"/>
      <c r="Q83" s="99"/>
      <c r="R83" s="99"/>
      <c r="S83" s="99"/>
      <c r="T83" s="99"/>
      <c r="U83" s="99"/>
      <c r="V83" s="99"/>
      <c r="W83" s="99"/>
    </row>
  </sheetData>
  <mergeCells count="15">
    <mergeCell ref="B38:C38"/>
    <mergeCell ref="B4:C4"/>
    <mergeCell ref="B10:C10"/>
    <mergeCell ref="B26:C26"/>
    <mergeCell ref="B35:C35"/>
    <mergeCell ref="B5:C5"/>
    <mergeCell ref="B6:C6"/>
    <mergeCell ref="B8:C8"/>
    <mergeCell ref="B25:C25"/>
    <mergeCell ref="B70:C70"/>
    <mergeCell ref="B66:C66"/>
    <mergeCell ref="B44:C44"/>
    <mergeCell ref="B63:C63"/>
    <mergeCell ref="B57:C57"/>
    <mergeCell ref="B53:C5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
  <dimension ref="B1:K67"/>
  <sheetViews>
    <sheetView workbookViewId="0" topLeftCell="A1">
      <selection activeCell="A1" sqref="A1"/>
    </sheetView>
  </sheetViews>
  <sheetFormatPr defaultColWidth="9.00390625" defaultRowHeight="13.5"/>
  <cols>
    <col min="1" max="2" width="2.625" style="132" customWidth="1"/>
    <col min="3" max="3" width="12.625" style="132" customWidth="1"/>
    <col min="4" max="4" width="8.625" style="132" customWidth="1"/>
    <col min="5" max="5" width="7.625" style="132" customWidth="1"/>
    <col min="6" max="6" width="8.625" style="132" customWidth="1"/>
    <col min="7" max="7" width="8.25390625" style="132" customWidth="1"/>
    <col min="8" max="8" width="9.75390625" style="132" customWidth="1"/>
    <col min="9" max="9" width="9.50390625" style="132" customWidth="1"/>
    <col min="10" max="10" width="8.25390625" style="132" customWidth="1"/>
    <col min="11" max="11" width="9.25390625" style="134" customWidth="1"/>
    <col min="12" max="16384" width="9.00390625" style="132" customWidth="1"/>
  </cols>
  <sheetData>
    <row r="1" ht="14.25" customHeight="1">
      <c r="B1" s="133" t="s">
        <v>412</v>
      </c>
    </row>
    <row r="2" spans="3:10" ht="14.25" customHeight="1">
      <c r="C2" s="133"/>
      <c r="J2" s="1119"/>
    </row>
    <row r="3" spans="6:10" ht="12.75" thickBot="1">
      <c r="F3" s="136"/>
      <c r="J3" s="1120"/>
    </row>
    <row r="4" spans="2:11" ht="14.25" customHeight="1" thickTop="1">
      <c r="B4" s="1189" t="s">
        <v>331</v>
      </c>
      <c r="C4" s="1190"/>
      <c r="D4" s="1130" t="s">
        <v>371</v>
      </c>
      <c r="E4" s="1124"/>
      <c r="F4" s="1124"/>
      <c r="G4" s="1123"/>
      <c r="H4" s="1115" t="s">
        <v>372</v>
      </c>
      <c r="I4" s="1116"/>
      <c r="J4" s="1116"/>
      <c r="K4" s="1111"/>
    </row>
    <row r="5" spans="2:11" ht="12" customHeight="1">
      <c r="B5" s="1191"/>
      <c r="C5" s="1192"/>
      <c r="D5" s="1186" t="s">
        <v>373</v>
      </c>
      <c r="E5" s="1108" t="s">
        <v>374</v>
      </c>
      <c r="F5" s="1109"/>
      <c r="G5" s="1110"/>
      <c r="H5" s="1112" t="s">
        <v>373</v>
      </c>
      <c r="I5" s="1105" t="s">
        <v>374</v>
      </c>
      <c r="J5" s="1106"/>
      <c r="K5" s="1107"/>
    </row>
    <row r="6" spans="2:11" ht="12" customHeight="1">
      <c r="B6" s="1191"/>
      <c r="C6" s="1192"/>
      <c r="D6" s="1187"/>
      <c r="E6" s="1117" t="s">
        <v>375</v>
      </c>
      <c r="F6" s="1117" t="s">
        <v>376</v>
      </c>
      <c r="G6" s="1121" t="s">
        <v>377</v>
      </c>
      <c r="H6" s="1113"/>
      <c r="I6" s="1180" t="s">
        <v>378</v>
      </c>
      <c r="J6" s="1180" t="s">
        <v>376</v>
      </c>
      <c r="K6" s="1182" t="s">
        <v>379</v>
      </c>
    </row>
    <row r="7" spans="2:11" ht="12" customHeight="1">
      <c r="B7" s="1193"/>
      <c r="C7" s="1194"/>
      <c r="D7" s="1188"/>
      <c r="E7" s="1118"/>
      <c r="F7" s="1118"/>
      <c r="G7" s="1122"/>
      <c r="H7" s="1114"/>
      <c r="I7" s="1181"/>
      <c r="J7" s="1181"/>
      <c r="K7" s="1183"/>
    </row>
    <row r="8" spans="2:11" ht="12" customHeight="1">
      <c r="B8" s="137"/>
      <c r="C8" s="138"/>
      <c r="D8" s="141"/>
      <c r="E8" s="142"/>
      <c r="F8" s="142" t="s">
        <v>369</v>
      </c>
      <c r="G8" s="143" t="s">
        <v>380</v>
      </c>
      <c r="H8" s="144"/>
      <c r="I8" s="143"/>
      <c r="J8" s="143" t="s">
        <v>380</v>
      </c>
      <c r="K8" s="145" t="s">
        <v>380</v>
      </c>
    </row>
    <row r="9" spans="2:11" s="146" customFormat="1" ht="16.5" customHeight="1">
      <c r="B9" s="1184" t="s">
        <v>381</v>
      </c>
      <c r="C9" s="1185"/>
      <c r="D9" s="36">
        <f>SUM(D11:D66)</f>
        <v>56817</v>
      </c>
      <c r="E9" s="36">
        <f>SUM(E11:E66)</f>
        <v>59327</v>
      </c>
      <c r="F9" s="149">
        <f>E9/$E$9*100</f>
        <v>100</v>
      </c>
      <c r="G9" s="150">
        <v>4.4</v>
      </c>
      <c r="H9" s="36">
        <f>SUM(H11:H66)</f>
        <v>299901</v>
      </c>
      <c r="I9" s="36">
        <v>341492</v>
      </c>
      <c r="J9" s="149">
        <f>I9/$I$9*100</f>
        <v>100</v>
      </c>
      <c r="K9" s="151">
        <v>13.9</v>
      </c>
    </row>
    <row r="10" spans="2:11" s="152" customFormat="1" ht="16.5" customHeight="1">
      <c r="B10" s="153"/>
      <c r="C10" s="154"/>
      <c r="D10" s="155"/>
      <c r="F10" s="149"/>
      <c r="G10" s="150"/>
      <c r="H10" s="36"/>
      <c r="J10" s="149"/>
      <c r="K10" s="151"/>
    </row>
    <row r="11" spans="2:11" ht="15" customHeight="1">
      <c r="B11" s="156"/>
      <c r="C11" s="122" t="s">
        <v>236</v>
      </c>
      <c r="D11" s="156">
        <v>9219</v>
      </c>
      <c r="E11" s="132">
        <v>9715</v>
      </c>
      <c r="F11" s="157">
        <f aca="true" t="shared" si="0" ref="F11:F22">E11/$E$9*100</f>
        <v>16.375343435535253</v>
      </c>
      <c r="G11" s="158">
        <v>5.4</v>
      </c>
      <c r="H11" s="55">
        <v>68638</v>
      </c>
      <c r="I11" s="132">
        <v>78236</v>
      </c>
      <c r="J11" s="157">
        <f aca="true" t="shared" si="1" ref="J11:J22">I11/$I$9*100</f>
        <v>22.910053529804504</v>
      </c>
      <c r="K11" s="159">
        <v>14</v>
      </c>
    </row>
    <row r="12" spans="2:11" ht="15" customHeight="1">
      <c r="B12" s="156"/>
      <c r="C12" s="122" t="s">
        <v>237</v>
      </c>
      <c r="D12" s="156">
        <v>4650</v>
      </c>
      <c r="E12" s="132">
        <v>4756</v>
      </c>
      <c r="F12" s="157">
        <f t="shared" si="0"/>
        <v>8.016586040082931</v>
      </c>
      <c r="G12" s="158">
        <v>2.3</v>
      </c>
      <c r="H12" s="55">
        <v>33439</v>
      </c>
      <c r="I12" s="132">
        <v>36113</v>
      </c>
      <c r="J12" s="157">
        <f t="shared" si="1"/>
        <v>10.575064716010916</v>
      </c>
      <c r="K12" s="159">
        <v>8</v>
      </c>
    </row>
    <row r="13" spans="2:11" ht="15" customHeight="1">
      <c r="B13" s="156"/>
      <c r="C13" s="122" t="s">
        <v>238</v>
      </c>
      <c r="D13" s="156">
        <v>5162</v>
      </c>
      <c r="E13" s="132">
        <v>5533</v>
      </c>
      <c r="F13" s="157">
        <f t="shared" si="0"/>
        <v>9.326276400289919</v>
      </c>
      <c r="G13" s="158">
        <v>7.2</v>
      </c>
      <c r="H13" s="55">
        <v>28259</v>
      </c>
      <c r="I13" s="132">
        <v>33364</v>
      </c>
      <c r="J13" s="157">
        <f t="shared" si="1"/>
        <v>9.770067820036779</v>
      </c>
      <c r="K13" s="159">
        <v>18</v>
      </c>
    </row>
    <row r="14" spans="2:11" ht="15" customHeight="1">
      <c r="B14" s="156"/>
      <c r="C14" s="122" t="s">
        <v>239</v>
      </c>
      <c r="D14" s="156">
        <v>4745</v>
      </c>
      <c r="E14" s="132">
        <v>5000</v>
      </c>
      <c r="F14" s="157">
        <f t="shared" si="0"/>
        <v>8.427865895797867</v>
      </c>
      <c r="G14" s="158">
        <v>5.4</v>
      </c>
      <c r="H14" s="55">
        <v>31849</v>
      </c>
      <c r="I14" s="132">
        <v>35791</v>
      </c>
      <c r="J14" s="157">
        <f t="shared" si="1"/>
        <v>10.480772609607254</v>
      </c>
      <c r="K14" s="159">
        <v>12.4</v>
      </c>
    </row>
    <row r="15" spans="2:11" ht="15" customHeight="1">
      <c r="B15" s="156"/>
      <c r="C15" s="122" t="s">
        <v>240</v>
      </c>
      <c r="D15" s="156">
        <v>1989</v>
      </c>
      <c r="E15" s="132">
        <v>2075</v>
      </c>
      <c r="F15" s="157">
        <f t="shared" si="0"/>
        <v>3.497564346756114</v>
      </c>
      <c r="G15" s="158">
        <v>4.3</v>
      </c>
      <c r="H15" s="55">
        <v>10999</v>
      </c>
      <c r="I15" s="132">
        <v>13368</v>
      </c>
      <c r="J15" s="157">
        <f t="shared" si="1"/>
        <v>3.914586578894967</v>
      </c>
      <c r="K15" s="159">
        <v>21.5</v>
      </c>
    </row>
    <row r="16" spans="2:11" ht="15" customHeight="1">
      <c r="B16" s="156"/>
      <c r="C16" s="122" t="s">
        <v>241</v>
      </c>
      <c r="D16" s="156">
        <v>1858</v>
      </c>
      <c r="E16" s="132">
        <v>1875</v>
      </c>
      <c r="F16" s="157">
        <f t="shared" si="0"/>
        <v>3.1604497109242</v>
      </c>
      <c r="G16" s="158">
        <v>0.9</v>
      </c>
      <c r="H16" s="55">
        <v>9455</v>
      </c>
      <c r="I16" s="132">
        <v>10929</v>
      </c>
      <c r="J16" s="157">
        <f t="shared" si="1"/>
        <v>3.2003677977814995</v>
      </c>
      <c r="K16" s="159">
        <v>15.6</v>
      </c>
    </row>
    <row r="17" spans="2:11" ht="15" customHeight="1">
      <c r="B17" s="156"/>
      <c r="C17" s="122" t="s">
        <v>370</v>
      </c>
      <c r="D17" s="156">
        <v>1628</v>
      </c>
      <c r="E17" s="132">
        <v>1617</v>
      </c>
      <c r="F17" s="157">
        <f t="shared" si="0"/>
        <v>2.7255718307010297</v>
      </c>
      <c r="G17" s="158">
        <v>-0.7</v>
      </c>
      <c r="H17" s="55">
        <v>8394</v>
      </c>
      <c r="I17" s="132">
        <v>9559</v>
      </c>
      <c r="J17" s="157">
        <f t="shared" si="1"/>
        <v>2.7991870966230543</v>
      </c>
      <c r="K17" s="159">
        <v>13.9</v>
      </c>
    </row>
    <row r="18" spans="2:11" ht="15" customHeight="1">
      <c r="B18" s="156"/>
      <c r="C18" s="122" t="s">
        <v>243</v>
      </c>
      <c r="D18" s="156">
        <v>1736</v>
      </c>
      <c r="E18" s="132">
        <v>1725</v>
      </c>
      <c r="F18" s="157">
        <f t="shared" si="0"/>
        <v>2.9076137340502637</v>
      </c>
      <c r="G18" s="158">
        <v>-0.6</v>
      </c>
      <c r="H18" s="55">
        <v>6842</v>
      </c>
      <c r="I18" s="132">
        <v>7628</v>
      </c>
      <c r="J18" s="157">
        <f t="shared" si="1"/>
        <v>2.2337272908296533</v>
      </c>
      <c r="K18" s="159">
        <v>11.5</v>
      </c>
    </row>
    <row r="19" spans="2:11" ht="15" customHeight="1">
      <c r="B19" s="156"/>
      <c r="C19" s="122" t="s">
        <v>244</v>
      </c>
      <c r="D19" s="156">
        <v>1645</v>
      </c>
      <c r="E19" s="132">
        <v>1790</v>
      </c>
      <c r="F19" s="157">
        <f t="shared" si="0"/>
        <v>3.017175990695636</v>
      </c>
      <c r="G19" s="158">
        <v>8.8</v>
      </c>
      <c r="H19" s="55">
        <v>9369</v>
      </c>
      <c r="I19" s="132">
        <v>10993</v>
      </c>
      <c r="J19" s="157">
        <f t="shared" si="1"/>
        <v>3.2191090860108</v>
      </c>
      <c r="K19" s="159">
        <v>17.3</v>
      </c>
    </row>
    <row r="20" spans="2:11" ht="15" customHeight="1">
      <c r="B20" s="156"/>
      <c r="C20" s="122" t="s">
        <v>245</v>
      </c>
      <c r="D20" s="156">
        <v>1876</v>
      </c>
      <c r="E20" s="132">
        <v>1982</v>
      </c>
      <c r="F20" s="157">
        <f t="shared" si="0"/>
        <v>3.3408060410942744</v>
      </c>
      <c r="G20" s="158">
        <v>5.7</v>
      </c>
      <c r="H20" s="55">
        <v>8492</v>
      </c>
      <c r="I20" s="132">
        <v>10364</v>
      </c>
      <c r="J20" s="157">
        <f t="shared" si="1"/>
        <v>3.034917362632214</v>
      </c>
      <c r="K20" s="159">
        <v>22</v>
      </c>
    </row>
    <row r="21" spans="2:11" ht="15" customHeight="1">
      <c r="B21" s="156"/>
      <c r="C21" s="122" t="s">
        <v>246</v>
      </c>
      <c r="D21" s="156">
        <v>1591</v>
      </c>
      <c r="E21" s="132">
        <v>1590</v>
      </c>
      <c r="F21" s="157">
        <f t="shared" si="0"/>
        <v>2.6800613548637213</v>
      </c>
      <c r="G21" s="158">
        <v>-0.1</v>
      </c>
      <c r="H21" s="55">
        <v>5595</v>
      </c>
      <c r="I21" s="132">
        <v>6807</v>
      </c>
      <c r="J21" s="157">
        <f t="shared" si="1"/>
        <v>1.9933117027631686</v>
      </c>
      <c r="K21" s="159">
        <v>21.7</v>
      </c>
    </row>
    <row r="22" spans="2:11" ht="15" customHeight="1">
      <c r="B22" s="156"/>
      <c r="C22" s="122" t="s">
        <v>247</v>
      </c>
      <c r="D22" s="156">
        <v>1025</v>
      </c>
      <c r="E22" s="132">
        <v>1063</v>
      </c>
      <c r="F22" s="157">
        <f t="shared" si="0"/>
        <v>1.7917642894466264</v>
      </c>
      <c r="G22" s="158">
        <v>3.7</v>
      </c>
      <c r="H22" s="55">
        <v>3260</v>
      </c>
      <c r="I22" s="132">
        <v>4026</v>
      </c>
      <c r="J22" s="157">
        <f t="shared" si="1"/>
        <v>1.1789441626743817</v>
      </c>
      <c r="K22" s="159">
        <v>23.5</v>
      </c>
    </row>
    <row r="23" spans="2:11" ht="15" customHeight="1">
      <c r="B23" s="156"/>
      <c r="C23" s="122"/>
      <c r="D23" s="156"/>
      <c r="F23" s="157"/>
      <c r="G23" s="158"/>
      <c r="H23" s="55"/>
      <c r="J23" s="160"/>
      <c r="K23" s="159"/>
    </row>
    <row r="24" spans="2:11" s="146" customFormat="1" ht="15" customHeight="1">
      <c r="B24" s="1184" t="s">
        <v>382</v>
      </c>
      <c r="C24" s="1185"/>
      <c r="D24" s="155"/>
      <c r="E24" s="36"/>
      <c r="F24" s="157"/>
      <c r="G24" s="150"/>
      <c r="H24" s="36"/>
      <c r="I24" s="36"/>
      <c r="J24" s="149"/>
      <c r="K24" s="151"/>
    </row>
    <row r="25" spans="2:11" s="161" customFormat="1" ht="15" customHeight="1">
      <c r="B25" s="162"/>
      <c r="C25" s="163" t="s">
        <v>345</v>
      </c>
      <c r="D25" s="164">
        <v>290</v>
      </c>
      <c r="E25" s="165">
        <v>337</v>
      </c>
      <c r="F25" s="157">
        <f aca="true" t="shared" si="2" ref="F25:F31">E25/$E$9*100</f>
        <v>0.5680381613767761</v>
      </c>
      <c r="G25" s="166">
        <v>16.2</v>
      </c>
      <c r="H25" s="165">
        <v>1309</v>
      </c>
      <c r="I25" s="165">
        <v>1382</v>
      </c>
      <c r="J25" s="157">
        <f aca="true" t="shared" si="3" ref="J25:J31">I25/$I$9*100</f>
        <v>0.4046946927014396</v>
      </c>
      <c r="K25" s="167">
        <v>5.6</v>
      </c>
    </row>
    <row r="26" spans="2:11" s="161" customFormat="1" ht="15" customHeight="1">
      <c r="B26" s="162"/>
      <c r="C26" s="163" t="s">
        <v>383</v>
      </c>
      <c r="D26" s="164">
        <v>316</v>
      </c>
      <c r="E26" s="165">
        <v>394</v>
      </c>
      <c r="F26" s="157">
        <f t="shared" si="2"/>
        <v>0.6641158325888719</v>
      </c>
      <c r="G26" s="166">
        <v>24.7</v>
      </c>
      <c r="H26" s="165">
        <v>903</v>
      </c>
      <c r="I26" s="165">
        <v>1355</v>
      </c>
      <c r="J26" s="157">
        <f t="shared" si="3"/>
        <v>0.39678821172970374</v>
      </c>
      <c r="K26" s="167">
        <v>50.1</v>
      </c>
    </row>
    <row r="27" spans="2:11" s="161" customFormat="1" ht="15" customHeight="1">
      <c r="B27" s="162"/>
      <c r="C27" s="163" t="s">
        <v>347</v>
      </c>
      <c r="D27" s="164">
        <v>392</v>
      </c>
      <c r="E27" s="165">
        <v>396</v>
      </c>
      <c r="F27" s="157">
        <f t="shared" si="2"/>
        <v>0.667486978947191</v>
      </c>
      <c r="G27" s="166">
        <v>1</v>
      </c>
      <c r="H27" s="165">
        <v>1240</v>
      </c>
      <c r="I27" s="165">
        <v>1337</v>
      </c>
      <c r="J27" s="157">
        <f t="shared" si="3"/>
        <v>0.39151722441521325</v>
      </c>
      <c r="K27" s="167">
        <v>7.8</v>
      </c>
    </row>
    <row r="28" spans="2:11" s="161" customFormat="1" ht="15" customHeight="1">
      <c r="B28" s="162"/>
      <c r="C28" s="163" t="s">
        <v>384</v>
      </c>
      <c r="D28" s="164">
        <v>388</v>
      </c>
      <c r="E28" s="165">
        <v>369</v>
      </c>
      <c r="F28" s="157">
        <f t="shared" si="2"/>
        <v>0.6219765031098825</v>
      </c>
      <c r="G28" s="166">
        <v>-4.9</v>
      </c>
      <c r="H28" s="165">
        <v>1135</v>
      </c>
      <c r="I28" s="165">
        <v>1210</v>
      </c>
      <c r="J28" s="157">
        <f t="shared" si="3"/>
        <v>0.3543274805851967</v>
      </c>
      <c r="K28" s="167">
        <v>6.6</v>
      </c>
    </row>
    <row r="29" spans="2:11" ht="15" customHeight="1">
      <c r="B29" s="156"/>
      <c r="C29" s="122" t="s">
        <v>385</v>
      </c>
      <c r="D29" s="156">
        <v>645</v>
      </c>
      <c r="E29" s="55">
        <v>602</v>
      </c>
      <c r="F29" s="157">
        <f t="shared" si="2"/>
        <v>1.014715053854063</v>
      </c>
      <c r="G29" s="158">
        <v>-6.7</v>
      </c>
      <c r="H29" s="55">
        <v>1807</v>
      </c>
      <c r="I29" s="132">
        <v>2038</v>
      </c>
      <c r="J29" s="160">
        <f t="shared" si="3"/>
        <v>0.5967928970517611</v>
      </c>
      <c r="K29" s="159">
        <v>12.8</v>
      </c>
    </row>
    <row r="30" spans="2:11" ht="15" customHeight="1">
      <c r="B30" s="156"/>
      <c r="C30" s="122" t="s">
        <v>386</v>
      </c>
      <c r="D30" s="156">
        <v>453</v>
      </c>
      <c r="E30" s="55">
        <v>472</v>
      </c>
      <c r="F30" s="157">
        <f t="shared" si="2"/>
        <v>0.7955905405633186</v>
      </c>
      <c r="G30" s="158">
        <v>4.2</v>
      </c>
      <c r="H30" s="55">
        <v>1874</v>
      </c>
      <c r="I30" s="132">
        <v>2046</v>
      </c>
      <c r="J30" s="160">
        <f t="shared" si="3"/>
        <v>0.5991355580804236</v>
      </c>
      <c r="K30" s="159">
        <v>9.2</v>
      </c>
    </row>
    <row r="31" spans="2:11" ht="15" customHeight="1">
      <c r="B31" s="156"/>
      <c r="C31" s="122" t="s">
        <v>387</v>
      </c>
      <c r="D31" s="156">
        <v>961</v>
      </c>
      <c r="E31" s="55">
        <v>984</v>
      </c>
      <c r="F31" s="157">
        <f t="shared" si="2"/>
        <v>1.65860400829302</v>
      </c>
      <c r="G31" s="158">
        <v>2.4</v>
      </c>
      <c r="H31" s="55">
        <v>2937</v>
      </c>
      <c r="I31" s="132">
        <v>3618</v>
      </c>
      <c r="J31" s="160">
        <f t="shared" si="3"/>
        <v>1.0594684502125964</v>
      </c>
      <c r="K31" s="159">
        <v>23.2</v>
      </c>
    </row>
    <row r="32" spans="2:11" s="146" customFormat="1" ht="15" customHeight="1">
      <c r="B32" s="1184" t="s">
        <v>388</v>
      </c>
      <c r="C32" s="1185"/>
      <c r="D32" s="155"/>
      <c r="E32" s="36"/>
      <c r="F32" s="157"/>
      <c r="G32" s="150"/>
      <c r="H32" s="36"/>
      <c r="I32" s="36"/>
      <c r="J32" s="149"/>
      <c r="K32" s="151"/>
    </row>
    <row r="33" spans="2:11" ht="15" customHeight="1">
      <c r="B33" s="156"/>
      <c r="C33" s="122" t="s">
        <v>389</v>
      </c>
      <c r="D33" s="156">
        <v>898</v>
      </c>
      <c r="E33" s="55">
        <v>1014</v>
      </c>
      <c r="F33" s="157">
        <f>E33/$E$9*100</f>
        <v>1.7091712036678073</v>
      </c>
      <c r="G33" s="158">
        <v>12.9</v>
      </c>
      <c r="H33" s="55">
        <v>3642</v>
      </c>
      <c r="I33" s="132">
        <v>4038</v>
      </c>
      <c r="J33" s="160">
        <f>I33/$I$9*100</f>
        <v>1.1824581542173755</v>
      </c>
      <c r="K33" s="159">
        <v>10.8</v>
      </c>
    </row>
    <row r="34" spans="2:11" s="146" customFormat="1" ht="15" customHeight="1">
      <c r="B34" s="1184" t="s">
        <v>390</v>
      </c>
      <c r="C34" s="1185"/>
      <c r="D34" s="155"/>
      <c r="E34" s="36"/>
      <c r="F34" s="157"/>
      <c r="G34" s="150"/>
      <c r="H34" s="36"/>
      <c r="I34" s="36"/>
      <c r="J34" s="149"/>
      <c r="K34" s="151"/>
    </row>
    <row r="35" spans="2:11" s="161" customFormat="1" ht="15" customHeight="1">
      <c r="B35" s="162"/>
      <c r="C35" s="163" t="s">
        <v>391</v>
      </c>
      <c r="D35" s="164">
        <v>396</v>
      </c>
      <c r="E35" s="165">
        <v>416</v>
      </c>
      <c r="F35" s="157">
        <f>E35/$E$9*100</f>
        <v>0.7011984425303824</v>
      </c>
      <c r="G35" s="166">
        <v>5.1</v>
      </c>
      <c r="H35" s="165">
        <v>1262</v>
      </c>
      <c r="I35" s="165">
        <v>1492</v>
      </c>
      <c r="J35" s="157">
        <f>I35/$I$9*100</f>
        <v>0.43690628184554836</v>
      </c>
      <c r="K35" s="167">
        <v>18.2</v>
      </c>
    </row>
    <row r="36" spans="2:11" s="161" customFormat="1" ht="15" customHeight="1">
      <c r="B36" s="162"/>
      <c r="C36" s="163" t="s">
        <v>392</v>
      </c>
      <c r="D36" s="164">
        <v>268</v>
      </c>
      <c r="E36" s="165">
        <v>286</v>
      </c>
      <c r="F36" s="157">
        <f>E36/$E$9*100</f>
        <v>0.482073929239638</v>
      </c>
      <c r="G36" s="166">
        <v>6.7</v>
      </c>
      <c r="H36" s="165">
        <v>984</v>
      </c>
      <c r="I36" s="165">
        <v>1087</v>
      </c>
      <c r="J36" s="157">
        <f>I36/$I$9*100</f>
        <v>0.31830906726951147</v>
      </c>
      <c r="K36" s="167">
        <v>10.5</v>
      </c>
    </row>
    <row r="37" spans="2:11" s="161" customFormat="1" ht="15" customHeight="1">
      <c r="B37" s="162"/>
      <c r="C37" s="163" t="s">
        <v>393</v>
      </c>
      <c r="D37" s="164">
        <v>503</v>
      </c>
      <c r="E37" s="165">
        <v>485</v>
      </c>
      <c r="F37" s="157">
        <f>E37/$E$9*100</f>
        <v>0.8175029918923931</v>
      </c>
      <c r="G37" s="166">
        <v>-3.6</v>
      </c>
      <c r="H37" s="165">
        <v>1560</v>
      </c>
      <c r="I37" s="165">
        <v>1714</v>
      </c>
      <c r="J37" s="157">
        <f>I37/$I$9*100</f>
        <v>0.5019151253909315</v>
      </c>
      <c r="K37" s="167">
        <v>9.9</v>
      </c>
    </row>
    <row r="38" spans="2:11" ht="15" customHeight="1">
      <c r="B38" s="156"/>
      <c r="C38" s="122" t="s">
        <v>394</v>
      </c>
      <c r="D38" s="156">
        <v>1051</v>
      </c>
      <c r="E38" s="55">
        <v>1010</v>
      </c>
      <c r="F38" s="157">
        <f>E38/$E$9*100</f>
        <v>1.702428910951169</v>
      </c>
      <c r="G38" s="158">
        <v>-3.9</v>
      </c>
      <c r="H38" s="55">
        <v>3668</v>
      </c>
      <c r="I38" s="132">
        <v>3901</v>
      </c>
      <c r="J38" s="160">
        <f>I38/$I$9*100</f>
        <v>1.142340084101531</v>
      </c>
      <c r="K38" s="159">
        <v>6.4</v>
      </c>
    </row>
    <row r="39" spans="2:11" s="146" customFormat="1" ht="15" customHeight="1">
      <c r="B39" s="1184" t="s">
        <v>294</v>
      </c>
      <c r="C39" s="1185"/>
      <c r="D39" s="155"/>
      <c r="E39" s="36"/>
      <c r="F39" s="157"/>
      <c r="G39" s="150"/>
      <c r="H39" s="36"/>
      <c r="I39" s="36"/>
      <c r="J39" s="149"/>
      <c r="K39" s="151"/>
    </row>
    <row r="40" spans="2:11" ht="15" customHeight="1">
      <c r="B40" s="156"/>
      <c r="C40" s="122" t="s">
        <v>395</v>
      </c>
      <c r="D40" s="156">
        <v>361</v>
      </c>
      <c r="E40" s="55">
        <v>371</v>
      </c>
      <c r="F40" s="157">
        <f aca="true" t="shared" si="4" ref="F40:F46">E40/$E$9*100</f>
        <v>0.6253476494682016</v>
      </c>
      <c r="G40" s="158">
        <v>2.8</v>
      </c>
      <c r="H40" s="55">
        <v>1931</v>
      </c>
      <c r="I40" s="132">
        <v>1620</v>
      </c>
      <c r="J40" s="160">
        <f aca="true" t="shared" si="5" ref="J40:J46">I40/$I$9*100</f>
        <v>0.4743888583041477</v>
      </c>
      <c r="K40" s="159">
        <v>-16.1</v>
      </c>
    </row>
    <row r="41" spans="2:11" ht="15" customHeight="1">
      <c r="B41" s="156"/>
      <c r="C41" s="122" t="s">
        <v>396</v>
      </c>
      <c r="D41" s="156">
        <v>244</v>
      </c>
      <c r="E41" s="55">
        <v>248</v>
      </c>
      <c r="F41" s="157">
        <f t="shared" si="4"/>
        <v>0.41802214843157415</v>
      </c>
      <c r="G41" s="158">
        <v>1.6</v>
      </c>
      <c r="H41" s="55">
        <v>934</v>
      </c>
      <c r="I41" s="132">
        <v>897</v>
      </c>
      <c r="J41" s="160">
        <f t="shared" si="5"/>
        <v>0.2626708678387781</v>
      </c>
      <c r="K41" s="159">
        <v>-4</v>
      </c>
    </row>
    <row r="42" spans="2:11" ht="15" customHeight="1">
      <c r="B42" s="156"/>
      <c r="C42" s="122" t="s">
        <v>397</v>
      </c>
      <c r="D42" s="156">
        <v>350</v>
      </c>
      <c r="E42" s="55">
        <v>426</v>
      </c>
      <c r="F42" s="157">
        <f t="shared" si="4"/>
        <v>0.7180541743219782</v>
      </c>
      <c r="G42" s="158">
        <v>21.7</v>
      </c>
      <c r="H42" s="55">
        <v>863</v>
      </c>
      <c r="I42" s="132">
        <v>967</v>
      </c>
      <c r="J42" s="160">
        <f t="shared" si="5"/>
        <v>0.2831691518395746</v>
      </c>
      <c r="K42" s="159">
        <v>12.1</v>
      </c>
    </row>
    <row r="43" spans="2:11" ht="15" customHeight="1">
      <c r="B43" s="156"/>
      <c r="C43" s="122" t="s">
        <v>398</v>
      </c>
      <c r="D43" s="156">
        <v>198</v>
      </c>
      <c r="E43" s="55">
        <v>206</v>
      </c>
      <c r="F43" s="157">
        <f t="shared" si="4"/>
        <v>0.3472280749068721</v>
      </c>
      <c r="G43" s="158">
        <v>4</v>
      </c>
      <c r="H43" s="55">
        <v>565</v>
      </c>
      <c r="I43" s="132">
        <v>664</v>
      </c>
      <c r="J43" s="160">
        <f t="shared" si="5"/>
        <v>0.19444086537898397</v>
      </c>
      <c r="K43" s="159">
        <v>17.5</v>
      </c>
    </row>
    <row r="44" spans="2:11" ht="15" customHeight="1">
      <c r="B44" s="156"/>
      <c r="C44" s="122" t="s">
        <v>357</v>
      </c>
      <c r="D44" s="156">
        <v>422</v>
      </c>
      <c r="E44" s="55">
        <v>453</v>
      </c>
      <c r="F44" s="157">
        <f t="shared" si="4"/>
        <v>0.7635646501592867</v>
      </c>
      <c r="G44" s="158">
        <v>7.3</v>
      </c>
      <c r="H44" s="55">
        <v>1902</v>
      </c>
      <c r="I44" s="132">
        <v>2136</v>
      </c>
      <c r="J44" s="160">
        <f t="shared" si="5"/>
        <v>0.6254904946528762</v>
      </c>
      <c r="K44" s="159">
        <v>12.3</v>
      </c>
    </row>
    <row r="45" spans="2:11" ht="15" customHeight="1">
      <c r="B45" s="156"/>
      <c r="C45" s="122" t="s">
        <v>399</v>
      </c>
      <c r="D45" s="156">
        <v>325</v>
      </c>
      <c r="E45" s="55">
        <v>324</v>
      </c>
      <c r="F45" s="157">
        <f t="shared" si="4"/>
        <v>0.5461257100477017</v>
      </c>
      <c r="G45" s="158">
        <v>-0.3</v>
      </c>
      <c r="H45" s="55">
        <v>1214</v>
      </c>
      <c r="I45" s="132">
        <v>1158</v>
      </c>
      <c r="J45" s="160">
        <f t="shared" si="5"/>
        <v>0.3391001838988908</v>
      </c>
      <c r="K45" s="159">
        <v>-4.6</v>
      </c>
    </row>
    <row r="46" spans="2:11" ht="15" customHeight="1">
      <c r="B46" s="156"/>
      <c r="C46" s="122" t="s">
        <v>400</v>
      </c>
      <c r="D46" s="156">
        <v>559</v>
      </c>
      <c r="E46" s="55">
        <v>670</v>
      </c>
      <c r="F46" s="157">
        <f t="shared" si="4"/>
        <v>1.129334030036914</v>
      </c>
      <c r="G46" s="158">
        <v>19.9</v>
      </c>
      <c r="H46" s="55">
        <v>2063</v>
      </c>
      <c r="I46" s="132">
        <v>2284</v>
      </c>
      <c r="J46" s="160">
        <f t="shared" si="5"/>
        <v>0.6688297236831316</v>
      </c>
      <c r="K46" s="159">
        <v>10.7</v>
      </c>
    </row>
    <row r="47" spans="2:11" s="146" customFormat="1" ht="15" customHeight="1">
      <c r="B47" s="1184" t="s">
        <v>401</v>
      </c>
      <c r="C47" s="1185"/>
      <c r="D47" s="155"/>
      <c r="E47" s="36"/>
      <c r="F47" s="157"/>
      <c r="G47" s="150"/>
      <c r="H47" s="36"/>
      <c r="I47" s="36"/>
      <c r="J47" s="149"/>
      <c r="K47" s="151"/>
    </row>
    <row r="48" spans="2:11" ht="15" customHeight="1">
      <c r="B48" s="156"/>
      <c r="C48" s="122" t="s">
        <v>360</v>
      </c>
      <c r="D48" s="156">
        <v>578</v>
      </c>
      <c r="E48" s="55">
        <v>575</v>
      </c>
      <c r="F48" s="157">
        <f>E48/$E$9*100</f>
        <v>0.9692045780167546</v>
      </c>
      <c r="G48" s="158">
        <v>-0.5</v>
      </c>
      <c r="H48" s="55">
        <v>2077</v>
      </c>
      <c r="I48" s="132">
        <v>2037</v>
      </c>
      <c r="J48" s="160">
        <f>I48/$I$9*100</f>
        <v>0.5965000644231783</v>
      </c>
      <c r="K48" s="159">
        <v>-1.9</v>
      </c>
    </row>
    <row r="49" spans="2:11" ht="15" customHeight="1">
      <c r="B49" s="156"/>
      <c r="C49" s="122" t="s">
        <v>361</v>
      </c>
      <c r="D49" s="156">
        <v>670</v>
      </c>
      <c r="E49" s="55">
        <v>684</v>
      </c>
      <c r="F49" s="157">
        <f>E49/$E$9*100</f>
        <v>1.152932054545148</v>
      </c>
      <c r="G49" s="158">
        <v>2.1</v>
      </c>
      <c r="H49" s="55">
        <v>3257</v>
      </c>
      <c r="I49" s="132">
        <v>3846</v>
      </c>
      <c r="J49" s="160">
        <f>I49/$I$9*100</f>
        <v>1.1262342895294766</v>
      </c>
      <c r="K49" s="159">
        <v>18.1</v>
      </c>
    </row>
    <row r="50" spans="2:11" s="146" customFormat="1" ht="15" customHeight="1">
      <c r="B50" s="1184" t="s">
        <v>402</v>
      </c>
      <c r="C50" s="1185"/>
      <c r="D50" s="155"/>
      <c r="E50" s="36"/>
      <c r="F50" s="157"/>
      <c r="G50" s="150"/>
      <c r="H50" s="36"/>
      <c r="I50" s="36"/>
      <c r="J50" s="149"/>
      <c r="K50" s="151"/>
    </row>
    <row r="51" spans="2:11" ht="15" customHeight="1">
      <c r="B51" s="156"/>
      <c r="C51" s="122" t="s">
        <v>362</v>
      </c>
      <c r="D51" s="156">
        <v>689</v>
      </c>
      <c r="E51" s="55">
        <v>711</v>
      </c>
      <c r="F51" s="157">
        <f>E51/$E$9*100</f>
        <v>1.1984425303824566</v>
      </c>
      <c r="G51" s="158">
        <v>3.2</v>
      </c>
      <c r="H51" s="55">
        <v>3324</v>
      </c>
      <c r="I51" s="132">
        <v>3145</v>
      </c>
      <c r="J51" s="160">
        <f>I51/$I$9*100</f>
        <v>0.9209586168929286</v>
      </c>
      <c r="K51" s="159">
        <v>-5.4</v>
      </c>
    </row>
    <row r="52" spans="2:11" ht="15" customHeight="1">
      <c r="B52" s="156"/>
      <c r="C52" s="122" t="s">
        <v>363</v>
      </c>
      <c r="D52" s="156">
        <v>523</v>
      </c>
      <c r="E52" s="55">
        <v>505</v>
      </c>
      <c r="F52" s="157">
        <f>E52/$E$9*100</f>
        <v>0.8512144554755845</v>
      </c>
      <c r="G52" s="158">
        <v>-3.5</v>
      </c>
      <c r="H52" s="55">
        <v>1658</v>
      </c>
      <c r="I52" s="132">
        <v>1609</v>
      </c>
      <c r="J52" s="160">
        <f>I52/$I$9*100</f>
        <v>0.4711676993897368</v>
      </c>
      <c r="K52" s="159">
        <v>-3</v>
      </c>
    </row>
    <row r="53" spans="2:11" ht="15" customHeight="1">
      <c r="B53" s="156"/>
      <c r="C53" s="122" t="s">
        <v>403</v>
      </c>
      <c r="D53" s="156">
        <v>503</v>
      </c>
      <c r="E53" s="55">
        <v>484</v>
      </c>
      <c r="F53" s="157">
        <f>E53/$E$9*100</f>
        <v>0.8158174187132334</v>
      </c>
      <c r="G53" s="158">
        <v>-3.8</v>
      </c>
      <c r="H53" s="55">
        <v>2272</v>
      </c>
      <c r="I53" s="132">
        <v>2466</v>
      </c>
      <c r="J53" s="160">
        <f>I53/$I$9*100</f>
        <v>0.7221252620852026</v>
      </c>
      <c r="K53" s="159">
        <v>8.5</v>
      </c>
    </row>
    <row r="54" spans="2:11" ht="15" customHeight="1">
      <c r="B54" s="156"/>
      <c r="C54" s="122" t="s">
        <v>365</v>
      </c>
      <c r="D54" s="156">
        <v>1317</v>
      </c>
      <c r="E54" s="55">
        <v>1369</v>
      </c>
      <c r="F54" s="157">
        <f>E54/$E$9*100</f>
        <v>2.3075496822694554</v>
      </c>
      <c r="G54" s="158">
        <v>3.9</v>
      </c>
      <c r="H54" s="55">
        <v>4871</v>
      </c>
      <c r="I54" s="132">
        <v>6100</v>
      </c>
      <c r="J54" s="160">
        <f>I54/$I$9*100</f>
        <v>1.786279034355124</v>
      </c>
      <c r="K54" s="159">
        <v>25.2</v>
      </c>
    </row>
    <row r="55" spans="2:11" s="146" customFormat="1" ht="15" customHeight="1">
      <c r="B55" s="1184" t="s">
        <v>404</v>
      </c>
      <c r="C55" s="1185"/>
      <c r="D55" s="155"/>
      <c r="E55" s="36"/>
      <c r="F55" s="157"/>
      <c r="G55" s="150"/>
      <c r="H55" s="36"/>
      <c r="I55" s="36"/>
      <c r="J55" s="149"/>
      <c r="K55" s="151"/>
    </row>
    <row r="56" spans="2:11" ht="15" customHeight="1">
      <c r="B56" s="156"/>
      <c r="C56" s="122" t="s">
        <v>405</v>
      </c>
      <c r="D56" s="156">
        <v>465</v>
      </c>
      <c r="E56" s="55">
        <v>506</v>
      </c>
      <c r="F56" s="157">
        <f>E56/$E$9*100</f>
        <v>0.852900028654744</v>
      </c>
      <c r="G56" s="158">
        <v>8.8</v>
      </c>
      <c r="H56" s="55">
        <v>1532</v>
      </c>
      <c r="I56" s="132">
        <v>1829</v>
      </c>
      <c r="J56" s="160">
        <f>I56/$I$9*100</f>
        <v>0.5355908776779544</v>
      </c>
      <c r="K56" s="159">
        <v>19.4</v>
      </c>
    </row>
    <row r="57" spans="2:11" s="152" customFormat="1" ht="15" customHeight="1">
      <c r="B57" s="1184" t="s">
        <v>300</v>
      </c>
      <c r="C57" s="1185"/>
      <c r="D57" s="153"/>
      <c r="E57" s="168"/>
      <c r="F57" s="157"/>
      <c r="G57" s="169"/>
      <c r="H57" s="168"/>
      <c r="J57" s="170"/>
      <c r="K57" s="171"/>
    </row>
    <row r="58" spans="2:11" ht="15" customHeight="1">
      <c r="B58" s="156"/>
      <c r="C58" s="122" t="s">
        <v>406</v>
      </c>
      <c r="D58" s="156">
        <v>1208</v>
      </c>
      <c r="E58" s="55">
        <v>1280</v>
      </c>
      <c r="F58" s="157">
        <f>E58/$E$9*100</f>
        <v>2.1575336693242537</v>
      </c>
      <c r="G58" s="158">
        <v>6</v>
      </c>
      <c r="H58" s="55">
        <v>4936</v>
      </c>
      <c r="I58" s="132">
        <v>6230</v>
      </c>
      <c r="J58" s="160">
        <f>I58/$I$9*100</f>
        <v>1.8243472760708888</v>
      </c>
      <c r="K58" s="159">
        <v>26.2</v>
      </c>
    </row>
    <row r="59" spans="2:11" ht="15" customHeight="1">
      <c r="B59" s="156"/>
      <c r="C59" s="122" t="s">
        <v>301</v>
      </c>
      <c r="D59" s="156">
        <v>691</v>
      </c>
      <c r="E59" s="55">
        <v>848</v>
      </c>
      <c r="F59" s="157">
        <f>E59/$E$9*100</f>
        <v>1.429366055927318</v>
      </c>
      <c r="G59" s="158">
        <v>22.7</v>
      </c>
      <c r="H59" s="55">
        <v>3160</v>
      </c>
      <c r="I59" s="132">
        <v>3847</v>
      </c>
      <c r="J59" s="160">
        <f>I59/$I$9*100</f>
        <v>1.1265271221580593</v>
      </c>
      <c r="K59" s="159">
        <v>21.7</v>
      </c>
    </row>
    <row r="60" spans="2:11" ht="15" customHeight="1">
      <c r="B60" s="156"/>
      <c r="C60" s="122" t="s">
        <v>407</v>
      </c>
      <c r="D60" s="156">
        <v>1020</v>
      </c>
      <c r="E60" s="55">
        <v>1042</v>
      </c>
      <c r="F60" s="157">
        <f>E60/$E$9*100</f>
        <v>1.7563672526842753</v>
      </c>
      <c r="G60" s="158">
        <v>2.2</v>
      </c>
      <c r="H60" s="55">
        <v>4607</v>
      </c>
      <c r="I60" s="132">
        <v>5357</v>
      </c>
      <c r="J60" s="160">
        <f>I60/$I$9*100</f>
        <v>1.5687043913180982</v>
      </c>
      <c r="K60" s="159">
        <v>16.3</v>
      </c>
    </row>
    <row r="61" spans="2:11" ht="15" customHeight="1">
      <c r="B61" s="156"/>
      <c r="C61" s="122" t="s">
        <v>408</v>
      </c>
      <c r="D61" s="156">
        <v>235</v>
      </c>
      <c r="E61" s="55">
        <v>279</v>
      </c>
      <c r="F61" s="157">
        <f>E61/$E$9*100</f>
        <v>0.4702749169855209</v>
      </c>
      <c r="G61" s="158">
        <v>18.7</v>
      </c>
      <c r="H61" s="55">
        <v>816</v>
      </c>
      <c r="I61" s="132">
        <v>1016</v>
      </c>
      <c r="J61" s="160">
        <f>I61/$I$9*100</f>
        <v>0.2975179506401321</v>
      </c>
      <c r="K61" s="159">
        <v>24.3</v>
      </c>
    </row>
    <row r="62" spans="2:11" ht="15" customHeight="1">
      <c r="B62" s="156"/>
      <c r="C62" s="122" t="s">
        <v>409</v>
      </c>
      <c r="D62" s="156">
        <v>895</v>
      </c>
      <c r="E62" s="55">
        <v>950</v>
      </c>
      <c r="F62" s="157">
        <f>E62/$E$9*100</f>
        <v>1.6012945202015947</v>
      </c>
      <c r="G62" s="158">
        <v>6.1</v>
      </c>
      <c r="H62" s="55">
        <v>3211</v>
      </c>
      <c r="I62" s="132">
        <v>3502</v>
      </c>
      <c r="J62" s="160">
        <f>I62/$I$9*100</f>
        <v>1.0254998652969909</v>
      </c>
      <c r="K62" s="159">
        <v>9.1</v>
      </c>
    </row>
    <row r="63" spans="2:11" s="146" customFormat="1" ht="15" customHeight="1">
      <c r="B63" s="1184" t="s">
        <v>304</v>
      </c>
      <c r="C63" s="1185"/>
      <c r="D63" s="155"/>
      <c r="E63" s="36"/>
      <c r="F63" s="157"/>
      <c r="G63" s="150"/>
      <c r="H63" s="36"/>
      <c r="I63" s="36"/>
      <c r="J63" s="149"/>
      <c r="K63" s="151"/>
    </row>
    <row r="64" spans="2:11" ht="15" customHeight="1">
      <c r="B64" s="156"/>
      <c r="C64" s="122" t="s">
        <v>305</v>
      </c>
      <c r="D64" s="156">
        <v>906</v>
      </c>
      <c r="E64" s="55">
        <v>921</v>
      </c>
      <c r="F64" s="157">
        <f>E64/$E$9*100</f>
        <v>1.5524128980059668</v>
      </c>
      <c r="G64" s="158">
        <v>1.7</v>
      </c>
      <c r="H64" s="55">
        <v>2895</v>
      </c>
      <c r="I64" s="132">
        <v>3432</v>
      </c>
      <c r="J64" s="160">
        <f>I64/$I$9*100</f>
        <v>1.0050015812961943</v>
      </c>
      <c r="K64" s="159">
        <v>18.5</v>
      </c>
    </row>
    <row r="65" spans="2:11" ht="15" customHeight="1">
      <c r="B65" s="156"/>
      <c r="C65" s="122" t="s">
        <v>410</v>
      </c>
      <c r="D65" s="156">
        <v>432</v>
      </c>
      <c r="E65" s="55">
        <v>426</v>
      </c>
      <c r="F65" s="157">
        <f>E65/$E$9*100</f>
        <v>0.7180541743219782</v>
      </c>
      <c r="G65" s="158">
        <v>-1.4</v>
      </c>
      <c r="H65" s="55">
        <v>1158</v>
      </c>
      <c r="I65" s="55">
        <v>1281</v>
      </c>
      <c r="J65" s="160">
        <f>I65/$I$9*100</f>
        <v>0.375118597214576</v>
      </c>
      <c r="K65" s="159">
        <v>10.6</v>
      </c>
    </row>
    <row r="66" spans="2:11" ht="15" customHeight="1">
      <c r="B66" s="172"/>
      <c r="C66" s="173" t="s">
        <v>306</v>
      </c>
      <c r="D66" s="172">
        <v>541</v>
      </c>
      <c r="E66" s="174">
        <v>563</v>
      </c>
      <c r="F66" s="175">
        <f>E66/$E$9*100</f>
        <v>0.9489776998668397</v>
      </c>
      <c r="G66" s="176">
        <v>4.1</v>
      </c>
      <c r="H66" s="174">
        <v>3743</v>
      </c>
      <c r="I66" s="174">
        <v>3674</v>
      </c>
      <c r="J66" s="177">
        <f>I66/$I$9*100</f>
        <v>1.0758670774132337</v>
      </c>
      <c r="K66" s="178">
        <v>-1.8</v>
      </c>
    </row>
    <row r="67" ht="12">
      <c r="C67" s="132" t="s">
        <v>411</v>
      </c>
    </row>
  </sheetData>
  <mergeCells count="24">
    <mergeCell ref="B55:C55"/>
    <mergeCell ref="B63:C63"/>
    <mergeCell ref="B50:C50"/>
    <mergeCell ref="B57:C57"/>
    <mergeCell ref="B39:C39"/>
    <mergeCell ref="B47:C47"/>
    <mergeCell ref="B4:C7"/>
    <mergeCell ref="B9:C9"/>
    <mergeCell ref="B24:C24"/>
    <mergeCell ref="B32:C32"/>
    <mergeCell ref="K6:K7"/>
    <mergeCell ref="F6:F7"/>
    <mergeCell ref="B34:C34"/>
    <mergeCell ref="D5:D7"/>
    <mergeCell ref="D4:G4"/>
    <mergeCell ref="E6:E7"/>
    <mergeCell ref="J2:J3"/>
    <mergeCell ref="G6:G7"/>
    <mergeCell ref="H4:K4"/>
    <mergeCell ref="H5:H7"/>
    <mergeCell ref="I5:K5"/>
    <mergeCell ref="E5:G5"/>
    <mergeCell ref="I6:I7"/>
    <mergeCell ref="J6:J7"/>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B2:M132"/>
  <sheetViews>
    <sheetView workbookViewId="0" topLeftCell="A1">
      <selection activeCell="A1" sqref="A1"/>
    </sheetView>
  </sheetViews>
  <sheetFormatPr defaultColWidth="9.00390625" defaultRowHeight="13.5"/>
  <cols>
    <col min="1" max="1" width="2.625" style="179" customWidth="1"/>
    <col min="2" max="2" width="11.375" style="181" customWidth="1"/>
    <col min="3" max="3" width="10.125" style="179" bestFit="1" customWidth="1"/>
    <col min="4" max="4" width="6.375" style="179" bestFit="1" customWidth="1"/>
    <col min="5" max="10" width="8.125" style="179" customWidth="1"/>
    <col min="11" max="12" width="7.25390625" style="179" customWidth="1"/>
    <col min="13" max="13" width="7.125" style="179" customWidth="1"/>
    <col min="14" max="16384" width="9.00390625" style="179" customWidth="1"/>
  </cols>
  <sheetData>
    <row r="2" ht="14.25">
      <c r="B2" s="180" t="s">
        <v>1032</v>
      </c>
    </row>
    <row r="3" ht="12.75" thickBot="1">
      <c r="M3" s="182"/>
    </row>
    <row r="4" spans="2:13" ht="14.25" customHeight="1" thickTop="1">
      <c r="B4" s="1198" t="s">
        <v>423</v>
      </c>
      <c r="C4" s="1200" t="s">
        <v>424</v>
      </c>
      <c r="D4" s="1195" t="s">
        <v>425</v>
      </c>
      <c r="E4" s="1196"/>
      <c r="F4" s="1196"/>
      <c r="G4" s="1196"/>
      <c r="H4" s="1196"/>
      <c r="I4" s="1196"/>
      <c r="J4" s="1196"/>
      <c r="K4" s="1196"/>
      <c r="L4" s="1196"/>
      <c r="M4" s="1197"/>
    </row>
    <row r="5" spans="2:13" ht="24">
      <c r="B5" s="1199"/>
      <c r="C5" s="1201"/>
      <c r="D5" s="183" t="s">
        <v>426</v>
      </c>
      <c r="E5" s="183" t="s">
        <v>1011</v>
      </c>
      <c r="F5" s="183" t="s">
        <v>1012</v>
      </c>
      <c r="G5" s="183" t="s">
        <v>1013</v>
      </c>
      <c r="H5" s="183" t="s">
        <v>1014</v>
      </c>
      <c r="I5" s="183" t="s">
        <v>1015</v>
      </c>
      <c r="J5" s="183" t="s">
        <v>1016</v>
      </c>
      <c r="K5" s="183" t="s">
        <v>1017</v>
      </c>
      <c r="L5" s="183" t="s">
        <v>1018</v>
      </c>
      <c r="M5" s="184" t="s">
        <v>1019</v>
      </c>
    </row>
    <row r="6" spans="2:13" s="185" customFormat="1" ht="10.5">
      <c r="B6" s="186"/>
      <c r="C6" s="187" t="s">
        <v>1020</v>
      </c>
      <c r="D6" s="188" t="s">
        <v>1020</v>
      </c>
      <c r="E6" s="188" t="s">
        <v>1020</v>
      </c>
      <c r="F6" s="188" t="s">
        <v>1020</v>
      </c>
      <c r="G6" s="188" t="s">
        <v>1020</v>
      </c>
      <c r="H6" s="188" t="s">
        <v>1020</v>
      </c>
      <c r="I6" s="188" t="s">
        <v>1020</v>
      </c>
      <c r="J6" s="188" t="s">
        <v>1020</v>
      </c>
      <c r="K6" s="188" t="s">
        <v>1020</v>
      </c>
      <c r="L6" s="188" t="s">
        <v>1020</v>
      </c>
      <c r="M6" s="189" t="s">
        <v>1020</v>
      </c>
    </row>
    <row r="7" spans="2:13" ht="12">
      <c r="B7" s="190" t="s">
        <v>1021</v>
      </c>
      <c r="C7" s="191">
        <f>SUM(D7:M7)</f>
        <v>114873</v>
      </c>
      <c r="D7" s="192">
        <v>243</v>
      </c>
      <c r="E7" s="192">
        <v>13398</v>
      </c>
      <c r="F7" s="192">
        <v>13965</v>
      </c>
      <c r="G7" s="192">
        <v>12978</v>
      </c>
      <c r="H7" s="192">
        <v>18244</v>
      </c>
      <c r="I7" s="192">
        <v>24789</v>
      </c>
      <c r="J7" s="192">
        <v>14695</v>
      </c>
      <c r="K7" s="192">
        <v>7203</v>
      </c>
      <c r="L7" s="192">
        <v>3997</v>
      </c>
      <c r="M7" s="193">
        <v>5361</v>
      </c>
    </row>
    <row r="8" spans="2:13" ht="12">
      <c r="B8" s="190" t="s">
        <v>1022</v>
      </c>
      <c r="C8" s="191">
        <f>SUM(D8:M8)</f>
        <v>114373</v>
      </c>
      <c r="D8" s="192">
        <v>199</v>
      </c>
      <c r="E8" s="192">
        <v>13327</v>
      </c>
      <c r="F8" s="192">
        <v>14036</v>
      </c>
      <c r="G8" s="192">
        <v>12934</v>
      </c>
      <c r="H8" s="192">
        <v>18206</v>
      </c>
      <c r="I8" s="192">
        <v>24740</v>
      </c>
      <c r="J8" s="192">
        <v>14563</v>
      </c>
      <c r="K8" s="192">
        <v>7152</v>
      </c>
      <c r="L8" s="192">
        <v>3959</v>
      </c>
      <c r="M8" s="193">
        <v>5257</v>
      </c>
    </row>
    <row r="9" spans="2:13" ht="6.75" customHeight="1">
      <c r="B9" s="190"/>
      <c r="C9" s="191"/>
      <c r="D9" s="192"/>
      <c r="E9" s="192"/>
      <c r="F9" s="192"/>
      <c r="G9" s="194"/>
      <c r="H9" s="192"/>
      <c r="I9" s="192"/>
      <c r="J9" s="192"/>
      <c r="K9" s="192"/>
      <c r="L9" s="192"/>
      <c r="M9" s="195"/>
    </row>
    <row r="10" spans="2:13" s="196" customFormat="1" ht="15" customHeight="1">
      <c r="B10" s="197" t="s">
        <v>1023</v>
      </c>
      <c r="C10" s="198">
        <v>113669</v>
      </c>
      <c r="D10" s="199">
        <v>178</v>
      </c>
      <c r="E10" s="199">
        <v>13279</v>
      </c>
      <c r="F10" s="199">
        <v>14000</v>
      </c>
      <c r="G10" s="199">
        <v>12838</v>
      </c>
      <c r="H10" s="199">
        <v>17947</v>
      </c>
      <c r="I10" s="199">
        <v>24271</v>
      </c>
      <c r="J10" s="199">
        <v>14545</v>
      </c>
      <c r="K10" s="199">
        <v>7260</v>
      </c>
      <c r="L10" s="199">
        <v>4085</v>
      </c>
      <c r="M10" s="200">
        <v>5266</v>
      </c>
    </row>
    <row r="11" spans="2:13" s="196" customFormat="1" ht="6.75" customHeight="1">
      <c r="B11" s="201"/>
      <c r="C11" s="198"/>
      <c r="D11" s="199"/>
      <c r="E11" s="199"/>
      <c r="F11" s="199"/>
      <c r="G11" s="199"/>
      <c r="H11" s="199"/>
      <c r="I11" s="199"/>
      <c r="J11" s="199"/>
      <c r="K11" s="199"/>
      <c r="L11" s="199"/>
      <c r="M11" s="200"/>
    </row>
    <row r="12" spans="2:13" s="202" customFormat="1" ht="12" customHeight="1">
      <c r="B12" s="203" t="s">
        <v>413</v>
      </c>
      <c r="C12" s="204">
        <f aca="true" t="shared" si="0" ref="C12:M12">SUM(C18:C31)</f>
        <v>28606</v>
      </c>
      <c r="D12" s="205">
        <f t="shared" si="0"/>
        <v>122</v>
      </c>
      <c r="E12" s="205">
        <f t="shared" si="0"/>
        <v>3407</v>
      </c>
      <c r="F12" s="205">
        <f t="shared" si="0"/>
        <v>3160</v>
      </c>
      <c r="G12" s="205">
        <f t="shared" si="0"/>
        <v>2448</v>
      </c>
      <c r="H12" s="205">
        <f t="shared" si="0"/>
        <v>2827</v>
      </c>
      <c r="I12" s="205">
        <f t="shared" si="0"/>
        <v>3632</v>
      </c>
      <c r="J12" s="205">
        <f t="shared" si="0"/>
        <v>3341</v>
      </c>
      <c r="K12" s="205">
        <f t="shared" si="0"/>
        <v>2863</v>
      </c>
      <c r="L12" s="205">
        <f t="shared" si="0"/>
        <v>2464</v>
      </c>
      <c r="M12" s="206">
        <f t="shared" si="0"/>
        <v>4342</v>
      </c>
    </row>
    <row r="13" spans="2:13" ht="12" customHeight="1">
      <c r="B13" s="207" t="s">
        <v>1024</v>
      </c>
      <c r="C13" s="191">
        <f>SUM(D13:M13)</f>
        <v>1121</v>
      </c>
      <c r="D13" s="208">
        <v>20</v>
      </c>
      <c r="E13" s="208">
        <v>165</v>
      </c>
      <c r="F13" s="209">
        <v>131</v>
      </c>
      <c r="G13" s="208">
        <v>106</v>
      </c>
      <c r="H13" s="208">
        <v>110</v>
      </c>
      <c r="I13" s="208">
        <v>114</v>
      </c>
      <c r="J13" s="208">
        <v>115</v>
      </c>
      <c r="K13" s="208">
        <v>90</v>
      </c>
      <c r="L13" s="208">
        <v>91</v>
      </c>
      <c r="M13" s="210">
        <v>179</v>
      </c>
    </row>
    <row r="14" spans="2:13" ht="12" customHeight="1">
      <c r="B14" s="207" t="s">
        <v>1025</v>
      </c>
      <c r="C14" s="191">
        <f>SUM(D14:M14)</f>
        <v>16760</v>
      </c>
      <c r="D14" s="208">
        <v>59</v>
      </c>
      <c r="E14" s="208">
        <v>1548</v>
      </c>
      <c r="F14" s="208">
        <v>1561</v>
      </c>
      <c r="G14" s="208">
        <v>1228</v>
      </c>
      <c r="H14" s="208">
        <v>1413</v>
      </c>
      <c r="I14" s="208">
        <v>1750</v>
      </c>
      <c r="J14" s="208">
        <v>1886</v>
      </c>
      <c r="K14" s="208">
        <v>1903</v>
      </c>
      <c r="L14" s="208">
        <v>1840</v>
      </c>
      <c r="M14" s="210">
        <v>3572</v>
      </c>
    </row>
    <row r="15" spans="2:13" ht="12" customHeight="1">
      <c r="B15" s="207" t="s">
        <v>1026</v>
      </c>
      <c r="C15" s="191">
        <f>SUM(D15:M15)</f>
        <v>5300</v>
      </c>
      <c r="D15" s="208">
        <v>17</v>
      </c>
      <c r="E15" s="208">
        <v>605</v>
      </c>
      <c r="F15" s="208">
        <v>581</v>
      </c>
      <c r="G15" s="208">
        <v>463</v>
      </c>
      <c r="H15" s="208">
        <v>553</v>
      </c>
      <c r="I15" s="208">
        <v>817</v>
      </c>
      <c r="J15" s="208">
        <v>734</v>
      </c>
      <c r="K15" s="208">
        <v>587</v>
      </c>
      <c r="L15" s="208">
        <v>407</v>
      </c>
      <c r="M15" s="210">
        <v>536</v>
      </c>
    </row>
    <row r="16" spans="2:13" ht="12" customHeight="1">
      <c r="B16" s="207" t="s">
        <v>1027</v>
      </c>
      <c r="C16" s="191">
        <f>SUM(D16:M16)</f>
        <v>5425</v>
      </c>
      <c r="D16" s="208">
        <v>26</v>
      </c>
      <c r="E16" s="208">
        <v>1089</v>
      </c>
      <c r="F16" s="208">
        <v>887</v>
      </c>
      <c r="G16" s="208">
        <v>651</v>
      </c>
      <c r="H16" s="208">
        <v>751</v>
      </c>
      <c r="I16" s="208">
        <v>951</v>
      </c>
      <c r="J16" s="208">
        <v>606</v>
      </c>
      <c r="K16" s="208">
        <v>283</v>
      </c>
      <c r="L16" s="208">
        <v>126</v>
      </c>
      <c r="M16" s="210">
        <v>55</v>
      </c>
    </row>
    <row r="17" spans="2:13" ht="6" customHeight="1">
      <c r="B17" s="207"/>
      <c r="C17" s="191"/>
      <c r="D17" s="208"/>
      <c r="E17" s="208"/>
      <c r="F17" s="208"/>
      <c r="G17" s="208"/>
      <c r="H17" s="208"/>
      <c r="I17" s="208"/>
      <c r="J17" s="208"/>
      <c r="K17" s="208"/>
      <c r="L17" s="208"/>
      <c r="M17" s="210"/>
    </row>
    <row r="18" spans="2:13" ht="12" customHeight="1">
      <c r="B18" s="207" t="s">
        <v>238</v>
      </c>
      <c r="C18" s="191">
        <f aca="true" t="shared" si="1" ref="C18:C31">SUM(D18:M18)</f>
        <v>4305</v>
      </c>
      <c r="D18" s="208">
        <v>52</v>
      </c>
      <c r="E18" s="208">
        <v>487</v>
      </c>
      <c r="F18" s="208">
        <v>435</v>
      </c>
      <c r="G18" s="208">
        <v>306</v>
      </c>
      <c r="H18" s="208">
        <v>357</v>
      </c>
      <c r="I18" s="208">
        <v>491</v>
      </c>
      <c r="J18" s="208">
        <v>470</v>
      </c>
      <c r="K18" s="208">
        <v>456</v>
      </c>
      <c r="L18" s="208">
        <v>397</v>
      </c>
      <c r="M18" s="210">
        <v>854</v>
      </c>
    </row>
    <row r="19" spans="2:13" ht="12" customHeight="1">
      <c r="B19" s="207" t="s">
        <v>239</v>
      </c>
      <c r="C19" s="191">
        <f t="shared" si="1"/>
        <v>5650</v>
      </c>
      <c r="D19" s="208">
        <v>23</v>
      </c>
      <c r="E19" s="208">
        <v>657</v>
      </c>
      <c r="F19" s="208">
        <v>627</v>
      </c>
      <c r="G19" s="208">
        <v>440</v>
      </c>
      <c r="H19" s="208">
        <v>577</v>
      </c>
      <c r="I19" s="208">
        <v>584</v>
      </c>
      <c r="J19" s="208">
        <v>571</v>
      </c>
      <c r="K19" s="208">
        <v>562</v>
      </c>
      <c r="L19" s="208">
        <v>544</v>
      </c>
      <c r="M19" s="210">
        <v>1065</v>
      </c>
    </row>
    <row r="20" spans="2:13" ht="12" customHeight="1">
      <c r="B20" s="207" t="s">
        <v>248</v>
      </c>
      <c r="C20" s="191">
        <f t="shared" si="1"/>
        <v>1097</v>
      </c>
      <c r="D20" s="208">
        <v>8</v>
      </c>
      <c r="E20" s="208">
        <v>140</v>
      </c>
      <c r="F20" s="208">
        <v>125</v>
      </c>
      <c r="G20" s="208">
        <v>113</v>
      </c>
      <c r="H20" s="208">
        <v>167</v>
      </c>
      <c r="I20" s="208">
        <v>266</v>
      </c>
      <c r="J20" s="208">
        <v>179</v>
      </c>
      <c r="K20" s="208">
        <v>80</v>
      </c>
      <c r="L20" s="208">
        <v>14</v>
      </c>
      <c r="M20" s="210">
        <v>5</v>
      </c>
    </row>
    <row r="21" spans="2:13" ht="12" customHeight="1">
      <c r="B21" s="207" t="s">
        <v>414</v>
      </c>
      <c r="C21" s="191">
        <f t="shared" si="1"/>
        <v>1325</v>
      </c>
      <c r="D21" s="208">
        <v>2</v>
      </c>
      <c r="E21" s="208">
        <v>78</v>
      </c>
      <c r="F21" s="208">
        <v>103</v>
      </c>
      <c r="G21" s="208">
        <v>100</v>
      </c>
      <c r="H21" s="208">
        <v>108</v>
      </c>
      <c r="I21" s="208">
        <v>224</v>
      </c>
      <c r="J21" s="208">
        <v>259</v>
      </c>
      <c r="K21" s="208">
        <v>215</v>
      </c>
      <c r="L21" s="208">
        <v>148</v>
      </c>
      <c r="M21" s="210">
        <v>88</v>
      </c>
    </row>
    <row r="22" spans="2:13" ht="12" customHeight="1">
      <c r="B22" s="207" t="s">
        <v>249</v>
      </c>
      <c r="C22" s="191">
        <f t="shared" si="1"/>
        <v>1780</v>
      </c>
      <c r="D22" s="208">
        <v>1</v>
      </c>
      <c r="E22" s="208">
        <v>167</v>
      </c>
      <c r="F22" s="208">
        <v>140</v>
      </c>
      <c r="G22" s="208">
        <v>106</v>
      </c>
      <c r="H22" s="208">
        <v>140</v>
      </c>
      <c r="I22" s="208">
        <v>217</v>
      </c>
      <c r="J22" s="208">
        <v>250</v>
      </c>
      <c r="K22" s="208">
        <v>212</v>
      </c>
      <c r="L22" s="208">
        <v>196</v>
      </c>
      <c r="M22" s="210">
        <v>351</v>
      </c>
    </row>
    <row r="23" spans="2:13" ht="12" customHeight="1">
      <c r="B23" s="207" t="s">
        <v>291</v>
      </c>
      <c r="C23" s="191">
        <f t="shared" si="1"/>
        <v>1242</v>
      </c>
      <c r="D23" s="208">
        <v>2</v>
      </c>
      <c r="E23" s="208">
        <v>129</v>
      </c>
      <c r="F23" s="208">
        <v>107</v>
      </c>
      <c r="G23" s="208">
        <v>83</v>
      </c>
      <c r="H23" s="208">
        <v>81</v>
      </c>
      <c r="I23" s="208">
        <v>94</v>
      </c>
      <c r="J23" s="208">
        <v>120</v>
      </c>
      <c r="K23" s="208">
        <v>107</v>
      </c>
      <c r="L23" s="208">
        <v>158</v>
      </c>
      <c r="M23" s="210">
        <v>361</v>
      </c>
    </row>
    <row r="24" spans="2:13" ht="12" customHeight="1">
      <c r="B24" s="207" t="s">
        <v>250</v>
      </c>
      <c r="C24" s="191">
        <f t="shared" si="1"/>
        <v>1891</v>
      </c>
      <c r="D24" s="208">
        <v>1</v>
      </c>
      <c r="E24" s="208">
        <v>133</v>
      </c>
      <c r="F24" s="208">
        <v>150</v>
      </c>
      <c r="G24" s="208">
        <v>120</v>
      </c>
      <c r="H24" s="208">
        <v>140</v>
      </c>
      <c r="I24" s="208">
        <v>171</v>
      </c>
      <c r="J24" s="208">
        <v>206</v>
      </c>
      <c r="K24" s="208">
        <v>206</v>
      </c>
      <c r="L24" s="208">
        <v>212</v>
      </c>
      <c r="M24" s="210">
        <v>552</v>
      </c>
    </row>
    <row r="25" spans="2:13" ht="12" customHeight="1">
      <c r="B25" s="207" t="s">
        <v>251</v>
      </c>
      <c r="C25" s="191">
        <f t="shared" si="1"/>
        <v>1204</v>
      </c>
      <c r="D25" s="208">
        <v>0</v>
      </c>
      <c r="E25" s="208">
        <v>138</v>
      </c>
      <c r="F25" s="208">
        <v>137</v>
      </c>
      <c r="G25" s="208">
        <v>119</v>
      </c>
      <c r="H25" s="208">
        <v>123</v>
      </c>
      <c r="I25" s="208">
        <v>183</v>
      </c>
      <c r="J25" s="208">
        <v>136</v>
      </c>
      <c r="K25" s="208">
        <v>143</v>
      </c>
      <c r="L25" s="208">
        <v>103</v>
      </c>
      <c r="M25" s="210">
        <v>122</v>
      </c>
    </row>
    <row r="26" spans="2:13" ht="12" customHeight="1">
      <c r="B26" s="207" t="s">
        <v>252</v>
      </c>
      <c r="C26" s="191">
        <f t="shared" si="1"/>
        <v>2476</v>
      </c>
      <c r="D26" s="208">
        <v>7</v>
      </c>
      <c r="E26" s="208">
        <v>261</v>
      </c>
      <c r="F26" s="208">
        <v>256</v>
      </c>
      <c r="G26" s="208">
        <v>208</v>
      </c>
      <c r="H26" s="208">
        <v>194</v>
      </c>
      <c r="I26" s="208">
        <v>254</v>
      </c>
      <c r="J26" s="208">
        <v>286</v>
      </c>
      <c r="K26" s="208">
        <v>284</v>
      </c>
      <c r="L26" s="208">
        <v>292</v>
      </c>
      <c r="M26" s="210">
        <v>434</v>
      </c>
    </row>
    <row r="27" spans="2:13" ht="12" customHeight="1">
      <c r="B27" s="207" t="s">
        <v>253</v>
      </c>
      <c r="C27" s="191">
        <f t="shared" si="1"/>
        <v>1454</v>
      </c>
      <c r="D27" s="208">
        <v>5</v>
      </c>
      <c r="E27" s="208">
        <v>317</v>
      </c>
      <c r="F27" s="208">
        <v>285</v>
      </c>
      <c r="G27" s="208">
        <v>227</v>
      </c>
      <c r="H27" s="208">
        <v>257</v>
      </c>
      <c r="I27" s="208">
        <v>235</v>
      </c>
      <c r="J27" s="208">
        <v>100</v>
      </c>
      <c r="K27" s="208">
        <v>21</v>
      </c>
      <c r="L27" s="208">
        <v>7</v>
      </c>
      <c r="M27" s="210">
        <v>0</v>
      </c>
    </row>
    <row r="28" spans="2:13" ht="12" customHeight="1">
      <c r="B28" s="207" t="s">
        <v>254</v>
      </c>
      <c r="C28" s="191">
        <f t="shared" si="1"/>
        <v>870</v>
      </c>
      <c r="D28" s="208">
        <v>0</v>
      </c>
      <c r="E28" s="208">
        <v>114</v>
      </c>
      <c r="F28" s="208">
        <v>118</v>
      </c>
      <c r="G28" s="208">
        <v>84</v>
      </c>
      <c r="H28" s="208">
        <v>88</v>
      </c>
      <c r="I28" s="208">
        <v>133</v>
      </c>
      <c r="J28" s="208">
        <v>116</v>
      </c>
      <c r="K28" s="208">
        <v>97</v>
      </c>
      <c r="L28" s="208">
        <v>69</v>
      </c>
      <c r="M28" s="210">
        <v>51</v>
      </c>
    </row>
    <row r="29" spans="2:13" ht="12" customHeight="1">
      <c r="B29" s="207" t="s">
        <v>255</v>
      </c>
      <c r="C29" s="191">
        <f t="shared" si="1"/>
        <v>1275</v>
      </c>
      <c r="D29" s="208">
        <v>1</v>
      </c>
      <c r="E29" s="208">
        <v>221</v>
      </c>
      <c r="F29" s="208">
        <v>175</v>
      </c>
      <c r="G29" s="208">
        <v>131</v>
      </c>
      <c r="H29" s="208">
        <v>158</v>
      </c>
      <c r="I29" s="208">
        <v>185</v>
      </c>
      <c r="J29" s="208">
        <v>143</v>
      </c>
      <c r="K29" s="208">
        <v>105</v>
      </c>
      <c r="L29" s="208">
        <v>75</v>
      </c>
      <c r="M29" s="210">
        <v>81</v>
      </c>
    </row>
    <row r="30" spans="2:13" ht="12" customHeight="1">
      <c r="B30" s="211" t="s">
        <v>256</v>
      </c>
      <c r="C30" s="191">
        <f t="shared" si="1"/>
        <v>1128</v>
      </c>
      <c r="D30" s="208">
        <v>2</v>
      </c>
      <c r="E30" s="208">
        <v>151</v>
      </c>
      <c r="F30" s="208">
        <v>150</v>
      </c>
      <c r="G30" s="208">
        <v>110</v>
      </c>
      <c r="H30" s="208">
        <v>129</v>
      </c>
      <c r="I30" s="208">
        <v>199</v>
      </c>
      <c r="J30" s="208">
        <v>133</v>
      </c>
      <c r="K30" s="208">
        <v>113</v>
      </c>
      <c r="L30" s="208">
        <v>79</v>
      </c>
      <c r="M30" s="210">
        <v>62</v>
      </c>
    </row>
    <row r="31" spans="2:13" ht="12" customHeight="1">
      <c r="B31" s="207" t="s">
        <v>257</v>
      </c>
      <c r="C31" s="191">
        <f t="shared" si="1"/>
        <v>2909</v>
      </c>
      <c r="D31" s="208">
        <v>18</v>
      </c>
      <c r="E31" s="208">
        <v>414</v>
      </c>
      <c r="F31" s="208">
        <v>352</v>
      </c>
      <c r="G31" s="208">
        <v>301</v>
      </c>
      <c r="H31" s="208">
        <v>308</v>
      </c>
      <c r="I31" s="208">
        <v>396</v>
      </c>
      <c r="J31" s="208">
        <v>372</v>
      </c>
      <c r="K31" s="208">
        <v>262</v>
      </c>
      <c r="L31" s="208">
        <v>170</v>
      </c>
      <c r="M31" s="210">
        <v>316</v>
      </c>
    </row>
    <row r="32" spans="2:13" ht="9.75" customHeight="1">
      <c r="B32" s="207"/>
      <c r="C32" s="191"/>
      <c r="D32" s="208"/>
      <c r="E32" s="208"/>
      <c r="F32" s="208"/>
      <c r="G32" s="208"/>
      <c r="H32" s="208"/>
      <c r="I32" s="208"/>
      <c r="J32" s="208"/>
      <c r="K32" s="208"/>
      <c r="L32" s="208"/>
      <c r="M32" s="210"/>
    </row>
    <row r="33" spans="2:13" s="202" customFormat="1" ht="15" customHeight="1">
      <c r="B33" s="203" t="s">
        <v>415</v>
      </c>
      <c r="C33" s="198">
        <f aca="true" t="shared" si="2" ref="C33:M33">SUM(C37:C44)</f>
        <v>11773</v>
      </c>
      <c r="D33" s="205">
        <f t="shared" si="2"/>
        <v>0</v>
      </c>
      <c r="E33" s="205">
        <f t="shared" si="2"/>
        <v>1312</v>
      </c>
      <c r="F33" s="205">
        <f t="shared" si="2"/>
        <v>1252</v>
      </c>
      <c r="G33" s="205">
        <f t="shared" si="2"/>
        <v>1130</v>
      </c>
      <c r="H33" s="205">
        <f t="shared" si="2"/>
        <v>1707</v>
      </c>
      <c r="I33" s="205">
        <f t="shared" si="2"/>
        <v>2504</v>
      </c>
      <c r="J33" s="205">
        <f t="shared" si="2"/>
        <v>1899</v>
      </c>
      <c r="K33" s="205">
        <f t="shared" si="2"/>
        <v>1049</v>
      </c>
      <c r="L33" s="205">
        <f t="shared" si="2"/>
        <v>496</v>
      </c>
      <c r="M33" s="206">
        <f t="shared" si="2"/>
        <v>424</v>
      </c>
    </row>
    <row r="34" spans="2:13" ht="12" customHeight="1">
      <c r="B34" s="207" t="s">
        <v>1026</v>
      </c>
      <c r="C34" s="191">
        <f>SUM(D34:M34)</f>
        <v>6842</v>
      </c>
      <c r="D34" s="208">
        <v>0</v>
      </c>
      <c r="E34" s="208">
        <v>644</v>
      </c>
      <c r="F34" s="208">
        <v>661</v>
      </c>
      <c r="G34" s="208">
        <v>580</v>
      </c>
      <c r="H34" s="208">
        <v>881</v>
      </c>
      <c r="I34" s="208">
        <v>1355</v>
      </c>
      <c r="J34" s="208">
        <v>1190</v>
      </c>
      <c r="K34" s="208">
        <v>769</v>
      </c>
      <c r="L34" s="208">
        <v>399</v>
      </c>
      <c r="M34" s="210">
        <v>363</v>
      </c>
    </row>
    <row r="35" spans="2:13" ht="12" customHeight="1">
      <c r="B35" s="207" t="s">
        <v>1027</v>
      </c>
      <c r="C35" s="191">
        <f>SUM(D35:M35)</f>
        <v>4931</v>
      </c>
      <c r="D35" s="208">
        <v>0</v>
      </c>
      <c r="E35" s="208">
        <v>668</v>
      </c>
      <c r="F35" s="208">
        <v>591</v>
      </c>
      <c r="G35" s="208">
        <v>550</v>
      </c>
      <c r="H35" s="208">
        <v>826</v>
      </c>
      <c r="I35" s="208">
        <v>1149</v>
      </c>
      <c r="J35" s="208">
        <v>709</v>
      </c>
      <c r="K35" s="208">
        <v>280</v>
      </c>
      <c r="L35" s="208">
        <v>97</v>
      </c>
      <c r="M35" s="210">
        <v>61</v>
      </c>
    </row>
    <row r="36" spans="2:13" ht="6" customHeight="1">
      <c r="B36" s="207"/>
      <c r="C36" s="191"/>
      <c r="D36" s="208"/>
      <c r="E36" s="208"/>
      <c r="F36" s="208"/>
      <c r="G36" s="208"/>
      <c r="H36" s="208"/>
      <c r="I36" s="208"/>
      <c r="J36" s="208"/>
      <c r="K36" s="208"/>
      <c r="L36" s="208"/>
      <c r="M36" s="210"/>
    </row>
    <row r="37" spans="2:13" ht="12" customHeight="1">
      <c r="B37" s="207" t="s">
        <v>240</v>
      </c>
      <c r="C37" s="191">
        <f aca="true" t="shared" si="3" ref="C37:C44">SUM(D37:M37)</f>
        <v>2815</v>
      </c>
      <c r="D37" s="208">
        <v>0</v>
      </c>
      <c r="E37" s="208">
        <v>212</v>
      </c>
      <c r="F37" s="208">
        <v>247</v>
      </c>
      <c r="G37" s="208">
        <v>222</v>
      </c>
      <c r="H37" s="208">
        <v>266</v>
      </c>
      <c r="I37" s="208">
        <v>478</v>
      </c>
      <c r="J37" s="208">
        <v>543</v>
      </c>
      <c r="K37" s="208">
        <v>389</v>
      </c>
      <c r="L37" s="208">
        <v>197</v>
      </c>
      <c r="M37" s="210">
        <v>261</v>
      </c>
    </row>
    <row r="38" spans="2:13" ht="12" customHeight="1">
      <c r="B38" s="207" t="s">
        <v>258</v>
      </c>
      <c r="C38" s="191">
        <f t="shared" si="3"/>
        <v>1212</v>
      </c>
      <c r="D38" s="208">
        <v>0</v>
      </c>
      <c r="E38" s="208">
        <v>117</v>
      </c>
      <c r="F38" s="208">
        <v>152</v>
      </c>
      <c r="G38" s="208">
        <v>143</v>
      </c>
      <c r="H38" s="208">
        <v>239</v>
      </c>
      <c r="I38" s="208">
        <v>290</v>
      </c>
      <c r="J38" s="208">
        <v>186</v>
      </c>
      <c r="K38" s="208">
        <v>63</v>
      </c>
      <c r="L38" s="208">
        <v>13</v>
      </c>
      <c r="M38" s="210">
        <v>9</v>
      </c>
    </row>
    <row r="39" spans="2:13" ht="12" customHeight="1">
      <c r="B39" s="207" t="s">
        <v>259</v>
      </c>
      <c r="C39" s="191">
        <f t="shared" si="3"/>
        <v>836</v>
      </c>
      <c r="D39" s="208">
        <v>0</v>
      </c>
      <c r="E39" s="208">
        <v>77</v>
      </c>
      <c r="F39" s="208">
        <v>91</v>
      </c>
      <c r="G39" s="208">
        <v>93</v>
      </c>
      <c r="H39" s="208">
        <v>160</v>
      </c>
      <c r="I39" s="208">
        <v>226</v>
      </c>
      <c r="J39" s="208">
        <v>130</v>
      </c>
      <c r="K39" s="208">
        <v>33</v>
      </c>
      <c r="L39" s="208">
        <v>14</v>
      </c>
      <c r="M39" s="210">
        <v>12</v>
      </c>
    </row>
    <row r="40" spans="2:13" ht="12" customHeight="1">
      <c r="B40" s="207" t="s">
        <v>260</v>
      </c>
      <c r="C40" s="191">
        <f t="shared" si="3"/>
        <v>1286</v>
      </c>
      <c r="D40" s="208">
        <v>0</v>
      </c>
      <c r="E40" s="208">
        <v>194</v>
      </c>
      <c r="F40" s="208">
        <v>148</v>
      </c>
      <c r="G40" s="208">
        <v>146</v>
      </c>
      <c r="H40" s="208">
        <v>231</v>
      </c>
      <c r="I40" s="208">
        <v>294</v>
      </c>
      <c r="J40" s="208">
        <v>160</v>
      </c>
      <c r="K40" s="208">
        <v>79</v>
      </c>
      <c r="L40" s="208">
        <v>24</v>
      </c>
      <c r="M40" s="210">
        <v>10</v>
      </c>
    </row>
    <row r="41" spans="2:13" ht="12" customHeight="1">
      <c r="B41" s="207" t="s">
        <v>261</v>
      </c>
      <c r="C41" s="191">
        <f t="shared" si="3"/>
        <v>1118</v>
      </c>
      <c r="D41" s="208">
        <v>0</v>
      </c>
      <c r="E41" s="208">
        <v>75</v>
      </c>
      <c r="F41" s="208">
        <v>100</v>
      </c>
      <c r="G41" s="208">
        <v>95</v>
      </c>
      <c r="H41" s="208">
        <v>160</v>
      </c>
      <c r="I41" s="208">
        <v>250</v>
      </c>
      <c r="J41" s="208">
        <v>192</v>
      </c>
      <c r="K41" s="208">
        <v>121</v>
      </c>
      <c r="L41" s="208">
        <v>78</v>
      </c>
      <c r="M41" s="210">
        <v>47</v>
      </c>
    </row>
    <row r="42" spans="2:13" ht="12" customHeight="1">
      <c r="B42" s="207" t="s">
        <v>262</v>
      </c>
      <c r="C42" s="191">
        <f t="shared" si="3"/>
        <v>1761</v>
      </c>
      <c r="D42" s="208">
        <v>0</v>
      </c>
      <c r="E42" s="208">
        <v>397</v>
      </c>
      <c r="F42" s="208">
        <v>231</v>
      </c>
      <c r="G42" s="208">
        <v>166</v>
      </c>
      <c r="H42" s="208">
        <v>233</v>
      </c>
      <c r="I42" s="208">
        <v>341</v>
      </c>
      <c r="J42" s="208">
        <v>214</v>
      </c>
      <c r="K42" s="208">
        <v>86</v>
      </c>
      <c r="L42" s="208">
        <v>55</v>
      </c>
      <c r="M42" s="210">
        <v>38</v>
      </c>
    </row>
    <row r="43" spans="2:13" ht="12" customHeight="1">
      <c r="B43" s="207" t="s">
        <v>263</v>
      </c>
      <c r="C43" s="191">
        <f t="shared" si="3"/>
        <v>1089</v>
      </c>
      <c r="D43" s="208">
        <v>0</v>
      </c>
      <c r="E43" s="208">
        <v>79</v>
      </c>
      <c r="F43" s="208">
        <v>83</v>
      </c>
      <c r="G43" s="208">
        <v>90</v>
      </c>
      <c r="H43" s="208">
        <v>168</v>
      </c>
      <c r="I43" s="208">
        <v>244</v>
      </c>
      <c r="J43" s="208">
        <v>190</v>
      </c>
      <c r="K43" s="208">
        <v>136</v>
      </c>
      <c r="L43" s="208">
        <v>74</v>
      </c>
      <c r="M43" s="210">
        <v>25</v>
      </c>
    </row>
    <row r="44" spans="2:13" ht="12" customHeight="1">
      <c r="B44" s="207" t="s">
        <v>264</v>
      </c>
      <c r="C44" s="191">
        <f t="shared" si="3"/>
        <v>1656</v>
      </c>
      <c r="D44" s="208">
        <v>0</v>
      </c>
      <c r="E44" s="208">
        <v>161</v>
      </c>
      <c r="F44" s="208">
        <v>200</v>
      </c>
      <c r="G44" s="208">
        <v>175</v>
      </c>
      <c r="H44" s="208">
        <v>250</v>
      </c>
      <c r="I44" s="208">
        <v>381</v>
      </c>
      <c r="J44" s="208">
        <v>284</v>
      </c>
      <c r="K44" s="208">
        <v>142</v>
      </c>
      <c r="L44" s="208">
        <v>41</v>
      </c>
      <c r="M44" s="210">
        <v>22</v>
      </c>
    </row>
    <row r="45" spans="2:13" ht="9" customHeight="1">
      <c r="B45" s="207"/>
      <c r="C45" s="191"/>
      <c r="D45" s="208"/>
      <c r="E45" s="208"/>
      <c r="F45" s="208"/>
      <c r="G45" s="208"/>
      <c r="H45" s="208"/>
      <c r="I45" s="208"/>
      <c r="J45" s="208"/>
      <c r="K45" s="208"/>
      <c r="L45" s="208"/>
      <c r="M45" s="210"/>
    </row>
    <row r="46" spans="2:13" s="202" customFormat="1" ht="12" customHeight="1">
      <c r="B46" s="203" t="s">
        <v>416</v>
      </c>
      <c r="C46" s="198">
        <f aca="true" t="shared" si="4" ref="C46:M46">SUM(C52:C65)</f>
        <v>47300</v>
      </c>
      <c r="D46" s="205">
        <f t="shared" si="4"/>
        <v>44</v>
      </c>
      <c r="E46" s="205">
        <f t="shared" si="4"/>
        <v>5421</v>
      </c>
      <c r="F46" s="205">
        <f t="shared" si="4"/>
        <v>6261</v>
      </c>
      <c r="G46" s="205">
        <f t="shared" si="4"/>
        <v>6338</v>
      </c>
      <c r="H46" s="205">
        <f t="shared" si="4"/>
        <v>9323</v>
      </c>
      <c r="I46" s="205">
        <f t="shared" si="4"/>
        <v>12588</v>
      </c>
      <c r="J46" s="205">
        <f t="shared" si="4"/>
        <v>5606</v>
      </c>
      <c r="K46" s="205">
        <f t="shared" si="4"/>
        <v>1362</v>
      </c>
      <c r="L46" s="205">
        <f t="shared" si="4"/>
        <v>256</v>
      </c>
      <c r="M46" s="206">
        <f t="shared" si="4"/>
        <v>101</v>
      </c>
    </row>
    <row r="47" spans="2:13" ht="12" customHeight="1">
      <c r="B47" s="207" t="s">
        <v>1024</v>
      </c>
      <c r="C47" s="191">
        <f>SUM(D47:M47)</f>
        <v>1360</v>
      </c>
      <c r="D47" s="208">
        <v>4</v>
      </c>
      <c r="E47" s="208">
        <v>176</v>
      </c>
      <c r="F47" s="208">
        <v>221</v>
      </c>
      <c r="G47" s="208">
        <v>181</v>
      </c>
      <c r="H47" s="208">
        <v>240</v>
      </c>
      <c r="I47" s="208">
        <v>341</v>
      </c>
      <c r="J47" s="208">
        <v>158</v>
      </c>
      <c r="K47" s="208">
        <v>31</v>
      </c>
      <c r="L47" s="208">
        <v>7</v>
      </c>
      <c r="M47" s="210">
        <v>1</v>
      </c>
    </row>
    <row r="48" spans="2:13" ht="12" customHeight="1">
      <c r="B48" s="207" t="s">
        <v>1025</v>
      </c>
      <c r="C48" s="191">
        <f>SUM(D48:M48)</f>
        <v>21296</v>
      </c>
      <c r="D48" s="208">
        <v>29</v>
      </c>
      <c r="E48" s="208">
        <v>2543</v>
      </c>
      <c r="F48" s="208">
        <v>2709</v>
      </c>
      <c r="G48" s="208">
        <v>2644</v>
      </c>
      <c r="H48" s="208">
        <v>3965</v>
      </c>
      <c r="I48" s="208">
        <v>5905</v>
      </c>
      <c r="J48" s="208">
        <v>2762</v>
      </c>
      <c r="K48" s="208">
        <v>635</v>
      </c>
      <c r="L48" s="208">
        <v>85</v>
      </c>
      <c r="M48" s="210">
        <v>19</v>
      </c>
    </row>
    <row r="49" spans="2:13" ht="12" customHeight="1">
      <c r="B49" s="207" t="s">
        <v>1026</v>
      </c>
      <c r="C49" s="191">
        <f>SUM(D49:M49)</f>
        <v>18133</v>
      </c>
      <c r="D49" s="208">
        <v>10</v>
      </c>
      <c r="E49" s="208">
        <v>1720</v>
      </c>
      <c r="F49" s="208">
        <v>2232</v>
      </c>
      <c r="G49" s="208">
        <v>2426</v>
      </c>
      <c r="H49" s="208">
        <v>3657</v>
      </c>
      <c r="I49" s="208">
        <v>4939</v>
      </c>
      <c r="J49" s="208">
        <v>2310</v>
      </c>
      <c r="K49" s="208">
        <v>616</v>
      </c>
      <c r="L49" s="208">
        <v>148</v>
      </c>
      <c r="M49" s="210">
        <v>75</v>
      </c>
    </row>
    <row r="50" spans="2:13" ht="12" customHeight="1">
      <c r="B50" s="207" t="s">
        <v>1027</v>
      </c>
      <c r="C50" s="191">
        <f>SUM(D50:M50)</f>
        <v>6511</v>
      </c>
      <c r="D50" s="208">
        <v>1</v>
      </c>
      <c r="E50" s="208">
        <v>982</v>
      </c>
      <c r="F50" s="208">
        <v>1099</v>
      </c>
      <c r="G50" s="208">
        <v>1087</v>
      </c>
      <c r="H50" s="208">
        <v>1461</v>
      </c>
      <c r="I50" s="208">
        <v>1403</v>
      </c>
      <c r="J50" s="208">
        <v>376</v>
      </c>
      <c r="K50" s="208">
        <v>80</v>
      </c>
      <c r="L50" s="208">
        <v>16</v>
      </c>
      <c r="M50" s="210">
        <v>6</v>
      </c>
    </row>
    <row r="51" spans="2:13" ht="6" customHeight="1">
      <c r="B51" s="207"/>
      <c r="C51" s="191"/>
      <c r="D51" s="208"/>
      <c r="E51" s="208"/>
      <c r="F51" s="208"/>
      <c r="G51" s="208"/>
      <c r="H51" s="208"/>
      <c r="I51" s="208"/>
      <c r="J51" s="208"/>
      <c r="K51" s="208"/>
      <c r="L51" s="208"/>
      <c r="M51" s="210"/>
    </row>
    <row r="52" spans="2:13" ht="12" customHeight="1">
      <c r="B52" s="207" t="s">
        <v>1028</v>
      </c>
      <c r="C52" s="191">
        <f aca="true" t="shared" si="5" ref="C52:C65">SUM(D52:M52)</f>
        <v>9518</v>
      </c>
      <c r="D52" s="208">
        <v>12</v>
      </c>
      <c r="E52" s="208">
        <v>1145</v>
      </c>
      <c r="F52" s="208">
        <v>1403</v>
      </c>
      <c r="G52" s="208">
        <v>1361</v>
      </c>
      <c r="H52" s="208">
        <v>1892</v>
      </c>
      <c r="I52" s="208">
        <v>2501</v>
      </c>
      <c r="J52" s="208">
        <v>966</v>
      </c>
      <c r="K52" s="208">
        <v>203</v>
      </c>
      <c r="L52" s="208">
        <v>31</v>
      </c>
      <c r="M52" s="210">
        <v>4</v>
      </c>
    </row>
    <row r="53" spans="2:13" ht="12" customHeight="1">
      <c r="B53" s="207" t="s">
        <v>241</v>
      </c>
      <c r="C53" s="191">
        <f t="shared" si="5"/>
        <v>4278</v>
      </c>
      <c r="D53" s="208">
        <v>4</v>
      </c>
      <c r="E53" s="208">
        <v>559</v>
      </c>
      <c r="F53" s="208">
        <v>553</v>
      </c>
      <c r="G53" s="208">
        <v>586</v>
      </c>
      <c r="H53" s="208">
        <v>884</v>
      </c>
      <c r="I53" s="208">
        <v>1196</v>
      </c>
      <c r="J53" s="208">
        <v>419</v>
      </c>
      <c r="K53" s="208">
        <v>70</v>
      </c>
      <c r="L53" s="208">
        <v>6</v>
      </c>
      <c r="M53" s="210">
        <v>1</v>
      </c>
    </row>
    <row r="54" spans="2:13" ht="12" customHeight="1">
      <c r="B54" s="207" t="s">
        <v>242</v>
      </c>
      <c r="C54" s="191">
        <f t="shared" si="5"/>
        <v>3344</v>
      </c>
      <c r="D54" s="208">
        <v>3</v>
      </c>
      <c r="E54" s="208">
        <v>363</v>
      </c>
      <c r="F54" s="208">
        <v>471</v>
      </c>
      <c r="G54" s="208">
        <v>508</v>
      </c>
      <c r="H54" s="208">
        <v>750</v>
      </c>
      <c r="I54" s="208">
        <v>899</v>
      </c>
      <c r="J54" s="208">
        <v>290</v>
      </c>
      <c r="K54" s="208">
        <v>53</v>
      </c>
      <c r="L54" s="208">
        <v>5</v>
      </c>
      <c r="M54" s="210">
        <v>2</v>
      </c>
    </row>
    <row r="55" spans="2:13" ht="12" customHeight="1">
      <c r="B55" s="207" t="s">
        <v>243</v>
      </c>
      <c r="C55" s="191">
        <f t="shared" si="5"/>
        <v>4788</v>
      </c>
      <c r="D55" s="208">
        <v>1</v>
      </c>
      <c r="E55" s="208">
        <v>565</v>
      </c>
      <c r="F55" s="208">
        <v>606</v>
      </c>
      <c r="G55" s="208">
        <v>611</v>
      </c>
      <c r="H55" s="208">
        <v>897</v>
      </c>
      <c r="I55" s="208">
        <v>1261</v>
      </c>
      <c r="J55" s="208">
        <v>591</v>
      </c>
      <c r="K55" s="208">
        <v>202</v>
      </c>
      <c r="L55" s="208">
        <v>41</v>
      </c>
      <c r="M55" s="210">
        <v>13</v>
      </c>
    </row>
    <row r="56" spans="2:13" ht="12" customHeight="1">
      <c r="B56" s="207" t="s">
        <v>245</v>
      </c>
      <c r="C56" s="191">
        <f t="shared" si="5"/>
        <v>4485</v>
      </c>
      <c r="D56" s="208">
        <v>8</v>
      </c>
      <c r="E56" s="208">
        <v>478</v>
      </c>
      <c r="F56" s="208">
        <v>552</v>
      </c>
      <c r="G56" s="208">
        <v>526</v>
      </c>
      <c r="H56" s="208">
        <v>726</v>
      </c>
      <c r="I56" s="208">
        <v>1226</v>
      </c>
      <c r="J56" s="208">
        <v>722</v>
      </c>
      <c r="K56" s="208">
        <v>203</v>
      </c>
      <c r="L56" s="208">
        <v>38</v>
      </c>
      <c r="M56" s="210">
        <v>6</v>
      </c>
    </row>
    <row r="57" spans="2:13" ht="12" customHeight="1">
      <c r="B57" s="207" t="s">
        <v>246</v>
      </c>
      <c r="C57" s="191">
        <f t="shared" si="5"/>
        <v>4103</v>
      </c>
      <c r="D57" s="208">
        <v>3</v>
      </c>
      <c r="E57" s="208">
        <v>532</v>
      </c>
      <c r="F57" s="208">
        <v>504</v>
      </c>
      <c r="G57" s="208">
        <v>471</v>
      </c>
      <c r="H57" s="208">
        <v>712</v>
      </c>
      <c r="I57" s="208">
        <v>1156</v>
      </c>
      <c r="J57" s="208">
        <v>591</v>
      </c>
      <c r="K57" s="208">
        <v>113</v>
      </c>
      <c r="L57" s="208">
        <v>15</v>
      </c>
      <c r="M57" s="210">
        <v>6</v>
      </c>
    </row>
    <row r="58" spans="2:13" ht="12" customHeight="1">
      <c r="B58" s="207" t="s">
        <v>247</v>
      </c>
      <c r="C58" s="191">
        <f t="shared" si="5"/>
        <v>3908</v>
      </c>
      <c r="D58" s="208">
        <v>1</v>
      </c>
      <c r="E58" s="208">
        <v>225</v>
      </c>
      <c r="F58" s="208">
        <v>305</v>
      </c>
      <c r="G58" s="208">
        <v>393</v>
      </c>
      <c r="H58" s="208">
        <v>592</v>
      </c>
      <c r="I58" s="208">
        <v>1205</v>
      </c>
      <c r="J58" s="208">
        <v>824</v>
      </c>
      <c r="K58" s="208">
        <v>259</v>
      </c>
      <c r="L58" s="208">
        <v>60</v>
      </c>
      <c r="M58" s="210">
        <v>44</v>
      </c>
    </row>
    <row r="59" spans="2:13" ht="12" customHeight="1">
      <c r="B59" s="207" t="s">
        <v>417</v>
      </c>
      <c r="C59" s="191">
        <f t="shared" si="5"/>
        <v>1458</v>
      </c>
      <c r="D59" s="208">
        <v>6</v>
      </c>
      <c r="E59" s="208">
        <v>201</v>
      </c>
      <c r="F59" s="208">
        <v>219</v>
      </c>
      <c r="G59" s="208">
        <v>198</v>
      </c>
      <c r="H59" s="208">
        <v>314</v>
      </c>
      <c r="I59" s="208">
        <v>381</v>
      </c>
      <c r="J59" s="208">
        <v>118</v>
      </c>
      <c r="K59" s="208">
        <v>20</v>
      </c>
      <c r="L59" s="208">
        <v>1</v>
      </c>
      <c r="M59" s="210">
        <v>0</v>
      </c>
    </row>
    <row r="60" spans="2:13" ht="12" customHeight="1">
      <c r="B60" s="207" t="s">
        <v>418</v>
      </c>
      <c r="C60" s="191">
        <f t="shared" si="5"/>
        <v>1624</v>
      </c>
      <c r="D60" s="208">
        <v>1</v>
      </c>
      <c r="E60" s="208">
        <v>192</v>
      </c>
      <c r="F60" s="208">
        <v>249</v>
      </c>
      <c r="G60" s="208">
        <v>287</v>
      </c>
      <c r="H60" s="208">
        <v>422</v>
      </c>
      <c r="I60" s="208">
        <v>377</v>
      </c>
      <c r="J60" s="208">
        <v>84</v>
      </c>
      <c r="K60" s="208">
        <v>6</v>
      </c>
      <c r="L60" s="208">
        <v>1</v>
      </c>
      <c r="M60" s="210">
        <v>5</v>
      </c>
    </row>
    <row r="61" spans="2:13" ht="12" customHeight="1">
      <c r="B61" s="207" t="s">
        <v>265</v>
      </c>
      <c r="C61" s="191">
        <f t="shared" si="5"/>
        <v>1674</v>
      </c>
      <c r="D61" s="208">
        <v>0</v>
      </c>
      <c r="E61" s="208">
        <v>174</v>
      </c>
      <c r="F61" s="208">
        <v>228</v>
      </c>
      <c r="G61" s="208">
        <v>252</v>
      </c>
      <c r="H61" s="208">
        <v>435</v>
      </c>
      <c r="I61" s="208">
        <v>424</v>
      </c>
      <c r="J61" s="208">
        <v>126</v>
      </c>
      <c r="K61" s="208">
        <v>29</v>
      </c>
      <c r="L61" s="208">
        <v>4</v>
      </c>
      <c r="M61" s="210">
        <v>2</v>
      </c>
    </row>
    <row r="62" spans="2:13" ht="12" customHeight="1">
      <c r="B62" s="207" t="s">
        <v>266</v>
      </c>
      <c r="C62" s="191">
        <f t="shared" si="5"/>
        <v>2130</v>
      </c>
      <c r="D62" s="208">
        <v>0</v>
      </c>
      <c r="E62" s="208">
        <v>219</v>
      </c>
      <c r="F62" s="208">
        <v>242</v>
      </c>
      <c r="G62" s="208">
        <v>282</v>
      </c>
      <c r="H62" s="208">
        <v>560</v>
      </c>
      <c r="I62" s="208">
        <v>599</v>
      </c>
      <c r="J62" s="208">
        <v>178</v>
      </c>
      <c r="K62" s="208">
        <v>36</v>
      </c>
      <c r="L62" s="208">
        <v>10</v>
      </c>
      <c r="M62" s="210">
        <v>4</v>
      </c>
    </row>
    <row r="63" spans="2:13" ht="12" customHeight="1">
      <c r="B63" s="207" t="s">
        <v>267</v>
      </c>
      <c r="C63" s="191">
        <f t="shared" si="5"/>
        <v>1639</v>
      </c>
      <c r="D63" s="208">
        <v>1</v>
      </c>
      <c r="E63" s="208">
        <v>275</v>
      </c>
      <c r="F63" s="208">
        <v>330</v>
      </c>
      <c r="G63" s="208">
        <v>354</v>
      </c>
      <c r="H63" s="208">
        <v>366</v>
      </c>
      <c r="I63" s="208">
        <v>267</v>
      </c>
      <c r="J63" s="208">
        <v>36</v>
      </c>
      <c r="K63" s="208">
        <v>6</v>
      </c>
      <c r="L63" s="208">
        <v>1</v>
      </c>
      <c r="M63" s="210">
        <v>3</v>
      </c>
    </row>
    <row r="64" spans="2:13" ht="12" customHeight="1">
      <c r="B64" s="207" t="s">
        <v>268</v>
      </c>
      <c r="C64" s="191">
        <f t="shared" si="5"/>
        <v>2682</v>
      </c>
      <c r="D64" s="208">
        <v>4</v>
      </c>
      <c r="E64" s="208">
        <v>337</v>
      </c>
      <c r="F64" s="208">
        <v>392</v>
      </c>
      <c r="G64" s="208">
        <v>341</v>
      </c>
      <c r="H64" s="208">
        <v>485</v>
      </c>
      <c r="I64" s="208">
        <v>727</v>
      </c>
      <c r="J64" s="208">
        <v>328</v>
      </c>
      <c r="K64" s="208">
        <v>61</v>
      </c>
      <c r="L64" s="208">
        <v>7</v>
      </c>
      <c r="M64" s="210">
        <v>0</v>
      </c>
    </row>
    <row r="65" spans="2:13" ht="12" customHeight="1">
      <c r="B65" s="207" t="s">
        <v>269</v>
      </c>
      <c r="C65" s="191">
        <f t="shared" si="5"/>
        <v>1669</v>
      </c>
      <c r="D65" s="208">
        <v>0</v>
      </c>
      <c r="E65" s="208">
        <v>156</v>
      </c>
      <c r="F65" s="208">
        <v>207</v>
      </c>
      <c r="G65" s="208">
        <v>168</v>
      </c>
      <c r="H65" s="208">
        <v>288</v>
      </c>
      <c r="I65" s="208">
        <v>369</v>
      </c>
      <c r="J65" s="208">
        <v>333</v>
      </c>
      <c r="K65" s="208">
        <v>101</v>
      </c>
      <c r="L65" s="208">
        <v>36</v>
      </c>
      <c r="M65" s="210">
        <v>11</v>
      </c>
    </row>
    <row r="66" spans="2:13" ht="9" customHeight="1">
      <c r="B66" s="212"/>
      <c r="C66" s="191"/>
      <c r="D66" s="208"/>
      <c r="E66" s="208"/>
      <c r="F66" s="208"/>
      <c r="G66" s="208"/>
      <c r="H66" s="208"/>
      <c r="I66" s="208"/>
      <c r="J66" s="208"/>
      <c r="K66" s="208"/>
      <c r="L66" s="208"/>
      <c r="M66" s="210"/>
    </row>
    <row r="67" spans="2:13" s="202" customFormat="1" ht="12" customHeight="1">
      <c r="B67" s="203" t="s">
        <v>419</v>
      </c>
      <c r="C67" s="198">
        <f aca="true" t="shared" si="6" ref="C67:M67">SUM(C72:C79)</f>
        <v>25990</v>
      </c>
      <c r="D67" s="205">
        <f t="shared" si="6"/>
        <v>12</v>
      </c>
      <c r="E67" s="205">
        <f t="shared" si="6"/>
        <v>3139</v>
      </c>
      <c r="F67" s="205">
        <f t="shared" si="6"/>
        <v>3327</v>
      </c>
      <c r="G67" s="205">
        <f t="shared" si="6"/>
        <v>2922</v>
      </c>
      <c r="H67" s="205">
        <f t="shared" si="6"/>
        <v>4090</v>
      </c>
      <c r="I67" s="205">
        <f t="shared" si="6"/>
        <v>5547</v>
      </c>
      <c r="J67" s="205">
        <f t="shared" si="6"/>
        <v>3699</v>
      </c>
      <c r="K67" s="205">
        <f t="shared" si="6"/>
        <v>1986</v>
      </c>
      <c r="L67" s="205">
        <f t="shared" si="6"/>
        <v>869</v>
      </c>
      <c r="M67" s="206">
        <f t="shared" si="6"/>
        <v>399</v>
      </c>
    </row>
    <row r="68" spans="2:13" ht="12" customHeight="1">
      <c r="B68" s="207" t="s">
        <v>1025</v>
      </c>
      <c r="C68" s="191">
        <f>SUM(D68:M68)</f>
        <v>12318</v>
      </c>
      <c r="D68" s="208">
        <v>5</v>
      </c>
      <c r="E68" s="208">
        <v>1378</v>
      </c>
      <c r="F68" s="208">
        <v>1433</v>
      </c>
      <c r="G68" s="208">
        <v>1209</v>
      </c>
      <c r="H68" s="208">
        <v>1605</v>
      </c>
      <c r="I68" s="208">
        <v>2423</v>
      </c>
      <c r="J68" s="208">
        <v>2020</v>
      </c>
      <c r="K68" s="208">
        <v>1325</v>
      </c>
      <c r="L68" s="208">
        <v>639</v>
      </c>
      <c r="M68" s="210">
        <v>281</v>
      </c>
    </row>
    <row r="69" spans="2:13" ht="12" customHeight="1">
      <c r="B69" s="207" t="s">
        <v>1026</v>
      </c>
      <c r="C69" s="191">
        <f>SUM(D69:M69)</f>
        <v>7564</v>
      </c>
      <c r="D69" s="208">
        <v>7</v>
      </c>
      <c r="E69" s="208">
        <v>1005</v>
      </c>
      <c r="F69" s="208">
        <v>1084</v>
      </c>
      <c r="G69" s="208">
        <v>955</v>
      </c>
      <c r="H69" s="208">
        <v>1325</v>
      </c>
      <c r="I69" s="208">
        <v>1671</v>
      </c>
      <c r="J69" s="208">
        <v>907</v>
      </c>
      <c r="K69" s="208">
        <v>396</v>
      </c>
      <c r="L69" s="208">
        <v>144</v>
      </c>
      <c r="M69" s="210">
        <v>70</v>
      </c>
    </row>
    <row r="70" spans="2:13" ht="12" customHeight="1">
      <c r="B70" s="207" t="s">
        <v>1027</v>
      </c>
      <c r="C70" s="191">
        <f>SUM(D70:M70)</f>
        <v>6108</v>
      </c>
      <c r="D70" s="208">
        <v>0</v>
      </c>
      <c r="E70" s="208">
        <v>756</v>
      </c>
      <c r="F70" s="208">
        <v>810</v>
      </c>
      <c r="G70" s="208">
        <v>758</v>
      </c>
      <c r="H70" s="208">
        <v>1160</v>
      </c>
      <c r="I70" s="208">
        <v>1453</v>
      </c>
      <c r="J70" s="208">
        <v>772</v>
      </c>
      <c r="K70" s="208">
        <v>265</v>
      </c>
      <c r="L70" s="208">
        <v>86</v>
      </c>
      <c r="M70" s="210">
        <v>48</v>
      </c>
    </row>
    <row r="71" spans="2:13" ht="6" customHeight="1">
      <c r="B71" s="207"/>
      <c r="C71" s="191"/>
      <c r="D71" s="208"/>
      <c r="E71" s="208"/>
      <c r="F71" s="208"/>
      <c r="G71" s="208"/>
      <c r="H71" s="208"/>
      <c r="I71" s="208"/>
      <c r="J71" s="208"/>
      <c r="K71" s="208"/>
      <c r="L71" s="208"/>
      <c r="M71" s="210"/>
    </row>
    <row r="72" spans="2:13" ht="12" customHeight="1">
      <c r="B72" s="213" t="s">
        <v>1029</v>
      </c>
      <c r="C72" s="191">
        <f aca="true" t="shared" si="7" ref="C72:C79">SUM(D72:M72)</f>
        <v>4922</v>
      </c>
      <c r="D72" s="208">
        <v>2</v>
      </c>
      <c r="E72" s="208">
        <v>636</v>
      </c>
      <c r="F72" s="208">
        <v>668</v>
      </c>
      <c r="G72" s="208">
        <v>526</v>
      </c>
      <c r="H72" s="208">
        <v>701</v>
      </c>
      <c r="I72" s="208">
        <v>979</v>
      </c>
      <c r="J72" s="208">
        <v>729</v>
      </c>
      <c r="K72" s="208">
        <v>429</v>
      </c>
      <c r="L72" s="208">
        <v>168</v>
      </c>
      <c r="M72" s="210">
        <v>84</v>
      </c>
    </row>
    <row r="73" spans="2:13" ht="12" customHeight="1">
      <c r="B73" s="207" t="s">
        <v>244</v>
      </c>
      <c r="C73" s="191">
        <f t="shared" si="7"/>
        <v>3565</v>
      </c>
      <c r="D73" s="208">
        <v>0</v>
      </c>
      <c r="E73" s="208">
        <v>494</v>
      </c>
      <c r="F73" s="208">
        <v>506</v>
      </c>
      <c r="G73" s="208">
        <v>429</v>
      </c>
      <c r="H73" s="208">
        <v>574</v>
      </c>
      <c r="I73" s="208">
        <v>781</v>
      </c>
      <c r="J73" s="208">
        <v>467</v>
      </c>
      <c r="K73" s="208">
        <v>207</v>
      </c>
      <c r="L73" s="208">
        <v>83</v>
      </c>
      <c r="M73" s="210">
        <v>24</v>
      </c>
    </row>
    <row r="74" spans="2:13" ht="12" customHeight="1">
      <c r="B74" s="207" t="s">
        <v>329</v>
      </c>
      <c r="C74" s="191">
        <f t="shared" si="7"/>
        <v>3629</v>
      </c>
      <c r="D74" s="208">
        <v>3</v>
      </c>
      <c r="E74" s="208">
        <v>483</v>
      </c>
      <c r="F74" s="208">
        <v>508</v>
      </c>
      <c r="G74" s="208">
        <v>388</v>
      </c>
      <c r="H74" s="208">
        <v>575</v>
      </c>
      <c r="I74" s="208">
        <v>810</v>
      </c>
      <c r="J74" s="208">
        <v>529</v>
      </c>
      <c r="K74" s="208">
        <v>219</v>
      </c>
      <c r="L74" s="208">
        <v>86</v>
      </c>
      <c r="M74" s="210">
        <v>28</v>
      </c>
    </row>
    <row r="75" spans="2:13" ht="12" customHeight="1">
      <c r="B75" s="207" t="s">
        <v>270</v>
      </c>
      <c r="C75" s="191">
        <f t="shared" si="7"/>
        <v>3672</v>
      </c>
      <c r="D75" s="208">
        <v>3</v>
      </c>
      <c r="E75" s="208">
        <v>360</v>
      </c>
      <c r="F75" s="208">
        <v>405</v>
      </c>
      <c r="G75" s="208">
        <v>404</v>
      </c>
      <c r="H75" s="208">
        <v>503</v>
      </c>
      <c r="I75" s="208">
        <v>800</v>
      </c>
      <c r="J75" s="208">
        <v>656</v>
      </c>
      <c r="K75" s="208">
        <v>348</v>
      </c>
      <c r="L75" s="208">
        <v>148</v>
      </c>
      <c r="M75" s="210">
        <v>45</v>
      </c>
    </row>
    <row r="76" spans="2:13" ht="12" customHeight="1">
      <c r="B76" s="207" t="s">
        <v>409</v>
      </c>
      <c r="C76" s="191">
        <f t="shared" si="7"/>
        <v>3376</v>
      </c>
      <c r="D76" s="208">
        <v>1</v>
      </c>
      <c r="E76" s="208">
        <v>280</v>
      </c>
      <c r="F76" s="208">
        <v>292</v>
      </c>
      <c r="G76" s="208">
        <v>278</v>
      </c>
      <c r="H76" s="208">
        <v>439</v>
      </c>
      <c r="I76" s="208">
        <v>583</v>
      </c>
      <c r="J76" s="208">
        <v>580</v>
      </c>
      <c r="K76" s="208">
        <v>464</v>
      </c>
      <c r="L76" s="208">
        <v>269</v>
      </c>
      <c r="M76" s="210">
        <v>190</v>
      </c>
    </row>
    <row r="77" spans="2:13" ht="12" customHeight="1">
      <c r="B77" s="207" t="s">
        <v>420</v>
      </c>
      <c r="C77" s="191">
        <f t="shared" si="7"/>
        <v>3294</v>
      </c>
      <c r="D77" s="208">
        <v>2</v>
      </c>
      <c r="E77" s="208">
        <v>495</v>
      </c>
      <c r="F77" s="208">
        <v>522</v>
      </c>
      <c r="G77" s="208">
        <v>512</v>
      </c>
      <c r="H77" s="208">
        <v>689</v>
      </c>
      <c r="I77" s="208">
        <v>715</v>
      </c>
      <c r="J77" s="208">
        <v>269</v>
      </c>
      <c r="K77" s="208">
        <v>68</v>
      </c>
      <c r="L77" s="208">
        <v>19</v>
      </c>
      <c r="M77" s="210">
        <v>3</v>
      </c>
    </row>
    <row r="78" spans="2:13" ht="12" customHeight="1">
      <c r="B78" s="207" t="s">
        <v>272</v>
      </c>
      <c r="C78" s="191">
        <f t="shared" si="7"/>
        <v>2012</v>
      </c>
      <c r="D78" s="208">
        <v>1</v>
      </c>
      <c r="E78" s="208">
        <v>254</v>
      </c>
      <c r="F78" s="208">
        <v>244</v>
      </c>
      <c r="G78" s="208">
        <v>202</v>
      </c>
      <c r="H78" s="208">
        <v>271</v>
      </c>
      <c r="I78" s="208">
        <v>451</v>
      </c>
      <c r="J78" s="208">
        <v>288</v>
      </c>
      <c r="K78" s="208">
        <v>197</v>
      </c>
      <c r="L78" s="208">
        <v>82</v>
      </c>
      <c r="M78" s="210">
        <v>22</v>
      </c>
    </row>
    <row r="79" spans="2:13" ht="12" customHeight="1">
      <c r="B79" s="214" t="s">
        <v>421</v>
      </c>
      <c r="C79" s="215">
        <f t="shared" si="7"/>
        <v>1520</v>
      </c>
      <c r="D79" s="216">
        <v>0</v>
      </c>
      <c r="E79" s="216">
        <v>137</v>
      </c>
      <c r="F79" s="216">
        <v>182</v>
      </c>
      <c r="G79" s="216">
        <v>183</v>
      </c>
      <c r="H79" s="216">
        <v>338</v>
      </c>
      <c r="I79" s="216">
        <v>428</v>
      </c>
      <c r="J79" s="216">
        <v>181</v>
      </c>
      <c r="K79" s="216">
        <v>54</v>
      </c>
      <c r="L79" s="216">
        <v>14</v>
      </c>
      <c r="M79" s="217">
        <v>3</v>
      </c>
    </row>
    <row r="80" spans="2:13" ht="12">
      <c r="B80" s="218" t="s">
        <v>1030</v>
      </c>
      <c r="C80" s="219"/>
      <c r="D80" s="219"/>
      <c r="E80" s="219"/>
      <c r="F80" s="219"/>
      <c r="G80" s="219"/>
      <c r="H80" s="219"/>
      <c r="I80" s="219"/>
      <c r="J80" s="219"/>
      <c r="K80" s="219"/>
      <c r="L80" s="219"/>
      <c r="M80" s="219"/>
    </row>
    <row r="81" spans="2:13" ht="12">
      <c r="B81" s="220" t="s">
        <v>1031</v>
      </c>
      <c r="C81" s="219"/>
      <c r="D81" s="219"/>
      <c r="E81" s="219"/>
      <c r="F81" s="219"/>
      <c r="G81" s="219" t="s">
        <v>422</v>
      </c>
      <c r="H81" s="219"/>
      <c r="I81" s="219"/>
      <c r="J81" s="219"/>
      <c r="K81" s="219"/>
      <c r="L81" s="219"/>
      <c r="M81" s="219"/>
    </row>
    <row r="82" spans="2:13" ht="12">
      <c r="B82" s="221"/>
      <c r="C82" s="219"/>
      <c r="D82" s="219"/>
      <c r="E82" s="219"/>
      <c r="F82" s="219"/>
      <c r="G82" s="219"/>
      <c r="H82" s="219"/>
      <c r="I82" s="219"/>
      <c r="J82" s="219"/>
      <c r="K82" s="219"/>
      <c r="L82" s="219"/>
      <c r="M82" s="219"/>
    </row>
    <row r="83" spans="2:13" ht="12">
      <c r="B83" s="179"/>
      <c r="C83" s="219"/>
      <c r="D83" s="219"/>
      <c r="E83" s="219"/>
      <c r="F83" s="219"/>
      <c r="G83" s="219"/>
      <c r="H83" s="219"/>
      <c r="I83" s="219"/>
      <c r="J83" s="219"/>
      <c r="K83" s="219"/>
      <c r="L83" s="219"/>
      <c r="M83" s="219"/>
    </row>
    <row r="84" spans="2:13" ht="12">
      <c r="B84" s="218"/>
      <c r="C84" s="219"/>
      <c r="D84" s="219"/>
      <c r="E84" s="219"/>
      <c r="F84" s="219"/>
      <c r="G84" s="219"/>
      <c r="H84" s="219"/>
      <c r="I84" s="219"/>
      <c r="J84" s="219"/>
      <c r="K84" s="219"/>
      <c r="L84" s="219"/>
      <c r="M84" s="219"/>
    </row>
    <row r="85" spans="2:13" ht="12">
      <c r="B85" s="218"/>
      <c r="C85" s="219"/>
      <c r="D85" s="219"/>
      <c r="E85" s="219"/>
      <c r="F85" s="219"/>
      <c r="G85" s="219"/>
      <c r="H85" s="219"/>
      <c r="I85" s="219"/>
      <c r="J85" s="219"/>
      <c r="K85" s="219"/>
      <c r="L85" s="219"/>
      <c r="M85" s="219"/>
    </row>
    <row r="86" spans="2:13" ht="12">
      <c r="B86" s="218"/>
      <c r="C86" s="219"/>
      <c r="D86" s="219"/>
      <c r="E86" s="219"/>
      <c r="F86" s="219"/>
      <c r="G86" s="219"/>
      <c r="H86" s="219"/>
      <c r="I86" s="219"/>
      <c r="J86" s="219"/>
      <c r="K86" s="219"/>
      <c r="L86" s="219"/>
      <c r="M86" s="219"/>
    </row>
    <row r="87" spans="2:13" ht="12">
      <c r="B87" s="218"/>
      <c r="C87" s="219"/>
      <c r="D87" s="219"/>
      <c r="E87" s="219"/>
      <c r="F87" s="219"/>
      <c r="G87" s="219"/>
      <c r="H87" s="219"/>
      <c r="I87" s="219"/>
      <c r="J87" s="219"/>
      <c r="K87" s="219"/>
      <c r="L87" s="219"/>
      <c r="M87" s="219"/>
    </row>
    <row r="88" spans="2:13" ht="12">
      <c r="B88" s="218"/>
      <c r="C88" s="219"/>
      <c r="D88" s="219"/>
      <c r="E88" s="219"/>
      <c r="F88" s="219"/>
      <c r="G88" s="219"/>
      <c r="H88" s="219"/>
      <c r="I88" s="219"/>
      <c r="J88" s="219"/>
      <c r="K88" s="219"/>
      <c r="L88" s="219"/>
      <c r="M88" s="219"/>
    </row>
    <row r="89" spans="2:13" ht="12">
      <c r="B89" s="218"/>
      <c r="C89" s="219"/>
      <c r="D89" s="219"/>
      <c r="E89" s="219"/>
      <c r="F89" s="219"/>
      <c r="G89" s="219"/>
      <c r="H89" s="219"/>
      <c r="I89" s="219"/>
      <c r="J89" s="219"/>
      <c r="K89" s="219"/>
      <c r="L89" s="219"/>
      <c r="M89" s="219"/>
    </row>
    <row r="90" spans="2:13" ht="12">
      <c r="B90" s="218"/>
      <c r="C90" s="219"/>
      <c r="D90" s="219"/>
      <c r="E90" s="219"/>
      <c r="F90" s="219"/>
      <c r="G90" s="219"/>
      <c r="H90" s="219"/>
      <c r="I90" s="219"/>
      <c r="J90" s="219"/>
      <c r="K90" s="219"/>
      <c r="L90" s="219"/>
      <c r="M90" s="219"/>
    </row>
    <row r="91" spans="2:13" ht="12">
      <c r="B91" s="218"/>
      <c r="C91" s="219"/>
      <c r="D91" s="219"/>
      <c r="E91" s="219"/>
      <c r="F91" s="219"/>
      <c r="G91" s="219"/>
      <c r="H91" s="219"/>
      <c r="I91" s="219"/>
      <c r="J91" s="219"/>
      <c r="K91" s="219"/>
      <c r="L91" s="219"/>
      <c r="M91" s="219"/>
    </row>
    <row r="92" spans="2:13" ht="12">
      <c r="B92" s="218"/>
      <c r="C92" s="219"/>
      <c r="D92" s="219"/>
      <c r="E92" s="219"/>
      <c r="F92" s="219"/>
      <c r="G92" s="219"/>
      <c r="H92" s="219"/>
      <c r="I92" s="219"/>
      <c r="J92" s="219"/>
      <c r="K92" s="219"/>
      <c r="L92" s="219"/>
      <c r="M92" s="219"/>
    </row>
    <row r="93" spans="2:13" ht="12">
      <c r="B93" s="218"/>
      <c r="C93" s="219"/>
      <c r="D93" s="219"/>
      <c r="E93" s="219"/>
      <c r="F93" s="219"/>
      <c r="G93" s="219"/>
      <c r="H93" s="219"/>
      <c r="I93" s="219"/>
      <c r="J93" s="219"/>
      <c r="K93" s="219"/>
      <c r="L93" s="219"/>
      <c r="M93" s="219"/>
    </row>
    <row r="94" spans="2:13" ht="12">
      <c r="B94" s="218"/>
      <c r="C94" s="219"/>
      <c r="D94" s="219"/>
      <c r="E94" s="219"/>
      <c r="F94" s="219"/>
      <c r="G94" s="219"/>
      <c r="H94" s="219"/>
      <c r="I94" s="219"/>
      <c r="J94" s="219"/>
      <c r="K94" s="219"/>
      <c r="L94" s="219"/>
      <c r="M94" s="219"/>
    </row>
    <row r="95" spans="2:13" ht="12">
      <c r="B95" s="218"/>
      <c r="C95" s="219"/>
      <c r="D95" s="219"/>
      <c r="E95" s="219"/>
      <c r="F95" s="219"/>
      <c r="G95" s="219"/>
      <c r="H95" s="219"/>
      <c r="I95" s="219"/>
      <c r="J95" s="219"/>
      <c r="K95" s="219"/>
      <c r="L95" s="219"/>
      <c r="M95" s="219"/>
    </row>
    <row r="96" spans="2:13" ht="12">
      <c r="B96" s="218"/>
      <c r="C96" s="219"/>
      <c r="D96" s="219"/>
      <c r="E96" s="219"/>
      <c r="F96" s="219"/>
      <c r="G96" s="219"/>
      <c r="H96" s="219"/>
      <c r="I96" s="219"/>
      <c r="J96" s="219"/>
      <c r="K96" s="219"/>
      <c r="L96" s="219"/>
      <c r="M96" s="219"/>
    </row>
    <row r="97" spans="2:13" ht="12">
      <c r="B97" s="218"/>
      <c r="C97" s="219"/>
      <c r="D97" s="219"/>
      <c r="E97" s="219"/>
      <c r="F97" s="219"/>
      <c r="G97" s="219"/>
      <c r="H97" s="219"/>
      <c r="I97" s="219"/>
      <c r="J97" s="219"/>
      <c r="K97" s="219"/>
      <c r="L97" s="219"/>
      <c r="M97" s="219"/>
    </row>
    <row r="98" spans="2:13" ht="12">
      <c r="B98" s="218"/>
      <c r="C98" s="219"/>
      <c r="D98" s="219"/>
      <c r="E98" s="219"/>
      <c r="F98" s="219"/>
      <c r="G98" s="219"/>
      <c r="H98" s="219"/>
      <c r="I98" s="219"/>
      <c r="J98" s="219"/>
      <c r="K98" s="219"/>
      <c r="L98" s="219"/>
      <c r="M98" s="219"/>
    </row>
    <row r="99" spans="2:13" ht="12">
      <c r="B99" s="218"/>
      <c r="C99" s="219"/>
      <c r="D99" s="219"/>
      <c r="E99" s="219"/>
      <c r="F99" s="219"/>
      <c r="G99" s="219"/>
      <c r="H99" s="219"/>
      <c r="I99" s="219"/>
      <c r="J99" s="219"/>
      <c r="K99" s="219"/>
      <c r="L99" s="219"/>
      <c r="M99" s="219"/>
    </row>
    <row r="100" spans="2:13" ht="12">
      <c r="B100" s="218"/>
      <c r="C100" s="219"/>
      <c r="D100" s="219"/>
      <c r="E100" s="219"/>
      <c r="F100" s="219"/>
      <c r="G100" s="219"/>
      <c r="H100" s="219"/>
      <c r="I100" s="219"/>
      <c r="J100" s="219"/>
      <c r="K100" s="219"/>
      <c r="L100" s="219"/>
      <c r="M100" s="219"/>
    </row>
    <row r="101" spans="2:13" ht="12">
      <c r="B101" s="218"/>
      <c r="C101" s="219"/>
      <c r="D101" s="219"/>
      <c r="E101" s="219"/>
      <c r="F101" s="219"/>
      <c r="G101" s="219"/>
      <c r="H101" s="219"/>
      <c r="I101" s="219"/>
      <c r="J101" s="219"/>
      <c r="K101" s="219"/>
      <c r="L101" s="219"/>
      <c r="M101" s="219"/>
    </row>
    <row r="102" spans="2:13" ht="12">
      <c r="B102" s="218"/>
      <c r="C102" s="219"/>
      <c r="D102" s="219"/>
      <c r="E102" s="219"/>
      <c r="F102" s="219"/>
      <c r="G102" s="219"/>
      <c r="H102" s="219"/>
      <c r="I102" s="219"/>
      <c r="J102" s="219"/>
      <c r="K102" s="219"/>
      <c r="L102" s="219"/>
      <c r="M102" s="219"/>
    </row>
    <row r="103" spans="2:13" ht="12">
      <c r="B103" s="218"/>
      <c r="C103" s="219"/>
      <c r="D103" s="219"/>
      <c r="E103" s="219"/>
      <c r="F103" s="219"/>
      <c r="G103" s="219"/>
      <c r="H103" s="219"/>
      <c r="I103" s="219"/>
      <c r="J103" s="219"/>
      <c r="K103" s="219"/>
      <c r="L103" s="219"/>
      <c r="M103" s="219"/>
    </row>
    <row r="104" spans="2:13" ht="12">
      <c r="B104" s="218"/>
      <c r="C104" s="219"/>
      <c r="D104" s="219"/>
      <c r="E104" s="219"/>
      <c r="F104" s="219"/>
      <c r="G104" s="219"/>
      <c r="H104" s="219"/>
      <c r="I104" s="219"/>
      <c r="J104" s="219"/>
      <c r="K104" s="219"/>
      <c r="L104" s="219"/>
      <c r="M104" s="219"/>
    </row>
    <row r="105" spans="2:13" ht="12">
      <c r="B105" s="218"/>
      <c r="C105" s="219"/>
      <c r="D105" s="219"/>
      <c r="E105" s="219"/>
      <c r="F105" s="219"/>
      <c r="G105" s="219"/>
      <c r="H105" s="219"/>
      <c r="I105" s="219"/>
      <c r="J105" s="219"/>
      <c r="K105" s="219"/>
      <c r="L105" s="219"/>
      <c r="M105" s="219"/>
    </row>
    <row r="106" spans="2:13" ht="12">
      <c r="B106" s="218"/>
      <c r="C106" s="219"/>
      <c r="D106" s="219"/>
      <c r="E106" s="219"/>
      <c r="F106" s="219"/>
      <c r="G106" s="219"/>
      <c r="H106" s="219"/>
      <c r="I106" s="219"/>
      <c r="J106" s="219"/>
      <c r="K106" s="219"/>
      <c r="L106" s="219"/>
      <c r="M106" s="219"/>
    </row>
    <row r="107" spans="2:13" ht="12">
      <c r="B107" s="218"/>
      <c r="C107" s="219"/>
      <c r="D107" s="219"/>
      <c r="E107" s="219"/>
      <c r="F107" s="219"/>
      <c r="G107" s="219"/>
      <c r="H107" s="219"/>
      <c r="I107" s="219"/>
      <c r="J107" s="219"/>
      <c r="K107" s="219"/>
      <c r="L107" s="219"/>
      <c r="M107" s="219"/>
    </row>
    <row r="108" spans="2:13" ht="12">
      <c r="B108" s="218"/>
      <c r="C108" s="219"/>
      <c r="D108" s="219"/>
      <c r="E108" s="219"/>
      <c r="F108" s="219"/>
      <c r="G108" s="219"/>
      <c r="H108" s="219"/>
      <c r="I108" s="219"/>
      <c r="J108" s="219"/>
      <c r="K108" s="219"/>
      <c r="L108" s="219"/>
      <c r="M108" s="219"/>
    </row>
    <row r="109" spans="2:13" ht="12">
      <c r="B109" s="218"/>
      <c r="C109" s="219"/>
      <c r="D109" s="219"/>
      <c r="E109" s="219"/>
      <c r="F109" s="219"/>
      <c r="G109" s="219"/>
      <c r="H109" s="219"/>
      <c r="I109" s="219"/>
      <c r="J109" s="219"/>
      <c r="K109" s="219"/>
      <c r="L109" s="219"/>
      <c r="M109" s="219"/>
    </row>
    <row r="110" spans="2:13" ht="12">
      <c r="B110" s="218"/>
      <c r="C110" s="219"/>
      <c r="D110" s="219"/>
      <c r="E110" s="219"/>
      <c r="F110" s="219"/>
      <c r="G110" s="219"/>
      <c r="H110" s="219"/>
      <c r="I110" s="219"/>
      <c r="J110" s="219"/>
      <c r="K110" s="219"/>
      <c r="L110" s="219"/>
      <c r="M110" s="219"/>
    </row>
    <row r="111" spans="2:13" ht="12">
      <c r="B111" s="218"/>
      <c r="C111" s="219"/>
      <c r="D111" s="219"/>
      <c r="E111" s="219"/>
      <c r="F111" s="219"/>
      <c r="G111" s="219"/>
      <c r="H111" s="219"/>
      <c r="I111" s="219"/>
      <c r="J111" s="219"/>
      <c r="K111" s="219"/>
      <c r="L111" s="219"/>
      <c r="M111" s="219"/>
    </row>
    <row r="112" spans="2:13" ht="12">
      <c r="B112" s="218"/>
      <c r="C112" s="219"/>
      <c r="D112" s="219"/>
      <c r="E112" s="219"/>
      <c r="F112" s="219"/>
      <c r="G112" s="219"/>
      <c r="H112" s="219"/>
      <c r="I112" s="219"/>
      <c r="J112" s="219"/>
      <c r="K112" s="219"/>
      <c r="L112" s="219"/>
      <c r="M112" s="219"/>
    </row>
    <row r="113" spans="2:13" ht="12">
      <c r="B113" s="218"/>
      <c r="C113" s="219"/>
      <c r="D113" s="219"/>
      <c r="E113" s="219"/>
      <c r="F113" s="219"/>
      <c r="G113" s="219"/>
      <c r="H113" s="219"/>
      <c r="I113" s="219"/>
      <c r="J113" s="219"/>
      <c r="K113" s="219"/>
      <c r="L113" s="219"/>
      <c r="M113" s="219"/>
    </row>
    <row r="114" spans="2:13" ht="12">
      <c r="B114" s="218"/>
      <c r="C114" s="219"/>
      <c r="D114" s="219"/>
      <c r="E114" s="219"/>
      <c r="F114" s="219"/>
      <c r="G114" s="219"/>
      <c r="H114" s="219"/>
      <c r="I114" s="219"/>
      <c r="J114" s="219"/>
      <c r="K114" s="219"/>
      <c r="L114" s="219"/>
      <c r="M114" s="219"/>
    </row>
    <row r="115" spans="2:13" ht="12">
      <c r="B115" s="218"/>
      <c r="C115" s="219"/>
      <c r="D115" s="219"/>
      <c r="E115" s="219"/>
      <c r="F115" s="219"/>
      <c r="G115" s="219"/>
      <c r="H115" s="219"/>
      <c r="I115" s="219"/>
      <c r="J115" s="219"/>
      <c r="K115" s="219"/>
      <c r="L115" s="219"/>
      <c r="M115" s="219"/>
    </row>
    <row r="116" spans="2:13" ht="12">
      <c r="B116" s="218"/>
      <c r="C116" s="219"/>
      <c r="D116" s="219"/>
      <c r="E116" s="219"/>
      <c r="F116" s="219"/>
      <c r="G116" s="219"/>
      <c r="H116" s="219"/>
      <c r="I116" s="219"/>
      <c r="J116" s="219"/>
      <c r="K116" s="219"/>
      <c r="L116" s="219"/>
      <c r="M116" s="219"/>
    </row>
    <row r="117" spans="2:13" ht="12">
      <c r="B117" s="218"/>
      <c r="C117" s="219"/>
      <c r="D117" s="219"/>
      <c r="E117" s="219"/>
      <c r="F117" s="219"/>
      <c r="G117" s="219"/>
      <c r="H117" s="219"/>
      <c r="I117" s="219"/>
      <c r="J117" s="219"/>
      <c r="K117" s="219"/>
      <c r="L117" s="219"/>
      <c r="M117" s="219"/>
    </row>
    <row r="118" spans="2:13" ht="12">
      <c r="B118" s="218"/>
      <c r="C118" s="219"/>
      <c r="D118" s="219"/>
      <c r="E118" s="219"/>
      <c r="F118" s="219"/>
      <c r="G118" s="219"/>
      <c r="H118" s="219"/>
      <c r="I118" s="219"/>
      <c r="J118" s="219"/>
      <c r="K118" s="219"/>
      <c r="L118" s="219"/>
      <c r="M118" s="219"/>
    </row>
    <row r="119" spans="2:13" ht="12">
      <c r="B119" s="218"/>
      <c r="C119" s="219"/>
      <c r="D119" s="219"/>
      <c r="E119" s="219"/>
      <c r="F119" s="219"/>
      <c r="G119" s="219"/>
      <c r="H119" s="219"/>
      <c r="I119" s="219"/>
      <c r="J119" s="219"/>
      <c r="K119" s="219"/>
      <c r="L119" s="219"/>
      <c r="M119" s="219"/>
    </row>
    <row r="120" spans="2:13" ht="12">
      <c r="B120" s="218"/>
      <c r="C120" s="219"/>
      <c r="D120" s="219"/>
      <c r="E120" s="219"/>
      <c r="F120" s="219"/>
      <c r="G120" s="219"/>
      <c r="H120" s="219"/>
      <c r="I120" s="219"/>
      <c r="J120" s="219"/>
      <c r="K120" s="219"/>
      <c r="L120" s="219"/>
      <c r="M120" s="219"/>
    </row>
    <row r="121" spans="2:13" ht="12">
      <c r="B121" s="218"/>
      <c r="C121" s="219"/>
      <c r="D121" s="219"/>
      <c r="E121" s="219"/>
      <c r="F121" s="219"/>
      <c r="G121" s="219"/>
      <c r="H121" s="219"/>
      <c r="I121" s="219"/>
      <c r="J121" s="219"/>
      <c r="K121" s="219"/>
      <c r="L121" s="219"/>
      <c r="M121" s="219"/>
    </row>
    <row r="122" spans="2:13" ht="12">
      <c r="B122" s="218"/>
      <c r="C122" s="219"/>
      <c r="D122" s="219"/>
      <c r="E122" s="219"/>
      <c r="F122" s="219"/>
      <c r="G122" s="219"/>
      <c r="H122" s="219"/>
      <c r="I122" s="219"/>
      <c r="J122" s="219"/>
      <c r="K122" s="219"/>
      <c r="L122" s="219"/>
      <c r="M122" s="219"/>
    </row>
    <row r="123" spans="2:13" ht="12">
      <c r="B123" s="218"/>
      <c r="C123" s="219"/>
      <c r="D123" s="219"/>
      <c r="E123" s="219"/>
      <c r="F123" s="219"/>
      <c r="G123" s="219"/>
      <c r="H123" s="219"/>
      <c r="I123" s="219"/>
      <c r="J123" s="219"/>
      <c r="K123" s="219"/>
      <c r="L123" s="219"/>
      <c r="M123" s="219"/>
    </row>
    <row r="124" ht="12">
      <c r="B124" s="218"/>
    </row>
    <row r="125" ht="12">
      <c r="B125" s="218"/>
    </row>
    <row r="126" ht="12">
      <c r="B126" s="218"/>
    </row>
    <row r="127" ht="12">
      <c r="B127" s="218"/>
    </row>
    <row r="128" ht="12">
      <c r="B128" s="218"/>
    </row>
    <row r="129" ht="12">
      <c r="B129" s="218"/>
    </row>
    <row r="130" ht="12">
      <c r="B130" s="218"/>
    </row>
    <row r="131" ht="12">
      <c r="B131" s="218"/>
    </row>
    <row r="132" ht="12">
      <c r="B132" s="218"/>
    </row>
  </sheetData>
  <mergeCells count="3">
    <mergeCell ref="D4:M4"/>
    <mergeCell ref="B4:B5"/>
    <mergeCell ref="C4:C5"/>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Y215"/>
  <sheetViews>
    <sheetView workbookViewId="0" topLeftCell="A1">
      <selection activeCell="A1" sqref="A1"/>
    </sheetView>
  </sheetViews>
  <sheetFormatPr defaultColWidth="9.00390625" defaultRowHeight="13.5"/>
  <cols>
    <col min="1" max="1" width="2.625" style="222" customWidth="1"/>
    <col min="2" max="2" width="11.375" style="225" customWidth="1"/>
    <col min="3" max="7" width="12.625" style="222" customWidth="1"/>
    <col min="8" max="8" width="14.50390625" style="222" customWidth="1"/>
    <col min="9" max="9" width="14.25390625" style="222" customWidth="1"/>
    <col min="10" max="11" width="8.125" style="224" customWidth="1"/>
    <col min="12" max="13" width="7.25390625" style="224" customWidth="1"/>
    <col min="14" max="14" width="7.125" style="224" customWidth="1"/>
    <col min="15" max="25" width="9.00390625" style="224" customWidth="1"/>
    <col min="26" max="16384" width="9.00390625" style="222" customWidth="1"/>
  </cols>
  <sheetData>
    <row r="2" ht="14.25">
      <c r="B2" s="223" t="s">
        <v>1077</v>
      </c>
    </row>
    <row r="3" ht="12.75" thickBot="1">
      <c r="N3" s="226"/>
    </row>
    <row r="4" spans="2:14" ht="14.25" customHeight="1" thickTop="1">
      <c r="B4" s="1203" t="s">
        <v>423</v>
      </c>
      <c r="C4" s="1205" t="s">
        <v>424</v>
      </c>
      <c r="D4" s="1205" t="s">
        <v>1034</v>
      </c>
      <c r="E4" s="1208" t="s">
        <v>1035</v>
      </c>
      <c r="F4" s="1209"/>
      <c r="G4" s="1209"/>
      <c r="H4" s="1210" t="s">
        <v>1036</v>
      </c>
      <c r="I4" s="1212" t="s">
        <v>1037</v>
      </c>
      <c r="J4" s="227"/>
      <c r="K4" s="227"/>
      <c r="L4" s="227"/>
      <c r="M4" s="227"/>
      <c r="N4" s="227"/>
    </row>
    <row r="5" spans="2:14" ht="24">
      <c r="B5" s="1204"/>
      <c r="C5" s="1206"/>
      <c r="D5" s="1207"/>
      <c r="E5" s="228" t="s">
        <v>283</v>
      </c>
      <c r="F5" s="228" t="s">
        <v>1038</v>
      </c>
      <c r="G5" s="229" t="s">
        <v>1039</v>
      </c>
      <c r="H5" s="1211"/>
      <c r="I5" s="1213"/>
      <c r="J5" s="230"/>
      <c r="K5" s="230"/>
      <c r="L5" s="230"/>
      <c r="M5" s="230"/>
      <c r="N5" s="230"/>
    </row>
    <row r="6" spans="2:25" s="231" customFormat="1" ht="10.5">
      <c r="B6" s="232"/>
      <c r="C6" s="233" t="s">
        <v>1020</v>
      </c>
      <c r="D6" s="233" t="s">
        <v>1020</v>
      </c>
      <c r="E6" s="233" t="s">
        <v>1020</v>
      </c>
      <c r="F6" s="233" t="s">
        <v>1020</v>
      </c>
      <c r="G6" s="233" t="s">
        <v>1020</v>
      </c>
      <c r="H6" s="233" t="s">
        <v>1020</v>
      </c>
      <c r="I6" s="234" t="s">
        <v>1020</v>
      </c>
      <c r="J6" s="235"/>
      <c r="K6" s="235"/>
      <c r="L6" s="235"/>
      <c r="M6" s="235"/>
      <c r="N6" s="235"/>
      <c r="O6" s="236"/>
      <c r="P6" s="236"/>
      <c r="Q6" s="236"/>
      <c r="R6" s="236"/>
      <c r="S6" s="236"/>
      <c r="T6" s="236"/>
      <c r="U6" s="236"/>
      <c r="V6" s="236"/>
      <c r="W6" s="236"/>
      <c r="X6" s="236"/>
      <c r="Y6" s="236"/>
    </row>
    <row r="7" spans="2:14" ht="12">
      <c r="B7" s="237" t="s">
        <v>1021</v>
      </c>
      <c r="C7" s="238">
        <f>SUM(D7:E7)</f>
        <v>114873</v>
      </c>
      <c r="D7" s="238">
        <v>22548</v>
      </c>
      <c r="E7" s="239">
        <f>SUM(F7:G7)</f>
        <v>92325</v>
      </c>
      <c r="F7" s="239">
        <v>57070</v>
      </c>
      <c r="G7" s="239">
        <v>35255</v>
      </c>
      <c r="H7" s="239">
        <v>557</v>
      </c>
      <c r="I7" s="240">
        <v>899</v>
      </c>
      <c r="J7" s="239"/>
      <c r="K7" s="239"/>
      <c r="L7" s="239"/>
      <c r="M7" s="239"/>
      <c r="N7" s="239"/>
    </row>
    <row r="8" spans="2:14" ht="12">
      <c r="B8" s="237" t="s">
        <v>1022</v>
      </c>
      <c r="C8" s="238">
        <f>SUM(D8:E8)</f>
        <v>114373</v>
      </c>
      <c r="D8" s="238">
        <v>19674</v>
      </c>
      <c r="E8" s="239">
        <f>SUM(F8:G8)</f>
        <v>94699</v>
      </c>
      <c r="F8" s="239">
        <v>56685</v>
      </c>
      <c r="G8" s="239">
        <v>38014</v>
      </c>
      <c r="H8" s="239">
        <v>396</v>
      </c>
      <c r="I8" s="240">
        <v>896</v>
      </c>
      <c r="J8" s="239"/>
      <c r="K8" s="239"/>
      <c r="L8" s="239"/>
      <c r="M8" s="239"/>
      <c r="N8" s="239"/>
    </row>
    <row r="9" spans="2:14" ht="6.75" customHeight="1">
      <c r="B9" s="237"/>
      <c r="C9" s="238"/>
      <c r="D9" s="238"/>
      <c r="E9" s="239"/>
      <c r="F9" s="239"/>
      <c r="G9" s="239"/>
      <c r="H9" s="239"/>
      <c r="I9" s="240"/>
      <c r="J9" s="239"/>
      <c r="K9" s="239"/>
      <c r="L9" s="239"/>
      <c r="M9" s="239"/>
      <c r="N9" s="239"/>
    </row>
    <row r="10" spans="2:14" ht="12">
      <c r="B10" s="241" t="s">
        <v>1023</v>
      </c>
      <c r="C10" s="242">
        <f aca="true" t="shared" si="0" ref="C10:I10">SUM(C12,C33,C46,C67)</f>
        <v>113669</v>
      </c>
      <c r="D10" s="242">
        <f t="shared" si="0"/>
        <v>17162</v>
      </c>
      <c r="E10" s="242">
        <f t="shared" si="0"/>
        <v>96507</v>
      </c>
      <c r="F10" s="242">
        <f t="shared" si="0"/>
        <v>59249</v>
      </c>
      <c r="G10" s="242">
        <f t="shared" si="0"/>
        <v>37258</v>
      </c>
      <c r="H10" s="242">
        <f t="shared" si="0"/>
        <v>277</v>
      </c>
      <c r="I10" s="243">
        <f t="shared" si="0"/>
        <v>981</v>
      </c>
      <c r="J10" s="244"/>
      <c r="K10" s="244"/>
      <c r="L10" s="244"/>
      <c r="M10" s="244"/>
      <c r="N10" s="244"/>
    </row>
    <row r="11" spans="2:14" ht="6.75" customHeight="1">
      <c r="B11" s="237"/>
      <c r="C11" s="238"/>
      <c r="D11" s="238"/>
      <c r="E11" s="239"/>
      <c r="F11" s="239"/>
      <c r="G11" s="239"/>
      <c r="H11" s="239"/>
      <c r="I11" s="240"/>
      <c r="J11" s="239"/>
      <c r="K11" s="239"/>
      <c r="L11" s="239"/>
      <c r="M11" s="239"/>
      <c r="N11" s="239"/>
    </row>
    <row r="12" spans="2:14" ht="15" customHeight="1">
      <c r="B12" s="245" t="s">
        <v>1040</v>
      </c>
      <c r="C12" s="246">
        <f aca="true" t="shared" si="1" ref="C12:I12">SUM(C13:C16)</f>
        <v>28606</v>
      </c>
      <c r="D12" s="246">
        <f t="shared" si="1"/>
        <v>5505</v>
      </c>
      <c r="E12" s="246">
        <f t="shared" si="1"/>
        <v>23101</v>
      </c>
      <c r="F12" s="246">
        <f t="shared" si="1"/>
        <v>12448</v>
      </c>
      <c r="G12" s="246">
        <f t="shared" si="1"/>
        <v>10653</v>
      </c>
      <c r="H12" s="246">
        <f t="shared" si="1"/>
        <v>87</v>
      </c>
      <c r="I12" s="247">
        <f t="shared" si="1"/>
        <v>264</v>
      </c>
      <c r="J12" s="246"/>
      <c r="K12" s="246"/>
      <c r="L12" s="246"/>
      <c r="M12" s="246"/>
      <c r="N12" s="246"/>
    </row>
    <row r="13" spans="2:25" s="248" customFormat="1" ht="12" customHeight="1">
      <c r="B13" s="249" t="s">
        <v>1024</v>
      </c>
      <c r="C13" s="250">
        <f>SUM(D13:E13)</f>
        <v>1121</v>
      </c>
      <c r="D13" s="250">
        <v>223</v>
      </c>
      <c r="E13" s="250">
        <f>SUM(F13:G13)</f>
        <v>898</v>
      </c>
      <c r="F13" s="250">
        <v>376</v>
      </c>
      <c r="G13" s="250">
        <v>522</v>
      </c>
      <c r="H13" s="250">
        <v>1</v>
      </c>
      <c r="I13" s="251">
        <v>10</v>
      </c>
      <c r="J13" s="250"/>
      <c r="K13" s="250"/>
      <c r="L13" s="250"/>
      <c r="M13" s="250"/>
      <c r="N13" s="250"/>
      <c r="O13" s="252"/>
      <c r="P13" s="252"/>
      <c r="Q13" s="252"/>
      <c r="R13" s="252"/>
      <c r="S13" s="252"/>
      <c r="T13" s="252"/>
      <c r="U13" s="252"/>
      <c r="V13" s="252"/>
      <c r="W13" s="252"/>
      <c r="X13" s="252"/>
      <c r="Y13" s="252"/>
    </row>
    <row r="14" spans="2:25" s="248" customFormat="1" ht="12" customHeight="1">
      <c r="B14" s="249" t="s">
        <v>1025</v>
      </c>
      <c r="C14" s="250">
        <f>SUM(D14:E14)</f>
        <v>16760</v>
      </c>
      <c r="D14" s="250">
        <v>4226</v>
      </c>
      <c r="E14" s="250">
        <f>SUM(F14:G14)</f>
        <v>12534</v>
      </c>
      <c r="F14" s="250">
        <v>7206</v>
      </c>
      <c r="G14" s="250">
        <v>5328</v>
      </c>
      <c r="H14" s="250">
        <v>60</v>
      </c>
      <c r="I14" s="251">
        <v>118</v>
      </c>
      <c r="J14" s="250"/>
      <c r="K14" s="250"/>
      <c r="L14" s="250"/>
      <c r="M14" s="250"/>
      <c r="N14" s="250"/>
      <c r="O14" s="252"/>
      <c r="P14" s="252"/>
      <c r="Q14" s="252"/>
      <c r="R14" s="252"/>
      <c r="S14" s="252"/>
      <c r="T14" s="252"/>
      <c r="U14" s="252"/>
      <c r="V14" s="252"/>
      <c r="W14" s="252"/>
      <c r="X14" s="252"/>
      <c r="Y14" s="252"/>
    </row>
    <row r="15" spans="2:25" s="248" customFormat="1" ht="12" customHeight="1">
      <c r="B15" s="249" t="s">
        <v>1041</v>
      </c>
      <c r="C15" s="250">
        <f>SUM(D15:E15)</f>
        <v>5300</v>
      </c>
      <c r="D15" s="250">
        <v>802</v>
      </c>
      <c r="E15" s="250">
        <f>SUM(F15:G15)</f>
        <v>4498</v>
      </c>
      <c r="F15" s="250">
        <v>2612</v>
      </c>
      <c r="G15" s="250">
        <v>1886</v>
      </c>
      <c r="H15" s="250">
        <v>15</v>
      </c>
      <c r="I15" s="251">
        <v>76</v>
      </c>
      <c r="J15" s="250"/>
      <c r="K15" s="250"/>
      <c r="L15" s="250"/>
      <c r="M15" s="250"/>
      <c r="N15" s="250"/>
      <c r="O15" s="252"/>
      <c r="P15" s="252"/>
      <c r="Q15" s="252"/>
      <c r="R15" s="252"/>
      <c r="S15" s="252"/>
      <c r="T15" s="252"/>
      <c r="U15" s="252"/>
      <c r="V15" s="252"/>
      <c r="W15" s="252"/>
      <c r="X15" s="252"/>
      <c r="Y15" s="252"/>
    </row>
    <row r="16" spans="2:25" s="248" customFormat="1" ht="12" customHeight="1">
      <c r="B16" s="249" t="s">
        <v>1027</v>
      </c>
      <c r="C16" s="250">
        <f>SUM(D16:E16)</f>
        <v>5425</v>
      </c>
      <c r="D16" s="250">
        <v>254</v>
      </c>
      <c r="E16" s="250">
        <f>SUM(F16:G16)</f>
        <v>5171</v>
      </c>
      <c r="F16" s="250">
        <v>2254</v>
      </c>
      <c r="G16" s="250">
        <v>2917</v>
      </c>
      <c r="H16" s="250">
        <v>11</v>
      </c>
      <c r="I16" s="251">
        <v>60</v>
      </c>
      <c r="J16" s="250"/>
      <c r="K16" s="250"/>
      <c r="L16" s="250"/>
      <c r="M16" s="250"/>
      <c r="N16" s="250"/>
      <c r="O16" s="252"/>
      <c r="P16" s="252"/>
      <c r="Q16" s="252"/>
      <c r="R16" s="252"/>
      <c r="S16" s="252"/>
      <c r="T16" s="252"/>
      <c r="U16" s="252"/>
      <c r="V16" s="252"/>
      <c r="W16" s="252"/>
      <c r="X16" s="252"/>
      <c r="Y16" s="252"/>
    </row>
    <row r="17" spans="2:25" s="248" customFormat="1" ht="6" customHeight="1">
      <c r="B17" s="249"/>
      <c r="C17" s="250"/>
      <c r="D17" s="250"/>
      <c r="E17" s="250"/>
      <c r="F17" s="250"/>
      <c r="G17" s="250"/>
      <c r="H17" s="250"/>
      <c r="I17" s="251"/>
      <c r="J17" s="250"/>
      <c r="K17" s="250"/>
      <c r="L17" s="250"/>
      <c r="M17" s="250"/>
      <c r="N17" s="250"/>
      <c r="O17" s="252"/>
      <c r="P17" s="252"/>
      <c r="Q17" s="252"/>
      <c r="R17" s="252"/>
      <c r="S17" s="252"/>
      <c r="T17" s="252"/>
      <c r="U17" s="252"/>
      <c r="V17" s="252"/>
      <c r="W17" s="252"/>
      <c r="X17" s="252"/>
      <c r="Y17" s="252"/>
    </row>
    <row r="18" spans="2:25" s="248" customFormat="1" ht="12" customHeight="1">
      <c r="B18" s="249" t="s">
        <v>1042</v>
      </c>
      <c r="C18" s="250">
        <f aca="true" t="shared" si="2" ref="C18:C31">SUM(D18:E18)</f>
        <v>4305</v>
      </c>
      <c r="D18" s="250">
        <v>932</v>
      </c>
      <c r="E18" s="250">
        <v>3373</v>
      </c>
      <c r="F18" s="250">
        <v>1984</v>
      </c>
      <c r="G18" s="250">
        <v>1389</v>
      </c>
      <c r="H18" s="250">
        <v>13</v>
      </c>
      <c r="I18" s="251">
        <v>28</v>
      </c>
      <c r="J18" s="250"/>
      <c r="K18" s="250"/>
      <c r="L18" s="250"/>
      <c r="M18" s="250"/>
      <c r="N18" s="250"/>
      <c r="O18" s="252"/>
      <c r="P18" s="252"/>
      <c r="Q18" s="252"/>
      <c r="R18" s="252"/>
      <c r="S18" s="252"/>
      <c r="T18" s="252"/>
      <c r="U18" s="252"/>
      <c r="V18" s="252"/>
      <c r="W18" s="252"/>
      <c r="X18" s="252"/>
      <c r="Y18" s="252"/>
    </row>
    <row r="19" spans="2:25" s="248" customFormat="1" ht="12" customHeight="1">
      <c r="B19" s="249" t="s">
        <v>1043</v>
      </c>
      <c r="C19" s="250">
        <f t="shared" si="2"/>
        <v>5650</v>
      </c>
      <c r="D19" s="250">
        <v>1297</v>
      </c>
      <c r="E19" s="250">
        <v>4353</v>
      </c>
      <c r="F19" s="250">
        <v>1921</v>
      </c>
      <c r="G19" s="250">
        <v>2432</v>
      </c>
      <c r="H19" s="250">
        <v>22</v>
      </c>
      <c r="I19" s="251">
        <v>36</v>
      </c>
      <c r="J19" s="250"/>
      <c r="K19" s="250"/>
      <c r="L19" s="250"/>
      <c r="M19" s="250"/>
      <c r="N19" s="250"/>
      <c r="O19" s="252"/>
      <c r="P19" s="252"/>
      <c r="Q19" s="252"/>
      <c r="R19" s="252"/>
      <c r="S19" s="252"/>
      <c r="T19" s="252"/>
      <c r="U19" s="252"/>
      <c r="V19" s="252"/>
      <c r="W19" s="252"/>
      <c r="X19" s="252"/>
      <c r="Y19" s="252"/>
    </row>
    <row r="20" spans="2:25" s="248" customFormat="1" ht="12" customHeight="1">
      <c r="B20" s="249" t="s">
        <v>345</v>
      </c>
      <c r="C20" s="250">
        <f t="shared" si="2"/>
        <v>1097</v>
      </c>
      <c r="D20" s="250">
        <v>55</v>
      </c>
      <c r="E20" s="250">
        <v>1042</v>
      </c>
      <c r="F20" s="250">
        <v>651</v>
      </c>
      <c r="G20" s="250">
        <v>391</v>
      </c>
      <c r="H20" s="250">
        <v>3</v>
      </c>
      <c r="I20" s="251">
        <v>9</v>
      </c>
      <c r="J20" s="250"/>
      <c r="K20" s="250"/>
      <c r="L20" s="250"/>
      <c r="M20" s="250"/>
      <c r="N20" s="250"/>
      <c r="O20" s="252"/>
      <c r="P20" s="252"/>
      <c r="Q20" s="252"/>
      <c r="R20" s="252"/>
      <c r="S20" s="252"/>
      <c r="T20" s="252"/>
      <c r="U20" s="252"/>
      <c r="V20" s="252"/>
      <c r="W20" s="252"/>
      <c r="X20" s="252"/>
      <c r="Y20" s="252"/>
    </row>
    <row r="21" spans="2:25" s="248" customFormat="1" ht="12" customHeight="1">
      <c r="B21" s="249" t="s">
        <v>346</v>
      </c>
      <c r="C21" s="250">
        <f t="shared" si="2"/>
        <v>1325</v>
      </c>
      <c r="D21" s="250">
        <v>180</v>
      </c>
      <c r="E21" s="250">
        <v>1145</v>
      </c>
      <c r="F21" s="250">
        <v>851</v>
      </c>
      <c r="G21" s="250">
        <v>294</v>
      </c>
      <c r="H21" s="250">
        <v>2</v>
      </c>
      <c r="I21" s="251">
        <v>4</v>
      </c>
      <c r="J21" s="250"/>
      <c r="K21" s="250"/>
      <c r="L21" s="250"/>
      <c r="M21" s="250"/>
      <c r="N21" s="250"/>
      <c r="O21" s="252"/>
      <c r="P21" s="252"/>
      <c r="Q21" s="252"/>
      <c r="R21" s="252"/>
      <c r="S21" s="252"/>
      <c r="T21" s="252"/>
      <c r="U21" s="252"/>
      <c r="V21" s="252"/>
      <c r="W21" s="252"/>
      <c r="X21" s="252"/>
      <c r="Y21" s="252"/>
    </row>
    <row r="22" spans="2:25" s="248" customFormat="1" ht="12" customHeight="1">
      <c r="B22" s="249" t="s">
        <v>1044</v>
      </c>
      <c r="C22" s="250">
        <f t="shared" si="2"/>
        <v>1780</v>
      </c>
      <c r="D22" s="250">
        <v>413</v>
      </c>
      <c r="E22" s="250">
        <v>1367</v>
      </c>
      <c r="F22" s="250">
        <v>920</v>
      </c>
      <c r="G22" s="250">
        <v>447</v>
      </c>
      <c r="H22" s="250">
        <v>4</v>
      </c>
      <c r="I22" s="251">
        <v>35</v>
      </c>
      <c r="J22" s="250"/>
      <c r="K22" s="250"/>
      <c r="L22" s="250"/>
      <c r="M22" s="250"/>
      <c r="N22" s="250"/>
      <c r="O22" s="252"/>
      <c r="P22" s="252"/>
      <c r="Q22" s="252"/>
      <c r="R22" s="252"/>
      <c r="S22" s="252"/>
      <c r="T22" s="252"/>
      <c r="U22" s="252"/>
      <c r="V22" s="252"/>
      <c r="W22" s="252"/>
      <c r="X22" s="252"/>
      <c r="Y22" s="252"/>
    </row>
    <row r="23" spans="2:25" s="248" customFormat="1" ht="12" customHeight="1">
      <c r="B23" s="249" t="s">
        <v>1045</v>
      </c>
      <c r="C23" s="250">
        <f t="shared" si="2"/>
        <v>1242</v>
      </c>
      <c r="D23" s="250">
        <v>390</v>
      </c>
      <c r="E23" s="250">
        <v>852</v>
      </c>
      <c r="F23" s="250">
        <v>513</v>
      </c>
      <c r="G23" s="250">
        <v>339</v>
      </c>
      <c r="H23" s="250">
        <v>5</v>
      </c>
      <c r="I23" s="251">
        <v>7</v>
      </c>
      <c r="J23" s="250"/>
      <c r="K23" s="250"/>
      <c r="L23" s="250"/>
      <c r="M23" s="250"/>
      <c r="N23" s="250"/>
      <c r="O23" s="252"/>
      <c r="P23" s="252"/>
      <c r="Q23" s="252"/>
      <c r="R23" s="252"/>
      <c r="S23" s="252"/>
      <c r="T23" s="252"/>
      <c r="U23" s="252"/>
      <c r="V23" s="252"/>
      <c r="W23" s="252"/>
      <c r="X23" s="252"/>
      <c r="Y23" s="252"/>
    </row>
    <row r="24" spans="2:25" s="248" customFormat="1" ht="12" customHeight="1">
      <c r="B24" s="249" t="s">
        <v>1046</v>
      </c>
      <c r="C24" s="250">
        <f t="shared" si="2"/>
        <v>1891</v>
      </c>
      <c r="D24" s="250">
        <v>623</v>
      </c>
      <c r="E24" s="250">
        <v>1268</v>
      </c>
      <c r="F24" s="250">
        <v>815</v>
      </c>
      <c r="G24" s="250">
        <v>453</v>
      </c>
      <c r="H24" s="250">
        <v>2</v>
      </c>
      <c r="I24" s="251">
        <v>3</v>
      </c>
      <c r="J24" s="250"/>
      <c r="K24" s="250"/>
      <c r="L24" s="250"/>
      <c r="M24" s="250"/>
      <c r="N24" s="250"/>
      <c r="O24" s="252"/>
      <c r="P24" s="252"/>
      <c r="Q24" s="252"/>
      <c r="R24" s="252"/>
      <c r="S24" s="252"/>
      <c r="T24" s="252"/>
      <c r="U24" s="252"/>
      <c r="V24" s="252"/>
      <c r="W24" s="252"/>
      <c r="X24" s="252"/>
      <c r="Y24" s="252"/>
    </row>
    <row r="25" spans="2:25" s="248" customFormat="1" ht="12" customHeight="1">
      <c r="B25" s="249" t="s">
        <v>350</v>
      </c>
      <c r="C25" s="250">
        <f t="shared" si="2"/>
        <v>1204</v>
      </c>
      <c r="D25" s="250">
        <v>188</v>
      </c>
      <c r="E25" s="250">
        <v>1016</v>
      </c>
      <c r="F25" s="250">
        <v>576</v>
      </c>
      <c r="G25" s="250">
        <v>440</v>
      </c>
      <c r="H25" s="250">
        <v>4</v>
      </c>
      <c r="I25" s="251">
        <v>18</v>
      </c>
      <c r="J25" s="250"/>
      <c r="K25" s="250"/>
      <c r="L25" s="250"/>
      <c r="M25" s="250"/>
      <c r="N25" s="250"/>
      <c r="O25" s="252"/>
      <c r="P25" s="252"/>
      <c r="Q25" s="252"/>
      <c r="R25" s="252"/>
      <c r="S25" s="252"/>
      <c r="T25" s="252"/>
      <c r="U25" s="252"/>
      <c r="V25" s="252"/>
      <c r="W25" s="252"/>
      <c r="X25" s="252"/>
      <c r="Y25" s="252"/>
    </row>
    <row r="26" spans="2:25" s="248" customFormat="1" ht="12" customHeight="1">
      <c r="B26" s="249" t="s">
        <v>351</v>
      </c>
      <c r="C26" s="250">
        <f t="shared" si="2"/>
        <v>2476</v>
      </c>
      <c r="D26" s="250">
        <v>543</v>
      </c>
      <c r="E26" s="250">
        <v>1933</v>
      </c>
      <c r="F26" s="250">
        <v>1114</v>
      </c>
      <c r="G26" s="250">
        <v>819</v>
      </c>
      <c r="H26" s="250">
        <v>11</v>
      </c>
      <c r="I26" s="251">
        <v>16</v>
      </c>
      <c r="J26" s="250"/>
      <c r="K26" s="250"/>
      <c r="L26" s="250"/>
      <c r="M26" s="250"/>
      <c r="N26" s="250"/>
      <c r="O26" s="252"/>
      <c r="P26" s="252"/>
      <c r="Q26" s="252"/>
      <c r="R26" s="252"/>
      <c r="S26" s="252"/>
      <c r="T26" s="252"/>
      <c r="U26" s="252"/>
      <c r="V26" s="252"/>
      <c r="W26" s="252"/>
      <c r="X26" s="252"/>
      <c r="Y26" s="252"/>
    </row>
    <row r="27" spans="2:25" s="248" customFormat="1" ht="12" customHeight="1">
      <c r="B27" s="249" t="s">
        <v>1047</v>
      </c>
      <c r="C27" s="250">
        <f t="shared" si="2"/>
        <v>1454</v>
      </c>
      <c r="D27" s="250">
        <v>16</v>
      </c>
      <c r="E27" s="250">
        <v>1438</v>
      </c>
      <c r="F27" s="250">
        <v>540</v>
      </c>
      <c r="G27" s="250">
        <v>898</v>
      </c>
      <c r="H27" s="250">
        <v>1</v>
      </c>
      <c r="I27" s="251">
        <v>16</v>
      </c>
      <c r="J27" s="250"/>
      <c r="K27" s="250"/>
      <c r="L27" s="250"/>
      <c r="M27" s="250"/>
      <c r="N27" s="250"/>
      <c r="O27" s="252"/>
      <c r="P27" s="252"/>
      <c r="Q27" s="252"/>
      <c r="R27" s="252"/>
      <c r="S27" s="252"/>
      <c r="T27" s="252"/>
      <c r="U27" s="252"/>
      <c r="V27" s="252"/>
      <c r="W27" s="252"/>
      <c r="X27" s="252"/>
      <c r="Y27" s="252"/>
    </row>
    <row r="28" spans="2:25" s="248" customFormat="1" ht="12" customHeight="1">
      <c r="B28" s="249" t="s">
        <v>391</v>
      </c>
      <c r="C28" s="250">
        <f t="shared" si="2"/>
        <v>870</v>
      </c>
      <c r="D28" s="250">
        <v>159</v>
      </c>
      <c r="E28" s="250">
        <v>711</v>
      </c>
      <c r="F28" s="250">
        <v>368</v>
      </c>
      <c r="G28" s="250">
        <v>343</v>
      </c>
      <c r="H28" s="250">
        <v>2</v>
      </c>
      <c r="I28" s="251">
        <v>7</v>
      </c>
      <c r="J28" s="250"/>
      <c r="K28" s="250"/>
      <c r="L28" s="250"/>
      <c r="M28" s="250"/>
      <c r="N28" s="250"/>
      <c r="O28" s="252"/>
      <c r="P28" s="252"/>
      <c r="Q28" s="252"/>
      <c r="R28" s="252"/>
      <c r="S28" s="252"/>
      <c r="T28" s="252"/>
      <c r="U28" s="252"/>
      <c r="V28" s="252"/>
      <c r="W28" s="252"/>
      <c r="X28" s="252"/>
      <c r="Y28" s="252"/>
    </row>
    <row r="29" spans="2:25" s="248" customFormat="1" ht="12" customHeight="1">
      <c r="B29" s="249" t="s">
        <v>392</v>
      </c>
      <c r="C29" s="250">
        <f t="shared" si="2"/>
        <v>1275</v>
      </c>
      <c r="D29" s="250">
        <v>195</v>
      </c>
      <c r="E29" s="250">
        <v>1080</v>
      </c>
      <c r="F29" s="250">
        <v>475</v>
      </c>
      <c r="G29" s="250">
        <v>605</v>
      </c>
      <c r="H29" s="250">
        <v>3</v>
      </c>
      <c r="I29" s="251">
        <v>39</v>
      </c>
      <c r="J29" s="250"/>
      <c r="K29" s="250"/>
      <c r="L29" s="250"/>
      <c r="M29" s="250"/>
      <c r="N29" s="250"/>
      <c r="O29" s="252"/>
      <c r="P29" s="252"/>
      <c r="Q29" s="252"/>
      <c r="R29" s="252"/>
      <c r="S29" s="252"/>
      <c r="T29" s="252"/>
      <c r="U29" s="252"/>
      <c r="V29" s="252"/>
      <c r="W29" s="252"/>
      <c r="X29" s="252"/>
      <c r="Y29" s="252"/>
    </row>
    <row r="30" spans="2:25" s="248" customFormat="1" ht="12" customHeight="1">
      <c r="B30" s="249" t="s">
        <v>1048</v>
      </c>
      <c r="C30" s="250">
        <f t="shared" si="2"/>
        <v>1128</v>
      </c>
      <c r="D30" s="250">
        <v>104</v>
      </c>
      <c r="E30" s="250">
        <v>1024</v>
      </c>
      <c r="F30" s="250">
        <v>500</v>
      </c>
      <c r="G30" s="250">
        <v>524</v>
      </c>
      <c r="H30" s="250">
        <v>2</v>
      </c>
      <c r="I30" s="251">
        <v>12</v>
      </c>
      <c r="J30" s="250"/>
      <c r="K30" s="250"/>
      <c r="L30" s="250"/>
      <c r="M30" s="250"/>
      <c r="N30" s="250"/>
      <c r="O30" s="252"/>
      <c r="P30" s="252"/>
      <c r="Q30" s="252"/>
      <c r="R30" s="252"/>
      <c r="S30" s="252"/>
      <c r="T30" s="252"/>
      <c r="U30" s="252"/>
      <c r="V30" s="252"/>
      <c r="W30" s="252"/>
      <c r="X30" s="252"/>
      <c r="Y30" s="252"/>
    </row>
    <row r="31" spans="2:25" s="248" customFormat="1" ht="12" customHeight="1">
      <c r="B31" s="249" t="s">
        <v>1049</v>
      </c>
      <c r="C31" s="250">
        <f t="shared" si="2"/>
        <v>2909</v>
      </c>
      <c r="D31" s="250">
        <v>410</v>
      </c>
      <c r="E31" s="250">
        <v>2499</v>
      </c>
      <c r="F31" s="250">
        <v>1220</v>
      </c>
      <c r="G31" s="250">
        <v>1279</v>
      </c>
      <c r="H31" s="250">
        <v>13</v>
      </c>
      <c r="I31" s="251">
        <v>34</v>
      </c>
      <c r="J31" s="250"/>
      <c r="K31" s="250"/>
      <c r="L31" s="250"/>
      <c r="M31" s="250"/>
      <c r="N31" s="250"/>
      <c r="O31" s="252"/>
      <c r="P31" s="252"/>
      <c r="Q31" s="252"/>
      <c r="R31" s="252"/>
      <c r="S31" s="252"/>
      <c r="T31" s="252"/>
      <c r="U31" s="252"/>
      <c r="V31" s="252"/>
      <c r="W31" s="252"/>
      <c r="X31" s="252"/>
      <c r="Y31" s="252"/>
    </row>
    <row r="32" spans="2:25" s="253" customFormat="1" ht="7.5" customHeight="1">
      <c r="B32" s="254"/>
      <c r="C32" s="255"/>
      <c r="D32" s="255"/>
      <c r="E32" s="255"/>
      <c r="F32" s="255"/>
      <c r="G32" s="255"/>
      <c r="H32" s="255"/>
      <c r="I32" s="256"/>
      <c r="J32" s="255"/>
      <c r="K32" s="255"/>
      <c r="L32" s="255"/>
      <c r="M32" s="255"/>
      <c r="N32" s="255"/>
      <c r="O32" s="257"/>
      <c r="P32" s="257"/>
      <c r="Q32" s="257"/>
      <c r="R32" s="257"/>
      <c r="S32" s="257"/>
      <c r="T32" s="257"/>
      <c r="U32" s="257"/>
      <c r="V32" s="257"/>
      <c r="W32" s="257"/>
      <c r="X32" s="257"/>
      <c r="Y32" s="257"/>
    </row>
    <row r="33" spans="2:25" s="253" customFormat="1" ht="12" customHeight="1">
      <c r="B33" s="245" t="s">
        <v>1050</v>
      </c>
      <c r="C33" s="258">
        <f>SUM(C37:C44)</f>
        <v>11773</v>
      </c>
      <c r="D33" s="258">
        <f>SUM(D34:D35)</f>
        <v>1135</v>
      </c>
      <c r="E33" s="258">
        <f>SUM(E37:E44)</f>
        <v>10638</v>
      </c>
      <c r="F33" s="258">
        <f>SUM(F34:F35)</f>
        <v>7068</v>
      </c>
      <c r="G33" s="258">
        <f>SUM(G34:G35)</f>
        <v>3570</v>
      </c>
      <c r="H33" s="258">
        <f>SUM(H34:H35)</f>
        <v>52</v>
      </c>
      <c r="I33" s="259">
        <f>SUM(I34:I35)</f>
        <v>126</v>
      </c>
      <c r="J33" s="246"/>
      <c r="K33" s="246"/>
      <c r="L33" s="246"/>
      <c r="M33" s="246"/>
      <c r="N33" s="246"/>
      <c r="O33" s="257"/>
      <c r="P33" s="257"/>
      <c r="Q33" s="257"/>
      <c r="R33" s="257"/>
      <c r="S33" s="257"/>
      <c r="T33" s="257"/>
      <c r="U33" s="257"/>
      <c r="V33" s="257"/>
      <c r="W33" s="257"/>
      <c r="X33" s="257"/>
      <c r="Y33" s="257"/>
    </row>
    <row r="34" spans="2:25" s="248" customFormat="1" ht="12" customHeight="1">
      <c r="B34" s="249" t="s">
        <v>1051</v>
      </c>
      <c r="C34" s="250">
        <f>SUM(D34:E34)</f>
        <v>6842</v>
      </c>
      <c r="D34" s="250">
        <v>874</v>
      </c>
      <c r="E34" s="250">
        <v>5968</v>
      </c>
      <c r="F34" s="250">
        <v>4052</v>
      </c>
      <c r="G34" s="250">
        <v>1916</v>
      </c>
      <c r="H34" s="250">
        <v>32</v>
      </c>
      <c r="I34" s="251">
        <v>69</v>
      </c>
      <c r="J34" s="250"/>
      <c r="K34" s="250"/>
      <c r="L34" s="250"/>
      <c r="M34" s="250"/>
      <c r="N34" s="250"/>
      <c r="O34" s="252"/>
      <c r="P34" s="252"/>
      <c r="Q34" s="252"/>
      <c r="R34" s="252"/>
      <c r="S34" s="252"/>
      <c r="T34" s="252"/>
      <c r="U34" s="252"/>
      <c r="V34" s="252"/>
      <c r="W34" s="252"/>
      <c r="X34" s="252"/>
      <c r="Y34" s="252"/>
    </row>
    <row r="35" spans="2:25" s="248" customFormat="1" ht="12" customHeight="1">
      <c r="B35" s="249" t="s">
        <v>1052</v>
      </c>
      <c r="C35" s="250">
        <f>SUM(D35:E35)</f>
        <v>4931</v>
      </c>
      <c r="D35" s="250">
        <v>261</v>
      </c>
      <c r="E35" s="250">
        <v>4670</v>
      </c>
      <c r="F35" s="250">
        <v>3016</v>
      </c>
      <c r="G35" s="250">
        <v>1654</v>
      </c>
      <c r="H35" s="250">
        <v>20</v>
      </c>
      <c r="I35" s="251">
        <v>57</v>
      </c>
      <c r="J35" s="250"/>
      <c r="K35" s="250"/>
      <c r="L35" s="250"/>
      <c r="M35" s="250"/>
      <c r="N35" s="250"/>
      <c r="O35" s="252"/>
      <c r="P35" s="252"/>
      <c r="Q35" s="252"/>
      <c r="R35" s="252"/>
      <c r="S35" s="252"/>
      <c r="T35" s="252"/>
      <c r="U35" s="252"/>
      <c r="V35" s="252"/>
      <c r="W35" s="252"/>
      <c r="X35" s="252"/>
      <c r="Y35" s="252"/>
    </row>
    <row r="36" spans="2:25" s="248" customFormat="1" ht="6.75" customHeight="1">
      <c r="B36" s="249"/>
      <c r="C36" s="250"/>
      <c r="D36" s="250"/>
      <c r="E36" s="250"/>
      <c r="F36" s="250"/>
      <c r="G36" s="250"/>
      <c r="H36" s="250"/>
      <c r="I36" s="251"/>
      <c r="J36" s="250"/>
      <c r="K36" s="250"/>
      <c r="L36" s="250"/>
      <c r="M36" s="250"/>
      <c r="N36" s="250"/>
      <c r="O36" s="252"/>
      <c r="P36" s="252"/>
      <c r="Q36" s="252"/>
      <c r="R36" s="252"/>
      <c r="S36" s="252"/>
      <c r="T36" s="252"/>
      <c r="U36" s="252"/>
      <c r="V36" s="252"/>
      <c r="W36" s="252"/>
      <c r="X36" s="252"/>
      <c r="Y36" s="252"/>
    </row>
    <row r="37" spans="2:25" s="248" customFormat="1" ht="12" customHeight="1">
      <c r="B37" s="249" t="s">
        <v>1053</v>
      </c>
      <c r="C37" s="250">
        <f aca="true" t="shared" si="3" ref="C37:C44">SUM(D37:E37)</f>
        <v>2815</v>
      </c>
      <c r="D37" s="250">
        <v>506</v>
      </c>
      <c r="E37" s="250">
        <v>2309</v>
      </c>
      <c r="F37" s="250">
        <v>1601</v>
      </c>
      <c r="G37" s="250">
        <v>708</v>
      </c>
      <c r="H37" s="250">
        <v>12</v>
      </c>
      <c r="I37" s="251">
        <v>28</v>
      </c>
      <c r="J37" s="250"/>
      <c r="K37" s="250"/>
      <c r="L37" s="250"/>
      <c r="M37" s="250"/>
      <c r="N37" s="250"/>
      <c r="O37" s="252"/>
      <c r="P37" s="252"/>
      <c r="Q37" s="252"/>
      <c r="R37" s="252"/>
      <c r="S37" s="252"/>
      <c r="T37" s="252"/>
      <c r="U37" s="252"/>
      <c r="V37" s="252"/>
      <c r="W37" s="252"/>
      <c r="X37" s="252"/>
      <c r="Y37" s="252"/>
    </row>
    <row r="38" spans="2:25" s="248" customFormat="1" ht="12" customHeight="1">
      <c r="B38" s="249" t="s">
        <v>1054</v>
      </c>
      <c r="C38" s="250">
        <f t="shared" si="3"/>
        <v>1212</v>
      </c>
      <c r="D38" s="250">
        <v>84</v>
      </c>
      <c r="E38" s="250">
        <v>1128</v>
      </c>
      <c r="F38" s="250">
        <v>742</v>
      </c>
      <c r="G38" s="250">
        <v>386</v>
      </c>
      <c r="H38" s="250">
        <v>4</v>
      </c>
      <c r="I38" s="251">
        <v>7</v>
      </c>
      <c r="J38" s="250"/>
      <c r="K38" s="250"/>
      <c r="L38" s="250"/>
      <c r="M38" s="250"/>
      <c r="N38" s="250"/>
      <c r="O38" s="252"/>
      <c r="P38" s="252"/>
      <c r="Q38" s="252"/>
      <c r="R38" s="252"/>
      <c r="S38" s="252"/>
      <c r="T38" s="252"/>
      <c r="U38" s="252"/>
      <c r="V38" s="252"/>
      <c r="W38" s="252"/>
      <c r="X38" s="252"/>
      <c r="Y38" s="252"/>
    </row>
    <row r="39" spans="2:25" s="248" customFormat="1" ht="12" customHeight="1">
      <c r="B39" s="249" t="s">
        <v>1055</v>
      </c>
      <c r="C39" s="250">
        <f t="shared" si="3"/>
        <v>836</v>
      </c>
      <c r="D39" s="250">
        <v>56</v>
      </c>
      <c r="E39" s="250">
        <v>780</v>
      </c>
      <c r="F39" s="250">
        <v>586</v>
      </c>
      <c r="G39" s="250">
        <v>194</v>
      </c>
      <c r="H39" s="250">
        <v>1</v>
      </c>
      <c r="I39" s="251">
        <v>7</v>
      </c>
      <c r="J39" s="250"/>
      <c r="K39" s="250"/>
      <c r="L39" s="250"/>
      <c r="M39" s="250"/>
      <c r="N39" s="250"/>
      <c r="O39" s="252"/>
      <c r="P39" s="252"/>
      <c r="Q39" s="252"/>
      <c r="R39" s="252"/>
      <c r="S39" s="252"/>
      <c r="T39" s="252"/>
      <c r="U39" s="252"/>
      <c r="V39" s="252"/>
      <c r="W39" s="252"/>
      <c r="X39" s="252"/>
      <c r="Y39" s="252"/>
    </row>
    <row r="40" spans="2:14" ht="12" customHeight="1">
      <c r="B40" s="249" t="s">
        <v>1056</v>
      </c>
      <c r="C40" s="250">
        <f t="shared" si="3"/>
        <v>1286</v>
      </c>
      <c r="D40" s="260">
        <v>76</v>
      </c>
      <c r="E40" s="250">
        <v>1210</v>
      </c>
      <c r="F40" s="260">
        <v>804</v>
      </c>
      <c r="G40" s="260">
        <v>406</v>
      </c>
      <c r="H40" s="260">
        <v>1</v>
      </c>
      <c r="I40" s="261">
        <v>12</v>
      </c>
      <c r="J40" s="260"/>
      <c r="K40" s="260"/>
      <c r="L40" s="260"/>
      <c r="M40" s="260"/>
      <c r="N40" s="260"/>
    </row>
    <row r="41" spans="2:14" ht="12" customHeight="1">
      <c r="B41" s="249" t="s">
        <v>1057</v>
      </c>
      <c r="C41" s="250">
        <f t="shared" si="3"/>
        <v>1118</v>
      </c>
      <c r="D41" s="260">
        <v>125</v>
      </c>
      <c r="E41" s="250">
        <v>993</v>
      </c>
      <c r="F41" s="260">
        <v>707</v>
      </c>
      <c r="G41" s="260">
        <v>286</v>
      </c>
      <c r="H41" s="260">
        <v>6</v>
      </c>
      <c r="I41" s="261">
        <v>15</v>
      </c>
      <c r="J41" s="260"/>
      <c r="K41" s="260"/>
      <c r="L41" s="260"/>
      <c r="M41" s="260"/>
      <c r="N41" s="260"/>
    </row>
    <row r="42" spans="2:13" ht="12" customHeight="1">
      <c r="B42" s="249" t="s">
        <v>357</v>
      </c>
      <c r="C42" s="250">
        <f t="shared" si="3"/>
        <v>1761</v>
      </c>
      <c r="D42" s="260">
        <v>106</v>
      </c>
      <c r="E42" s="250">
        <v>1655</v>
      </c>
      <c r="F42" s="260">
        <v>819</v>
      </c>
      <c r="G42" s="260">
        <v>836</v>
      </c>
      <c r="H42" s="260">
        <v>18</v>
      </c>
      <c r="I42" s="261">
        <v>30</v>
      </c>
      <c r="J42" s="260"/>
      <c r="K42" s="260"/>
      <c r="L42" s="260"/>
      <c r="M42" s="260"/>
    </row>
    <row r="43" spans="2:14" ht="12" customHeight="1">
      <c r="B43" s="249" t="s">
        <v>1058</v>
      </c>
      <c r="C43" s="250">
        <f t="shared" si="3"/>
        <v>1089</v>
      </c>
      <c r="D43" s="260">
        <v>79</v>
      </c>
      <c r="E43" s="250">
        <v>1010</v>
      </c>
      <c r="F43" s="260">
        <v>746</v>
      </c>
      <c r="G43" s="260">
        <v>264</v>
      </c>
      <c r="H43" s="260">
        <v>3</v>
      </c>
      <c r="I43" s="261">
        <v>6</v>
      </c>
      <c r="K43" s="260"/>
      <c r="M43" s="260"/>
      <c r="N43" s="260"/>
    </row>
    <row r="44" spans="2:14" ht="11.25" customHeight="1">
      <c r="B44" s="249" t="s">
        <v>1059</v>
      </c>
      <c r="C44" s="250">
        <f t="shared" si="3"/>
        <v>1656</v>
      </c>
      <c r="D44" s="260">
        <v>103</v>
      </c>
      <c r="E44" s="250">
        <v>1553</v>
      </c>
      <c r="F44" s="260">
        <v>1063</v>
      </c>
      <c r="G44" s="260">
        <v>490</v>
      </c>
      <c r="H44" s="260">
        <v>7</v>
      </c>
      <c r="I44" s="261">
        <v>21</v>
      </c>
      <c r="J44" s="260"/>
      <c r="K44" s="260"/>
      <c r="L44" s="260"/>
      <c r="M44" s="260"/>
      <c r="N44" s="260"/>
    </row>
    <row r="45" spans="2:14" ht="6.75" customHeight="1">
      <c r="B45" s="254"/>
      <c r="C45" s="260"/>
      <c r="D45" s="260"/>
      <c r="E45" s="255"/>
      <c r="F45" s="260"/>
      <c r="G45" s="260"/>
      <c r="H45" s="260"/>
      <c r="I45" s="261"/>
      <c r="J45" s="260"/>
      <c r="K45" s="260"/>
      <c r="L45" s="260"/>
      <c r="M45" s="260"/>
      <c r="N45" s="260"/>
    </row>
    <row r="46" spans="2:14" ht="12.75" customHeight="1">
      <c r="B46" s="245" t="s">
        <v>1060</v>
      </c>
      <c r="C46" s="258">
        <f aca="true" t="shared" si="4" ref="C46:I46">SUM(C47:C50)</f>
        <v>47300</v>
      </c>
      <c r="D46" s="258">
        <f t="shared" si="4"/>
        <v>6451</v>
      </c>
      <c r="E46" s="258">
        <f t="shared" si="4"/>
        <v>40849</v>
      </c>
      <c r="F46" s="258">
        <f t="shared" si="4"/>
        <v>25963</v>
      </c>
      <c r="G46" s="258">
        <f t="shared" si="4"/>
        <v>14886</v>
      </c>
      <c r="H46" s="258">
        <f t="shared" si="4"/>
        <v>65</v>
      </c>
      <c r="I46" s="259">
        <f t="shared" si="4"/>
        <v>339</v>
      </c>
      <c r="J46" s="262"/>
      <c r="K46" s="262"/>
      <c r="L46" s="262"/>
      <c r="M46" s="262"/>
      <c r="N46" s="262"/>
    </row>
    <row r="47" spans="2:14" ht="12" customHeight="1">
      <c r="B47" s="249" t="s">
        <v>1024</v>
      </c>
      <c r="C47" s="250">
        <f>SUM(D47:E47)</f>
        <v>1360</v>
      </c>
      <c r="D47" s="260">
        <v>381</v>
      </c>
      <c r="E47" s="250">
        <v>979</v>
      </c>
      <c r="F47" s="260">
        <v>475</v>
      </c>
      <c r="G47" s="260">
        <v>504</v>
      </c>
      <c r="H47" s="260">
        <v>1</v>
      </c>
      <c r="I47" s="261">
        <v>25</v>
      </c>
      <c r="J47" s="260"/>
      <c r="K47" s="260"/>
      <c r="L47" s="260"/>
      <c r="M47" s="260"/>
      <c r="N47" s="260"/>
    </row>
    <row r="48" spans="2:14" ht="12" customHeight="1">
      <c r="B48" s="249" t="s">
        <v>1025</v>
      </c>
      <c r="C48" s="250">
        <f>SUM(D48:E48)</f>
        <v>21296</v>
      </c>
      <c r="D48" s="260">
        <v>2837</v>
      </c>
      <c r="E48" s="250">
        <v>18459</v>
      </c>
      <c r="F48" s="260">
        <v>11717</v>
      </c>
      <c r="G48" s="260">
        <v>6742</v>
      </c>
      <c r="H48" s="260">
        <v>38</v>
      </c>
      <c r="I48" s="261">
        <v>121</v>
      </c>
      <c r="J48" s="260"/>
      <c r="K48" s="260"/>
      <c r="L48" s="260"/>
      <c r="M48" s="260"/>
      <c r="N48" s="260"/>
    </row>
    <row r="49" spans="2:14" ht="12" customHeight="1">
      <c r="B49" s="249" t="s">
        <v>1041</v>
      </c>
      <c r="C49" s="250">
        <f>SUM(D49:E49)</f>
        <v>18133</v>
      </c>
      <c r="D49" s="260">
        <v>2680</v>
      </c>
      <c r="E49" s="250">
        <v>15453</v>
      </c>
      <c r="F49" s="260">
        <v>10402</v>
      </c>
      <c r="G49" s="260">
        <v>5051</v>
      </c>
      <c r="H49" s="260">
        <v>20</v>
      </c>
      <c r="I49" s="261">
        <v>104</v>
      </c>
      <c r="J49" s="260"/>
      <c r="K49" s="260"/>
      <c r="L49" s="260"/>
      <c r="M49" s="260"/>
      <c r="N49" s="260"/>
    </row>
    <row r="50" spans="2:14" ht="12" customHeight="1">
      <c r="B50" s="249" t="s">
        <v>1027</v>
      </c>
      <c r="C50" s="250">
        <f>SUM(D50:E50)</f>
        <v>6511</v>
      </c>
      <c r="D50" s="260">
        <v>553</v>
      </c>
      <c r="E50" s="250">
        <v>5958</v>
      </c>
      <c r="F50" s="260">
        <v>3369</v>
      </c>
      <c r="G50" s="260">
        <v>2589</v>
      </c>
      <c r="H50" s="260">
        <v>6</v>
      </c>
      <c r="I50" s="261">
        <v>89</v>
      </c>
      <c r="J50" s="260"/>
      <c r="K50" s="260"/>
      <c r="L50" s="260"/>
      <c r="M50" s="260"/>
      <c r="N50" s="260"/>
    </row>
    <row r="51" spans="2:14" ht="9" customHeight="1">
      <c r="B51" s="249"/>
      <c r="C51" s="260"/>
      <c r="D51" s="260"/>
      <c r="E51" s="260"/>
      <c r="F51" s="260"/>
      <c r="G51" s="260"/>
      <c r="H51" s="260"/>
      <c r="I51" s="261"/>
      <c r="J51" s="260"/>
      <c r="K51" s="260"/>
      <c r="L51" s="260"/>
      <c r="M51" s="260"/>
      <c r="N51" s="260"/>
    </row>
    <row r="52" spans="2:14" ht="12" customHeight="1">
      <c r="B52" s="249" t="s">
        <v>1028</v>
      </c>
      <c r="C52" s="250">
        <f aca="true" t="shared" si="5" ref="C52:C65">SUM(D52:E52)</f>
        <v>9518</v>
      </c>
      <c r="D52" s="260">
        <v>1909</v>
      </c>
      <c r="E52" s="250">
        <v>7609</v>
      </c>
      <c r="F52" s="260">
        <v>4347</v>
      </c>
      <c r="G52" s="260">
        <v>3262</v>
      </c>
      <c r="H52" s="260">
        <v>7</v>
      </c>
      <c r="I52" s="261">
        <v>72</v>
      </c>
      <c r="J52" s="260"/>
      <c r="K52" s="260"/>
      <c r="L52" s="260"/>
      <c r="M52" s="260"/>
      <c r="N52" s="260"/>
    </row>
    <row r="53" spans="2:14" ht="12" customHeight="1">
      <c r="B53" s="249" t="s">
        <v>1061</v>
      </c>
      <c r="C53" s="250">
        <f t="shared" si="5"/>
        <v>4278</v>
      </c>
      <c r="D53" s="260">
        <v>362</v>
      </c>
      <c r="E53" s="250">
        <v>3916</v>
      </c>
      <c r="F53" s="260">
        <v>2420</v>
      </c>
      <c r="G53" s="260">
        <v>1496</v>
      </c>
      <c r="H53" s="260">
        <v>4</v>
      </c>
      <c r="I53" s="261">
        <v>25</v>
      </c>
      <c r="J53" s="260"/>
      <c r="K53" s="260"/>
      <c r="L53" s="260"/>
      <c r="M53" s="260"/>
      <c r="N53" s="260"/>
    </row>
    <row r="54" spans="2:14" ht="12" customHeight="1">
      <c r="B54" s="249" t="s">
        <v>1062</v>
      </c>
      <c r="C54" s="250">
        <f t="shared" si="5"/>
        <v>3344</v>
      </c>
      <c r="D54" s="260">
        <v>689</v>
      </c>
      <c r="E54" s="250">
        <v>2655</v>
      </c>
      <c r="F54" s="260">
        <v>1584</v>
      </c>
      <c r="G54" s="260">
        <v>1071</v>
      </c>
      <c r="H54" s="260">
        <v>6</v>
      </c>
      <c r="I54" s="261">
        <v>10</v>
      </c>
      <c r="J54" s="260"/>
      <c r="K54" s="260"/>
      <c r="L54" s="260"/>
      <c r="M54" s="260"/>
      <c r="N54" s="260"/>
    </row>
    <row r="55" spans="2:14" ht="12" customHeight="1">
      <c r="B55" s="249" t="s">
        <v>1063</v>
      </c>
      <c r="C55" s="250">
        <f t="shared" si="5"/>
        <v>4788</v>
      </c>
      <c r="D55" s="260">
        <v>448</v>
      </c>
      <c r="E55" s="250">
        <v>4340</v>
      </c>
      <c r="F55" s="260">
        <v>2941</v>
      </c>
      <c r="G55" s="260">
        <v>1399</v>
      </c>
      <c r="H55" s="260">
        <v>5</v>
      </c>
      <c r="I55" s="261">
        <v>20</v>
      </c>
      <c r="J55" s="260"/>
      <c r="K55" s="260"/>
      <c r="L55" s="260"/>
      <c r="M55" s="260"/>
      <c r="N55" s="260"/>
    </row>
    <row r="56" spans="2:14" ht="12" customHeight="1">
      <c r="B56" s="249" t="s">
        <v>1064</v>
      </c>
      <c r="C56" s="250">
        <f t="shared" si="5"/>
        <v>4485</v>
      </c>
      <c r="D56" s="260">
        <v>481</v>
      </c>
      <c r="E56" s="250">
        <v>4004</v>
      </c>
      <c r="F56" s="260">
        <v>2516</v>
      </c>
      <c r="G56" s="260">
        <v>1488</v>
      </c>
      <c r="H56" s="260">
        <v>5</v>
      </c>
      <c r="I56" s="261">
        <v>24</v>
      </c>
      <c r="J56" s="260"/>
      <c r="K56" s="260"/>
      <c r="L56" s="260"/>
      <c r="M56" s="260"/>
      <c r="N56" s="260"/>
    </row>
    <row r="57" spans="2:14" ht="12" customHeight="1">
      <c r="B57" s="249" t="s">
        <v>1065</v>
      </c>
      <c r="C57" s="250">
        <f t="shared" si="5"/>
        <v>4103</v>
      </c>
      <c r="D57" s="260">
        <v>840</v>
      </c>
      <c r="E57" s="250">
        <v>3263</v>
      </c>
      <c r="F57" s="260">
        <v>2050</v>
      </c>
      <c r="G57" s="260">
        <v>1213</v>
      </c>
      <c r="H57" s="260">
        <v>12</v>
      </c>
      <c r="I57" s="261">
        <v>39</v>
      </c>
      <c r="J57" s="260"/>
      <c r="K57" s="260"/>
      <c r="L57" s="260"/>
      <c r="M57" s="260"/>
      <c r="N57" s="260"/>
    </row>
    <row r="58" spans="2:14" ht="12" customHeight="1">
      <c r="B58" s="249" t="s">
        <v>1066</v>
      </c>
      <c r="C58" s="250">
        <f t="shared" si="5"/>
        <v>3908</v>
      </c>
      <c r="D58" s="260">
        <v>513</v>
      </c>
      <c r="E58" s="250">
        <v>3395</v>
      </c>
      <c r="F58" s="260">
        <v>2675</v>
      </c>
      <c r="G58" s="260">
        <v>720</v>
      </c>
      <c r="H58" s="260">
        <v>10</v>
      </c>
      <c r="I58" s="261">
        <v>25</v>
      </c>
      <c r="J58" s="260"/>
      <c r="K58" s="260"/>
      <c r="L58" s="260"/>
      <c r="M58" s="260"/>
      <c r="N58" s="260"/>
    </row>
    <row r="59" spans="2:14" ht="12" customHeight="1">
      <c r="B59" s="249" t="s">
        <v>1067</v>
      </c>
      <c r="C59" s="250">
        <f t="shared" si="5"/>
        <v>1458</v>
      </c>
      <c r="D59" s="260">
        <v>125</v>
      </c>
      <c r="E59" s="250">
        <v>1333</v>
      </c>
      <c r="F59" s="260">
        <v>767</v>
      </c>
      <c r="G59" s="260">
        <v>566</v>
      </c>
      <c r="H59" s="260">
        <v>1</v>
      </c>
      <c r="I59" s="261">
        <v>7</v>
      </c>
      <c r="J59" s="260"/>
      <c r="K59" s="260"/>
      <c r="L59" s="260"/>
      <c r="M59" s="260"/>
      <c r="N59" s="260"/>
    </row>
    <row r="60" spans="2:14" ht="12" customHeight="1">
      <c r="B60" s="249" t="s">
        <v>1068</v>
      </c>
      <c r="C60" s="250">
        <f t="shared" si="5"/>
        <v>1624</v>
      </c>
      <c r="D60" s="260">
        <v>231</v>
      </c>
      <c r="E60" s="250">
        <v>1393</v>
      </c>
      <c r="F60" s="260">
        <v>863</v>
      </c>
      <c r="G60" s="260">
        <v>530</v>
      </c>
      <c r="H60" s="260">
        <v>5</v>
      </c>
      <c r="I60" s="261">
        <v>13</v>
      </c>
      <c r="J60" s="260"/>
      <c r="K60" s="260"/>
      <c r="L60" s="260"/>
      <c r="M60" s="260"/>
      <c r="N60" s="260"/>
    </row>
    <row r="61" spans="2:14" ht="12" customHeight="1">
      <c r="B61" s="249" t="s">
        <v>362</v>
      </c>
      <c r="C61" s="250">
        <f t="shared" si="5"/>
        <v>1674</v>
      </c>
      <c r="D61" s="260">
        <v>131</v>
      </c>
      <c r="E61" s="250">
        <v>1543</v>
      </c>
      <c r="F61" s="260">
        <v>987</v>
      </c>
      <c r="G61" s="260">
        <v>556</v>
      </c>
      <c r="H61" s="260">
        <v>3</v>
      </c>
      <c r="I61" s="261">
        <v>14</v>
      </c>
      <c r="J61" s="260"/>
      <c r="K61" s="260"/>
      <c r="L61" s="260"/>
      <c r="M61" s="260"/>
      <c r="N61" s="260"/>
    </row>
    <row r="62" spans="2:14" ht="12" customHeight="1">
      <c r="B62" s="249" t="s">
        <v>1069</v>
      </c>
      <c r="C62" s="250">
        <f t="shared" si="5"/>
        <v>2130</v>
      </c>
      <c r="D62" s="260">
        <v>227</v>
      </c>
      <c r="E62" s="250">
        <v>1903</v>
      </c>
      <c r="F62" s="260">
        <v>1412</v>
      </c>
      <c r="G62" s="260">
        <v>491</v>
      </c>
      <c r="H62" s="260">
        <v>3</v>
      </c>
      <c r="I62" s="261">
        <v>42</v>
      </c>
      <c r="J62" s="260"/>
      <c r="K62" s="260"/>
      <c r="L62" s="260"/>
      <c r="M62" s="260"/>
      <c r="N62" s="260"/>
    </row>
    <row r="63" spans="2:14" ht="12" customHeight="1">
      <c r="B63" s="249" t="s">
        <v>364</v>
      </c>
      <c r="C63" s="250">
        <f t="shared" si="5"/>
        <v>1639</v>
      </c>
      <c r="D63" s="260">
        <v>75</v>
      </c>
      <c r="E63" s="250">
        <v>1564</v>
      </c>
      <c r="F63" s="260">
        <v>813</v>
      </c>
      <c r="G63" s="260">
        <v>751</v>
      </c>
      <c r="H63" s="260">
        <v>2</v>
      </c>
      <c r="I63" s="261">
        <v>30</v>
      </c>
      <c r="J63" s="260"/>
      <c r="K63" s="260"/>
      <c r="L63" s="260"/>
      <c r="M63" s="260"/>
      <c r="N63" s="260"/>
    </row>
    <row r="64" spans="2:14" ht="12" customHeight="1">
      <c r="B64" s="249" t="s">
        <v>365</v>
      </c>
      <c r="C64" s="250">
        <f t="shared" si="5"/>
        <v>2682</v>
      </c>
      <c r="D64" s="260">
        <v>204</v>
      </c>
      <c r="E64" s="250">
        <v>2478</v>
      </c>
      <c r="F64" s="260">
        <v>1593</v>
      </c>
      <c r="G64" s="260">
        <v>885</v>
      </c>
      <c r="H64" s="260">
        <v>2</v>
      </c>
      <c r="I64" s="261">
        <v>13</v>
      </c>
      <c r="J64" s="260"/>
      <c r="K64" s="260"/>
      <c r="L64" s="260"/>
      <c r="M64" s="260"/>
      <c r="N64" s="260"/>
    </row>
    <row r="65" spans="2:14" ht="12" customHeight="1">
      <c r="B65" s="249" t="s">
        <v>1070</v>
      </c>
      <c r="C65" s="250">
        <f t="shared" si="5"/>
        <v>1669</v>
      </c>
      <c r="D65" s="260">
        <v>216</v>
      </c>
      <c r="E65" s="250">
        <v>1453</v>
      </c>
      <c r="F65" s="260">
        <v>995</v>
      </c>
      <c r="G65" s="260">
        <v>458</v>
      </c>
      <c r="H65" s="260">
        <v>0</v>
      </c>
      <c r="I65" s="261">
        <v>5</v>
      </c>
      <c r="J65" s="260"/>
      <c r="K65" s="260"/>
      <c r="L65" s="260"/>
      <c r="M65" s="260"/>
      <c r="N65" s="260"/>
    </row>
    <row r="66" spans="2:14" ht="6.75" customHeight="1">
      <c r="B66" s="263"/>
      <c r="C66" s="260"/>
      <c r="D66" s="260"/>
      <c r="E66" s="260"/>
      <c r="F66" s="260"/>
      <c r="G66" s="260"/>
      <c r="H66" s="260"/>
      <c r="I66" s="261"/>
      <c r="J66" s="260"/>
      <c r="K66" s="260"/>
      <c r="L66" s="260"/>
      <c r="M66" s="260"/>
      <c r="N66" s="260"/>
    </row>
    <row r="67" spans="2:14" ht="12" customHeight="1">
      <c r="B67" s="245" t="s">
        <v>1071</v>
      </c>
      <c r="C67" s="258">
        <f aca="true" t="shared" si="6" ref="C67:I67">SUM(C68:C70)</f>
        <v>25990</v>
      </c>
      <c r="D67" s="258">
        <f t="shared" si="6"/>
        <v>4071</v>
      </c>
      <c r="E67" s="258">
        <f t="shared" si="6"/>
        <v>21919</v>
      </c>
      <c r="F67" s="258">
        <f t="shared" si="6"/>
        <v>13770</v>
      </c>
      <c r="G67" s="258">
        <f t="shared" si="6"/>
        <v>8149</v>
      </c>
      <c r="H67" s="258">
        <f t="shared" si="6"/>
        <v>73</v>
      </c>
      <c r="I67" s="259">
        <f t="shared" si="6"/>
        <v>252</v>
      </c>
      <c r="J67" s="246"/>
      <c r="K67" s="246"/>
      <c r="L67" s="246"/>
      <c r="M67" s="246"/>
      <c r="N67" s="246"/>
    </row>
    <row r="68" spans="2:14" ht="12" customHeight="1">
      <c r="B68" s="249" t="s">
        <v>1025</v>
      </c>
      <c r="C68" s="250">
        <f>SUM(D68:E68)</f>
        <v>12318</v>
      </c>
      <c r="D68" s="260">
        <v>2396</v>
      </c>
      <c r="E68" s="250">
        <v>9922</v>
      </c>
      <c r="F68" s="260">
        <v>6455</v>
      </c>
      <c r="G68" s="260">
        <v>3467</v>
      </c>
      <c r="H68" s="260">
        <v>31</v>
      </c>
      <c r="I68" s="261">
        <v>101</v>
      </c>
      <c r="J68" s="260"/>
      <c r="K68" s="260"/>
      <c r="L68" s="260"/>
      <c r="M68" s="260"/>
      <c r="N68" s="260"/>
    </row>
    <row r="69" spans="2:14" ht="12" customHeight="1">
      <c r="B69" s="249" t="s">
        <v>1041</v>
      </c>
      <c r="C69" s="250">
        <f>SUM(D69:E69)</f>
        <v>7564</v>
      </c>
      <c r="D69" s="260">
        <v>951</v>
      </c>
      <c r="E69" s="250">
        <v>6613</v>
      </c>
      <c r="F69" s="260">
        <v>4195</v>
      </c>
      <c r="G69" s="260">
        <v>2418</v>
      </c>
      <c r="H69" s="260">
        <v>17</v>
      </c>
      <c r="I69" s="261">
        <v>62</v>
      </c>
      <c r="J69" s="260"/>
      <c r="K69" s="260"/>
      <c r="L69" s="260"/>
      <c r="M69" s="260"/>
      <c r="N69" s="260"/>
    </row>
    <row r="70" spans="2:14" ht="12" customHeight="1">
      <c r="B70" s="249" t="s">
        <v>1027</v>
      </c>
      <c r="C70" s="250">
        <f>SUM(D70:E70)</f>
        <v>6108</v>
      </c>
      <c r="D70" s="260">
        <v>724</v>
      </c>
      <c r="E70" s="250">
        <v>5384</v>
      </c>
      <c r="F70" s="260">
        <v>3120</v>
      </c>
      <c r="G70" s="260">
        <v>2264</v>
      </c>
      <c r="H70" s="260">
        <v>25</v>
      </c>
      <c r="I70" s="261">
        <v>89</v>
      </c>
      <c r="J70" s="260"/>
      <c r="K70" s="260"/>
      <c r="L70" s="260"/>
      <c r="M70" s="260"/>
      <c r="N70" s="260"/>
    </row>
    <row r="71" spans="2:14" ht="6.75" customHeight="1">
      <c r="B71" s="249"/>
      <c r="C71" s="260"/>
      <c r="D71" s="260"/>
      <c r="E71" s="260"/>
      <c r="F71" s="260"/>
      <c r="G71" s="260"/>
      <c r="H71" s="260"/>
      <c r="I71" s="261"/>
      <c r="J71" s="260"/>
      <c r="K71" s="260"/>
      <c r="L71" s="260"/>
      <c r="M71" s="260"/>
      <c r="N71" s="260"/>
    </row>
    <row r="72" spans="2:14" ht="12" customHeight="1">
      <c r="B72" s="249" t="s">
        <v>1072</v>
      </c>
      <c r="C72" s="250">
        <f aca="true" t="shared" si="7" ref="C72:C79">SUM(D72:E72)</f>
        <v>4922</v>
      </c>
      <c r="D72" s="260">
        <v>842</v>
      </c>
      <c r="E72" s="250">
        <v>4080</v>
      </c>
      <c r="F72" s="260">
        <v>2279</v>
      </c>
      <c r="G72" s="260">
        <v>1801</v>
      </c>
      <c r="H72" s="260">
        <v>24</v>
      </c>
      <c r="I72" s="261">
        <v>62</v>
      </c>
      <c r="J72" s="260"/>
      <c r="K72" s="260"/>
      <c r="L72" s="260"/>
      <c r="M72" s="260"/>
      <c r="N72" s="260"/>
    </row>
    <row r="73" spans="2:14" ht="12" customHeight="1">
      <c r="B73" s="249" t="s">
        <v>1073</v>
      </c>
      <c r="C73" s="250">
        <f t="shared" si="7"/>
        <v>3565</v>
      </c>
      <c r="D73" s="260">
        <v>398</v>
      </c>
      <c r="E73" s="250">
        <v>3167</v>
      </c>
      <c r="F73" s="260">
        <v>1998</v>
      </c>
      <c r="G73" s="260">
        <v>1169</v>
      </c>
      <c r="H73" s="260">
        <v>7</v>
      </c>
      <c r="I73" s="261">
        <v>28</v>
      </c>
      <c r="J73" s="260"/>
      <c r="K73" s="260"/>
      <c r="L73" s="260"/>
      <c r="M73" s="260"/>
      <c r="N73" s="260"/>
    </row>
    <row r="74" spans="2:14" ht="12" customHeight="1">
      <c r="B74" s="249" t="s">
        <v>1074</v>
      </c>
      <c r="C74" s="250">
        <f t="shared" si="7"/>
        <v>3629</v>
      </c>
      <c r="D74" s="260">
        <v>727</v>
      </c>
      <c r="E74" s="250">
        <v>2902</v>
      </c>
      <c r="F74" s="260">
        <v>1821</v>
      </c>
      <c r="G74" s="260">
        <v>1081</v>
      </c>
      <c r="H74" s="260">
        <v>8</v>
      </c>
      <c r="I74" s="261">
        <v>41</v>
      </c>
      <c r="J74" s="260"/>
      <c r="K74" s="260"/>
      <c r="L74" s="260"/>
      <c r="M74" s="260"/>
      <c r="N74" s="260"/>
    </row>
    <row r="75" spans="2:14" ht="12" customHeight="1">
      <c r="B75" s="249" t="s">
        <v>406</v>
      </c>
      <c r="C75" s="250">
        <f t="shared" si="7"/>
        <v>3672</v>
      </c>
      <c r="D75" s="260">
        <v>672</v>
      </c>
      <c r="E75" s="250">
        <v>3000</v>
      </c>
      <c r="F75" s="260">
        <v>1881</v>
      </c>
      <c r="G75" s="260">
        <v>1119</v>
      </c>
      <c r="H75" s="260">
        <v>7</v>
      </c>
      <c r="I75" s="261">
        <v>28</v>
      </c>
      <c r="J75" s="260"/>
      <c r="K75" s="260"/>
      <c r="L75" s="260"/>
      <c r="M75" s="260"/>
      <c r="N75" s="260"/>
    </row>
    <row r="76" spans="2:14" ht="12" customHeight="1">
      <c r="B76" s="249" t="s">
        <v>409</v>
      </c>
      <c r="C76" s="250">
        <f t="shared" si="7"/>
        <v>3376</v>
      </c>
      <c r="D76" s="260">
        <v>842</v>
      </c>
      <c r="E76" s="250">
        <v>2534</v>
      </c>
      <c r="F76" s="260">
        <v>1827</v>
      </c>
      <c r="G76" s="260">
        <v>707</v>
      </c>
      <c r="H76" s="260">
        <v>11</v>
      </c>
      <c r="I76" s="261">
        <v>24</v>
      </c>
      <c r="J76" s="260"/>
      <c r="K76" s="260"/>
      <c r="L76" s="260"/>
      <c r="M76" s="260"/>
      <c r="N76" s="260"/>
    </row>
    <row r="77" spans="2:14" ht="12" customHeight="1">
      <c r="B77" s="249" t="s">
        <v>305</v>
      </c>
      <c r="C77" s="250">
        <f t="shared" si="7"/>
        <v>3294</v>
      </c>
      <c r="D77" s="260">
        <v>267</v>
      </c>
      <c r="E77" s="250">
        <v>3027</v>
      </c>
      <c r="F77" s="260">
        <v>1941</v>
      </c>
      <c r="G77" s="260">
        <v>1086</v>
      </c>
      <c r="H77" s="260">
        <v>4</v>
      </c>
      <c r="I77" s="261">
        <v>27</v>
      </c>
      <c r="J77" s="260"/>
      <c r="K77" s="260"/>
      <c r="L77" s="260"/>
      <c r="M77" s="260"/>
      <c r="N77" s="260"/>
    </row>
    <row r="78" spans="2:14" ht="12" customHeight="1">
      <c r="B78" s="249" t="s">
        <v>366</v>
      </c>
      <c r="C78" s="250">
        <f t="shared" si="7"/>
        <v>2012</v>
      </c>
      <c r="D78" s="260">
        <v>262</v>
      </c>
      <c r="E78" s="250">
        <v>1750</v>
      </c>
      <c r="F78" s="260">
        <v>1132</v>
      </c>
      <c r="G78" s="260">
        <v>618</v>
      </c>
      <c r="H78" s="260">
        <v>7</v>
      </c>
      <c r="I78" s="261">
        <v>14</v>
      </c>
      <c r="J78" s="260"/>
      <c r="K78" s="260"/>
      <c r="L78" s="260"/>
      <c r="M78" s="260"/>
      <c r="N78" s="260"/>
    </row>
    <row r="79" spans="2:14" ht="12" customHeight="1">
      <c r="B79" s="264" t="s">
        <v>1075</v>
      </c>
      <c r="C79" s="265">
        <f t="shared" si="7"/>
        <v>1520</v>
      </c>
      <c r="D79" s="266">
        <v>61</v>
      </c>
      <c r="E79" s="265">
        <v>1459</v>
      </c>
      <c r="F79" s="266">
        <v>891</v>
      </c>
      <c r="G79" s="266">
        <v>568</v>
      </c>
      <c r="H79" s="266">
        <v>5</v>
      </c>
      <c r="I79" s="267">
        <v>28</v>
      </c>
      <c r="J79" s="260"/>
      <c r="K79" s="260"/>
      <c r="L79" s="260"/>
      <c r="M79" s="260"/>
      <c r="N79" s="260"/>
    </row>
    <row r="80" spans="2:10" ht="75" customHeight="1">
      <c r="B80" s="268" t="s">
        <v>1033</v>
      </c>
      <c r="C80" s="1202" t="s">
        <v>1076</v>
      </c>
      <c r="D80" s="1202"/>
      <c r="E80" s="1202"/>
      <c r="F80" s="1202"/>
      <c r="G80" s="1202"/>
      <c r="H80" s="1202"/>
      <c r="I80" s="1202"/>
      <c r="J80" s="269"/>
    </row>
    <row r="81" spans="2:9" ht="12">
      <c r="B81" s="270"/>
      <c r="C81" s="224"/>
      <c r="D81" s="271"/>
      <c r="E81" s="271"/>
      <c r="F81" s="271"/>
      <c r="G81" s="271"/>
      <c r="H81" s="271"/>
      <c r="I81" s="271"/>
    </row>
    <row r="82" spans="2:9" ht="12">
      <c r="B82" s="270"/>
      <c r="C82" s="224"/>
      <c r="D82" s="224"/>
      <c r="E82" s="224"/>
      <c r="F82" s="224"/>
      <c r="G82" s="224"/>
      <c r="H82" s="224"/>
      <c r="I82" s="224"/>
    </row>
    <row r="83" spans="2:9" ht="12">
      <c r="B83" s="270"/>
      <c r="D83" s="224"/>
      <c r="E83" s="224"/>
      <c r="F83" s="224"/>
      <c r="G83" s="224"/>
      <c r="H83" s="224"/>
      <c r="I83" s="224"/>
    </row>
    <row r="84" spans="2:9" ht="12">
      <c r="B84" s="270"/>
      <c r="C84" s="224"/>
      <c r="D84" s="224"/>
      <c r="E84" s="224"/>
      <c r="F84" s="224"/>
      <c r="G84" s="224"/>
      <c r="H84" s="224"/>
      <c r="I84" s="224"/>
    </row>
    <row r="85" spans="2:9" ht="12">
      <c r="B85" s="270"/>
      <c r="C85" s="224"/>
      <c r="D85" s="224"/>
      <c r="E85" s="224"/>
      <c r="F85" s="224"/>
      <c r="G85" s="224"/>
      <c r="H85" s="224"/>
      <c r="I85" s="224"/>
    </row>
    <row r="86" spans="2:9" ht="12">
      <c r="B86" s="270"/>
      <c r="C86" s="224"/>
      <c r="D86" s="224"/>
      <c r="E86" s="224"/>
      <c r="F86" s="224"/>
      <c r="G86" s="224"/>
      <c r="H86" s="224"/>
      <c r="I86" s="224"/>
    </row>
    <row r="87" spans="2:9" ht="12">
      <c r="B87" s="270"/>
      <c r="C87" s="224"/>
      <c r="D87" s="224"/>
      <c r="E87" s="224"/>
      <c r="F87" s="224"/>
      <c r="G87" s="224"/>
      <c r="H87" s="224"/>
      <c r="I87" s="224"/>
    </row>
    <row r="88" spans="2:9" ht="12">
      <c r="B88" s="270"/>
      <c r="C88" s="224"/>
      <c r="D88" s="224"/>
      <c r="E88" s="224"/>
      <c r="F88" s="224"/>
      <c r="G88" s="224"/>
      <c r="H88" s="224"/>
      <c r="I88" s="224"/>
    </row>
    <row r="89" spans="2:9" ht="12">
      <c r="B89" s="270"/>
      <c r="C89" s="224"/>
      <c r="D89" s="224"/>
      <c r="E89" s="224"/>
      <c r="F89" s="224"/>
      <c r="G89" s="224"/>
      <c r="H89" s="224"/>
      <c r="I89" s="224"/>
    </row>
    <row r="90" spans="2:9" ht="12">
      <c r="B90" s="270"/>
      <c r="C90" s="224"/>
      <c r="D90" s="224"/>
      <c r="E90" s="224"/>
      <c r="F90" s="224"/>
      <c r="G90" s="224"/>
      <c r="H90" s="224"/>
      <c r="I90" s="224"/>
    </row>
    <row r="91" spans="2:9" ht="12">
      <c r="B91" s="270"/>
      <c r="C91" s="224"/>
      <c r="D91" s="224"/>
      <c r="E91" s="224"/>
      <c r="F91" s="224"/>
      <c r="G91" s="224"/>
      <c r="H91" s="224"/>
      <c r="I91" s="224"/>
    </row>
    <row r="92" spans="2:9" ht="12">
      <c r="B92" s="270"/>
      <c r="C92" s="224"/>
      <c r="D92" s="224"/>
      <c r="E92" s="224"/>
      <c r="F92" s="224"/>
      <c r="G92" s="224"/>
      <c r="H92" s="224"/>
      <c r="I92" s="224"/>
    </row>
    <row r="93" spans="2:9" ht="12">
      <c r="B93" s="270"/>
      <c r="C93" s="224"/>
      <c r="D93" s="224"/>
      <c r="E93" s="224"/>
      <c r="F93" s="224"/>
      <c r="G93" s="224"/>
      <c r="H93" s="224"/>
      <c r="I93" s="224"/>
    </row>
    <row r="94" spans="2:9" ht="12">
      <c r="B94" s="270"/>
      <c r="C94" s="224"/>
      <c r="D94" s="224"/>
      <c r="E94" s="224"/>
      <c r="F94" s="224"/>
      <c r="G94" s="224"/>
      <c r="H94" s="224"/>
      <c r="I94" s="224"/>
    </row>
    <row r="95" spans="2:9" ht="12">
      <c r="B95" s="270"/>
      <c r="C95" s="224"/>
      <c r="D95" s="224"/>
      <c r="E95" s="224"/>
      <c r="F95" s="224"/>
      <c r="G95" s="224"/>
      <c r="H95" s="224"/>
      <c r="I95" s="224"/>
    </row>
    <row r="96" spans="2:9" ht="12">
      <c r="B96" s="270"/>
      <c r="C96" s="224"/>
      <c r="D96" s="224"/>
      <c r="E96" s="224"/>
      <c r="F96" s="224"/>
      <c r="G96" s="224"/>
      <c r="H96" s="224"/>
      <c r="I96" s="224"/>
    </row>
    <row r="97" spans="2:9" ht="12">
      <c r="B97" s="270"/>
      <c r="C97" s="224"/>
      <c r="D97" s="224"/>
      <c r="E97" s="224"/>
      <c r="F97" s="224"/>
      <c r="G97" s="224"/>
      <c r="H97" s="224"/>
      <c r="I97" s="224"/>
    </row>
    <row r="98" spans="2:9" ht="12">
      <c r="B98" s="270"/>
      <c r="C98" s="224"/>
      <c r="D98" s="224"/>
      <c r="E98" s="224"/>
      <c r="F98" s="224"/>
      <c r="G98" s="224"/>
      <c r="H98" s="224"/>
      <c r="I98" s="224"/>
    </row>
    <row r="99" spans="2:9" ht="12">
      <c r="B99" s="270"/>
      <c r="C99" s="224"/>
      <c r="D99" s="224"/>
      <c r="E99" s="224"/>
      <c r="F99" s="224"/>
      <c r="G99" s="224"/>
      <c r="H99" s="224"/>
      <c r="I99" s="224"/>
    </row>
    <row r="100" spans="2:9" ht="12">
      <c r="B100" s="270"/>
      <c r="C100" s="224"/>
      <c r="D100" s="224"/>
      <c r="E100" s="224"/>
      <c r="F100" s="224"/>
      <c r="G100" s="224"/>
      <c r="H100" s="224"/>
      <c r="I100" s="224"/>
    </row>
    <row r="101" spans="2:9" ht="12">
      <c r="B101" s="270"/>
      <c r="C101" s="224"/>
      <c r="D101" s="224"/>
      <c r="E101" s="224"/>
      <c r="F101" s="224"/>
      <c r="G101" s="224"/>
      <c r="H101" s="224"/>
      <c r="I101" s="224"/>
    </row>
    <row r="102" spans="2:9" ht="12">
      <c r="B102" s="270"/>
      <c r="C102" s="224"/>
      <c r="D102" s="224"/>
      <c r="E102" s="224"/>
      <c r="F102" s="224"/>
      <c r="G102" s="224"/>
      <c r="H102" s="224"/>
      <c r="I102" s="224"/>
    </row>
    <row r="103" spans="2:9" ht="12">
      <c r="B103" s="270"/>
      <c r="C103" s="224"/>
      <c r="D103" s="224"/>
      <c r="E103" s="224"/>
      <c r="F103" s="224"/>
      <c r="G103" s="224"/>
      <c r="H103" s="224"/>
      <c r="I103" s="224"/>
    </row>
    <row r="104" spans="2:9" ht="12">
      <c r="B104" s="270"/>
      <c r="C104" s="224"/>
      <c r="D104" s="224"/>
      <c r="E104" s="224"/>
      <c r="F104" s="224"/>
      <c r="G104" s="224"/>
      <c r="H104" s="224"/>
      <c r="I104" s="224"/>
    </row>
    <row r="105" spans="2:9" ht="12">
      <c r="B105" s="270"/>
      <c r="C105" s="224"/>
      <c r="D105" s="224"/>
      <c r="E105" s="224"/>
      <c r="F105" s="224"/>
      <c r="G105" s="224"/>
      <c r="H105" s="224"/>
      <c r="I105" s="224"/>
    </row>
    <row r="106" spans="2:9" ht="12">
      <c r="B106" s="270"/>
      <c r="C106" s="224"/>
      <c r="D106" s="224"/>
      <c r="E106" s="224"/>
      <c r="F106" s="224"/>
      <c r="G106" s="224"/>
      <c r="H106" s="224"/>
      <c r="I106" s="224"/>
    </row>
    <row r="107" spans="2:9" ht="12">
      <c r="B107" s="270"/>
      <c r="C107" s="224"/>
      <c r="D107" s="224"/>
      <c r="E107" s="224"/>
      <c r="F107" s="224"/>
      <c r="G107" s="224"/>
      <c r="H107" s="224"/>
      <c r="I107" s="224"/>
    </row>
    <row r="108" spans="2:9" ht="12">
      <c r="B108" s="270"/>
      <c r="C108" s="224"/>
      <c r="D108" s="224"/>
      <c r="E108" s="224"/>
      <c r="F108" s="224"/>
      <c r="G108" s="224"/>
      <c r="H108" s="224"/>
      <c r="I108" s="224"/>
    </row>
    <row r="109" spans="2:9" ht="12">
      <c r="B109" s="270"/>
      <c r="C109" s="224"/>
      <c r="D109" s="224"/>
      <c r="E109" s="224"/>
      <c r="F109" s="224"/>
      <c r="G109" s="224"/>
      <c r="H109" s="224"/>
      <c r="I109" s="224"/>
    </row>
    <row r="110" spans="2:9" ht="12">
      <c r="B110" s="270"/>
      <c r="C110" s="224"/>
      <c r="D110" s="224"/>
      <c r="E110" s="224"/>
      <c r="F110" s="224"/>
      <c r="G110" s="224"/>
      <c r="H110" s="224"/>
      <c r="I110" s="224"/>
    </row>
    <row r="111" spans="2:9" ht="12">
      <c r="B111" s="270"/>
      <c r="C111" s="224"/>
      <c r="D111" s="224"/>
      <c r="E111" s="224"/>
      <c r="F111" s="224"/>
      <c r="G111" s="224"/>
      <c r="H111" s="224"/>
      <c r="I111" s="224"/>
    </row>
    <row r="112" spans="2:9" ht="12">
      <c r="B112" s="270"/>
      <c r="C112" s="224"/>
      <c r="D112" s="224"/>
      <c r="E112" s="224"/>
      <c r="F112" s="224"/>
      <c r="G112" s="224"/>
      <c r="H112" s="224"/>
      <c r="I112" s="224"/>
    </row>
    <row r="113" spans="2:9" ht="12">
      <c r="B113" s="270"/>
      <c r="C113" s="224"/>
      <c r="D113" s="224"/>
      <c r="E113" s="224"/>
      <c r="F113" s="224"/>
      <c r="G113" s="224"/>
      <c r="H113" s="224"/>
      <c r="I113" s="224"/>
    </row>
    <row r="114" spans="2:9" ht="12">
      <c r="B114" s="270"/>
      <c r="C114" s="224"/>
      <c r="D114" s="224"/>
      <c r="E114" s="224"/>
      <c r="F114" s="224"/>
      <c r="G114" s="224"/>
      <c r="H114" s="224"/>
      <c r="I114" s="224"/>
    </row>
    <row r="115" spans="2:9" ht="12">
      <c r="B115" s="270"/>
      <c r="C115" s="224"/>
      <c r="D115" s="224"/>
      <c r="E115" s="224"/>
      <c r="F115" s="224"/>
      <c r="G115" s="224"/>
      <c r="H115" s="224"/>
      <c r="I115" s="224"/>
    </row>
    <row r="116" spans="2:9" ht="12">
      <c r="B116" s="270"/>
      <c r="C116" s="224"/>
      <c r="D116" s="224"/>
      <c r="E116" s="224"/>
      <c r="F116" s="224"/>
      <c r="G116" s="224"/>
      <c r="H116" s="224"/>
      <c r="I116" s="224"/>
    </row>
    <row r="117" spans="2:9" ht="12">
      <c r="B117" s="270"/>
      <c r="C117" s="224"/>
      <c r="D117" s="224"/>
      <c r="E117" s="224"/>
      <c r="F117" s="224"/>
      <c r="G117" s="224"/>
      <c r="H117" s="224"/>
      <c r="I117" s="224"/>
    </row>
    <row r="118" spans="2:9" ht="12">
      <c r="B118" s="270"/>
      <c r="C118" s="224"/>
      <c r="D118" s="224"/>
      <c r="E118" s="224"/>
      <c r="F118" s="224"/>
      <c r="G118" s="224"/>
      <c r="H118" s="224"/>
      <c r="I118" s="224"/>
    </row>
    <row r="119" spans="2:9" ht="12">
      <c r="B119" s="270"/>
      <c r="C119" s="224"/>
      <c r="D119" s="224"/>
      <c r="E119" s="224"/>
      <c r="F119" s="224"/>
      <c r="G119" s="224"/>
      <c r="H119" s="224"/>
      <c r="I119" s="224"/>
    </row>
    <row r="120" spans="2:9" ht="12">
      <c r="B120" s="270"/>
      <c r="C120" s="224"/>
      <c r="D120" s="224"/>
      <c r="E120" s="224"/>
      <c r="F120" s="224"/>
      <c r="G120" s="224"/>
      <c r="H120" s="224"/>
      <c r="I120" s="224"/>
    </row>
    <row r="121" spans="2:9" ht="12">
      <c r="B121" s="270"/>
      <c r="C121" s="224"/>
      <c r="D121" s="224"/>
      <c r="E121" s="224"/>
      <c r="F121" s="224"/>
      <c r="G121" s="224"/>
      <c r="H121" s="224"/>
      <c r="I121" s="224"/>
    </row>
    <row r="122" spans="2:9" ht="12">
      <c r="B122" s="270"/>
      <c r="C122" s="224"/>
      <c r="D122" s="224"/>
      <c r="E122" s="224"/>
      <c r="F122" s="224"/>
      <c r="G122" s="224"/>
      <c r="H122" s="224"/>
      <c r="I122" s="224"/>
    </row>
    <row r="123" spans="2:9" ht="12">
      <c r="B123" s="270"/>
      <c r="C123" s="224"/>
      <c r="D123" s="224"/>
      <c r="E123" s="224"/>
      <c r="F123" s="224"/>
      <c r="G123" s="224"/>
      <c r="H123" s="224"/>
      <c r="I123" s="224"/>
    </row>
    <row r="124" spans="2:9" ht="12">
      <c r="B124" s="270"/>
      <c r="C124" s="224"/>
      <c r="D124" s="224"/>
      <c r="E124" s="224"/>
      <c r="F124" s="224"/>
      <c r="G124" s="224"/>
      <c r="H124" s="224"/>
      <c r="I124" s="224"/>
    </row>
    <row r="125" spans="2:9" ht="12">
      <c r="B125" s="270"/>
      <c r="C125" s="224"/>
      <c r="D125" s="224"/>
      <c r="E125" s="224"/>
      <c r="F125" s="224"/>
      <c r="G125" s="224"/>
      <c r="H125" s="224"/>
      <c r="I125" s="224"/>
    </row>
    <row r="126" spans="2:9" ht="12">
      <c r="B126" s="270"/>
      <c r="C126" s="224"/>
      <c r="D126" s="224"/>
      <c r="E126" s="224"/>
      <c r="F126" s="224"/>
      <c r="G126" s="224"/>
      <c r="H126" s="224"/>
      <c r="I126" s="224"/>
    </row>
    <row r="127" spans="2:9" ht="12">
      <c r="B127" s="270"/>
      <c r="C127" s="224"/>
      <c r="D127" s="224"/>
      <c r="E127" s="224"/>
      <c r="F127" s="224"/>
      <c r="G127" s="224"/>
      <c r="H127" s="224"/>
      <c r="I127" s="224"/>
    </row>
    <row r="128" spans="2:9" ht="12">
      <c r="B128" s="270"/>
      <c r="C128" s="224"/>
      <c r="D128" s="224"/>
      <c r="E128" s="224"/>
      <c r="F128" s="224"/>
      <c r="G128" s="224"/>
      <c r="H128" s="224"/>
      <c r="I128" s="224"/>
    </row>
    <row r="129" spans="2:9" ht="12">
      <c r="B129" s="270"/>
      <c r="C129" s="224"/>
      <c r="D129" s="224"/>
      <c r="E129" s="224"/>
      <c r="F129" s="224"/>
      <c r="G129" s="224"/>
      <c r="H129" s="224"/>
      <c r="I129" s="224"/>
    </row>
    <row r="130" spans="3:9" ht="12">
      <c r="C130" s="224"/>
      <c r="D130" s="224"/>
      <c r="E130" s="224"/>
      <c r="F130" s="224"/>
      <c r="G130" s="224"/>
      <c r="H130" s="224"/>
      <c r="I130" s="224"/>
    </row>
    <row r="131" spans="3:9" ht="12">
      <c r="C131" s="224"/>
      <c r="D131" s="224"/>
      <c r="E131" s="224"/>
      <c r="F131" s="224"/>
      <c r="G131" s="224"/>
      <c r="H131" s="224"/>
      <c r="I131" s="224"/>
    </row>
    <row r="132" spans="3:9" ht="12">
      <c r="C132" s="224"/>
      <c r="D132" s="224"/>
      <c r="E132" s="224"/>
      <c r="F132" s="224"/>
      <c r="G132" s="224"/>
      <c r="H132" s="224"/>
      <c r="I132" s="224"/>
    </row>
    <row r="133" spans="3:9" ht="12">
      <c r="C133" s="224"/>
      <c r="D133" s="224"/>
      <c r="E133" s="224"/>
      <c r="F133" s="224"/>
      <c r="G133" s="224"/>
      <c r="H133" s="224"/>
      <c r="I133" s="224"/>
    </row>
    <row r="134" spans="3:9" ht="12">
      <c r="C134" s="224"/>
      <c r="D134" s="224"/>
      <c r="E134" s="224"/>
      <c r="F134" s="224"/>
      <c r="G134" s="224"/>
      <c r="H134" s="224"/>
      <c r="I134" s="224"/>
    </row>
    <row r="135" spans="3:9" ht="12">
      <c r="C135" s="224"/>
      <c r="D135" s="224"/>
      <c r="E135" s="224"/>
      <c r="F135" s="224"/>
      <c r="G135" s="224"/>
      <c r="H135" s="224"/>
      <c r="I135" s="224"/>
    </row>
    <row r="136" spans="3:9" ht="12">
      <c r="C136" s="224"/>
      <c r="D136" s="224"/>
      <c r="E136" s="224"/>
      <c r="F136" s="224"/>
      <c r="G136" s="224"/>
      <c r="H136" s="224"/>
      <c r="I136" s="224"/>
    </row>
    <row r="137" spans="3:9" ht="12">
      <c r="C137" s="224"/>
      <c r="D137" s="224"/>
      <c r="E137" s="224"/>
      <c r="F137" s="224"/>
      <c r="G137" s="224"/>
      <c r="H137" s="224"/>
      <c r="I137" s="224"/>
    </row>
    <row r="138" spans="3:9" ht="12">
      <c r="C138" s="224"/>
      <c r="D138" s="224"/>
      <c r="E138" s="224"/>
      <c r="F138" s="224"/>
      <c r="G138" s="224"/>
      <c r="H138" s="224"/>
      <c r="I138" s="224"/>
    </row>
    <row r="139" spans="3:9" ht="12">
      <c r="C139" s="224"/>
      <c r="D139" s="224"/>
      <c r="E139" s="224"/>
      <c r="F139" s="224"/>
      <c r="G139" s="224"/>
      <c r="H139" s="224"/>
      <c r="I139" s="224"/>
    </row>
    <row r="140" spans="3:9" ht="12">
      <c r="C140" s="224"/>
      <c r="D140" s="224"/>
      <c r="E140" s="224"/>
      <c r="F140" s="224"/>
      <c r="G140" s="224"/>
      <c r="H140" s="224"/>
      <c r="I140" s="224"/>
    </row>
    <row r="141" spans="3:9" ht="12">
      <c r="C141" s="224"/>
      <c r="D141" s="224"/>
      <c r="E141" s="224"/>
      <c r="F141" s="224"/>
      <c r="G141" s="224"/>
      <c r="H141" s="224"/>
      <c r="I141" s="224"/>
    </row>
    <row r="142" spans="3:9" ht="12">
      <c r="C142" s="224"/>
      <c r="D142" s="224"/>
      <c r="E142" s="224"/>
      <c r="F142" s="224"/>
      <c r="G142" s="224"/>
      <c r="H142" s="224"/>
      <c r="I142" s="224"/>
    </row>
    <row r="143" spans="3:9" ht="12">
      <c r="C143" s="224"/>
      <c r="D143" s="224"/>
      <c r="E143" s="224"/>
      <c r="F143" s="224"/>
      <c r="G143" s="224"/>
      <c r="H143" s="224"/>
      <c r="I143" s="224"/>
    </row>
    <row r="144" spans="3:9" ht="12">
      <c r="C144" s="224"/>
      <c r="D144" s="224"/>
      <c r="E144" s="224"/>
      <c r="F144" s="224"/>
      <c r="G144" s="224"/>
      <c r="H144" s="224"/>
      <c r="I144" s="224"/>
    </row>
    <row r="145" spans="3:9" ht="12">
      <c r="C145" s="224"/>
      <c r="D145" s="224"/>
      <c r="E145" s="224"/>
      <c r="F145" s="224"/>
      <c r="G145" s="224"/>
      <c r="H145" s="224"/>
      <c r="I145" s="224"/>
    </row>
    <row r="146" spans="3:9" ht="12">
      <c r="C146" s="224"/>
      <c r="D146" s="224"/>
      <c r="E146" s="224"/>
      <c r="F146" s="224"/>
      <c r="G146" s="224"/>
      <c r="H146" s="224"/>
      <c r="I146" s="224"/>
    </row>
    <row r="147" spans="3:9" ht="12">
      <c r="C147" s="224"/>
      <c r="D147" s="224"/>
      <c r="E147" s="224"/>
      <c r="F147" s="224"/>
      <c r="G147" s="224"/>
      <c r="H147" s="224"/>
      <c r="I147" s="224"/>
    </row>
    <row r="148" spans="3:9" ht="12">
      <c r="C148" s="224"/>
      <c r="D148" s="224"/>
      <c r="E148" s="224"/>
      <c r="F148" s="224"/>
      <c r="G148" s="224"/>
      <c r="H148" s="224"/>
      <c r="I148" s="224"/>
    </row>
    <row r="149" spans="3:9" ht="12">
      <c r="C149" s="224"/>
      <c r="D149" s="224"/>
      <c r="E149" s="224"/>
      <c r="F149" s="224"/>
      <c r="G149" s="224"/>
      <c r="H149" s="224"/>
      <c r="I149" s="224"/>
    </row>
    <row r="150" spans="3:9" ht="12">
      <c r="C150" s="224"/>
      <c r="D150" s="224"/>
      <c r="E150" s="224"/>
      <c r="F150" s="224"/>
      <c r="G150" s="224"/>
      <c r="H150" s="224"/>
      <c r="I150" s="224"/>
    </row>
    <row r="151" spans="3:9" ht="12">
      <c r="C151" s="224"/>
      <c r="D151" s="224"/>
      <c r="E151" s="224"/>
      <c r="F151" s="224"/>
      <c r="G151" s="224"/>
      <c r="H151" s="224"/>
      <c r="I151" s="224"/>
    </row>
    <row r="152" spans="3:9" ht="12">
      <c r="C152" s="224"/>
      <c r="D152" s="224"/>
      <c r="E152" s="224"/>
      <c r="F152" s="224"/>
      <c r="G152" s="224"/>
      <c r="H152" s="224"/>
      <c r="I152" s="224"/>
    </row>
    <row r="153" spans="3:9" ht="12">
      <c r="C153" s="224"/>
      <c r="D153" s="224"/>
      <c r="E153" s="224"/>
      <c r="F153" s="224"/>
      <c r="G153" s="224"/>
      <c r="H153" s="224"/>
      <c r="I153" s="224"/>
    </row>
    <row r="154" spans="3:9" ht="12">
      <c r="C154" s="224"/>
      <c r="D154" s="224"/>
      <c r="E154" s="224"/>
      <c r="F154" s="224"/>
      <c r="G154" s="224"/>
      <c r="H154" s="224"/>
      <c r="I154" s="224"/>
    </row>
    <row r="155" spans="3:9" ht="12">
      <c r="C155" s="224"/>
      <c r="D155" s="224"/>
      <c r="E155" s="224"/>
      <c r="F155" s="224"/>
      <c r="G155" s="224"/>
      <c r="H155" s="224"/>
      <c r="I155" s="224"/>
    </row>
    <row r="156" spans="3:9" ht="12">
      <c r="C156" s="224"/>
      <c r="D156" s="224"/>
      <c r="E156" s="224"/>
      <c r="F156" s="224"/>
      <c r="G156" s="224"/>
      <c r="H156" s="224"/>
      <c r="I156" s="224"/>
    </row>
    <row r="157" spans="3:9" ht="12">
      <c r="C157" s="224"/>
      <c r="D157" s="224"/>
      <c r="E157" s="224"/>
      <c r="F157" s="224"/>
      <c r="G157" s="224"/>
      <c r="H157" s="224"/>
      <c r="I157" s="224"/>
    </row>
    <row r="158" spans="3:9" ht="12">
      <c r="C158" s="224"/>
      <c r="D158" s="224"/>
      <c r="E158" s="224"/>
      <c r="F158" s="224"/>
      <c r="G158" s="224"/>
      <c r="H158" s="224"/>
      <c r="I158" s="224"/>
    </row>
    <row r="159" spans="3:9" ht="12">
      <c r="C159" s="224"/>
      <c r="D159" s="224"/>
      <c r="E159" s="224"/>
      <c r="F159" s="224"/>
      <c r="G159" s="224"/>
      <c r="H159" s="224"/>
      <c r="I159" s="224"/>
    </row>
    <row r="160" spans="3:9" ht="12">
      <c r="C160" s="224"/>
      <c r="D160" s="224"/>
      <c r="E160" s="224"/>
      <c r="F160" s="224"/>
      <c r="G160" s="224"/>
      <c r="H160" s="224"/>
      <c r="I160" s="224"/>
    </row>
    <row r="161" spans="3:9" ht="12">
      <c r="C161" s="224"/>
      <c r="D161" s="224"/>
      <c r="E161" s="224"/>
      <c r="F161" s="224"/>
      <c r="G161" s="224"/>
      <c r="H161" s="224"/>
      <c r="I161" s="224"/>
    </row>
    <row r="162" spans="3:9" ht="12">
      <c r="C162" s="224"/>
      <c r="D162" s="224"/>
      <c r="E162" s="224"/>
      <c r="F162" s="224"/>
      <c r="G162" s="224"/>
      <c r="H162" s="224"/>
      <c r="I162" s="224"/>
    </row>
    <row r="163" spans="3:9" ht="12">
      <c r="C163" s="224"/>
      <c r="D163" s="224"/>
      <c r="E163" s="224"/>
      <c r="F163" s="224"/>
      <c r="G163" s="224"/>
      <c r="H163" s="224"/>
      <c r="I163" s="224"/>
    </row>
    <row r="164" spans="3:9" ht="12">
      <c r="C164" s="224"/>
      <c r="D164" s="224"/>
      <c r="E164" s="224"/>
      <c r="F164" s="224"/>
      <c r="G164" s="224"/>
      <c r="H164" s="224"/>
      <c r="I164" s="224"/>
    </row>
    <row r="165" spans="3:9" ht="12">
      <c r="C165" s="224"/>
      <c r="D165" s="224"/>
      <c r="E165" s="224"/>
      <c r="F165" s="224"/>
      <c r="G165" s="224"/>
      <c r="H165" s="224"/>
      <c r="I165" s="224"/>
    </row>
    <row r="166" spans="3:9" ht="12">
      <c r="C166" s="224"/>
      <c r="D166" s="224"/>
      <c r="E166" s="224"/>
      <c r="F166" s="224"/>
      <c r="G166" s="224"/>
      <c r="H166" s="224"/>
      <c r="I166" s="224"/>
    </row>
    <row r="167" spans="3:9" ht="12">
      <c r="C167" s="224"/>
      <c r="D167" s="224"/>
      <c r="E167" s="224"/>
      <c r="F167" s="224"/>
      <c r="G167" s="224"/>
      <c r="H167" s="224"/>
      <c r="I167" s="224"/>
    </row>
    <row r="168" spans="3:9" ht="12">
      <c r="C168" s="224"/>
      <c r="D168" s="224"/>
      <c r="E168" s="224"/>
      <c r="F168" s="224"/>
      <c r="G168" s="224"/>
      <c r="H168" s="224"/>
      <c r="I168" s="224"/>
    </row>
    <row r="169" spans="3:9" ht="12">
      <c r="C169" s="224"/>
      <c r="D169" s="224"/>
      <c r="E169" s="224"/>
      <c r="F169" s="224"/>
      <c r="G169" s="224"/>
      <c r="H169" s="224"/>
      <c r="I169" s="224"/>
    </row>
    <row r="170" spans="3:9" ht="12">
      <c r="C170" s="224"/>
      <c r="D170" s="224"/>
      <c r="E170" s="224"/>
      <c r="F170" s="224"/>
      <c r="G170" s="224"/>
      <c r="H170" s="224"/>
      <c r="I170" s="224"/>
    </row>
    <row r="171" spans="3:9" ht="12">
      <c r="C171" s="224"/>
      <c r="D171" s="224"/>
      <c r="E171" s="224"/>
      <c r="F171" s="224"/>
      <c r="G171" s="224"/>
      <c r="H171" s="224"/>
      <c r="I171" s="224"/>
    </row>
    <row r="172" spans="3:9" ht="12">
      <c r="C172" s="224"/>
      <c r="D172" s="224"/>
      <c r="E172" s="224"/>
      <c r="F172" s="224"/>
      <c r="G172" s="224"/>
      <c r="H172" s="224"/>
      <c r="I172" s="224"/>
    </row>
    <row r="173" spans="3:9" ht="12">
      <c r="C173" s="224"/>
      <c r="D173" s="224"/>
      <c r="E173" s="224"/>
      <c r="F173" s="224"/>
      <c r="G173" s="224"/>
      <c r="H173" s="224"/>
      <c r="I173" s="224"/>
    </row>
    <row r="174" spans="3:9" ht="12">
      <c r="C174" s="224"/>
      <c r="D174" s="224"/>
      <c r="E174" s="224"/>
      <c r="F174" s="224"/>
      <c r="G174" s="224"/>
      <c r="H174" s="224"/>
      <c r="I174" s="224"/>
    </row>
    <row r="175" spans="3:9" ht="12">
      <c r="C175" s="224"/>
      <c r="D175" s="224"/>
      <c r="E175" s="224"/>
      <c r="F175" s="224"/>
      <c r="G175" s="224"/>
      <c r="H175" s="224"/>
      <c r="I175" s="224"/>
    </row>
    <row r="176" spans="3:9" ht="12">
      <c r="C176" s="224"/>
      <c r="D176" s="224"/>
      <c r="E176" s="224"/>
      <c r="F176" s="224"/>
      <c r="G176" s="224"/>
      <c r="H176" s="224"/>
      <c r="I176" s="224"/>
    </row>
    <row r="177" spans="3:9" ht="12">
      <c r="C177" s="224"/>
      <c r="D177" s="224"/>
      <c r="E177" s="224"/>
      <c r="F177" s="224"/>
      <c r="G177" s="224"/>
      <c r="H177" s="224"/>
      <c r="I177" s="224"/>
    </row>
    <row r="178" spans="3:9" ht="12">
      <c r="C178" s="224"/>
      <c r="D178" s="224"/>
      <c r="E178" s="224"/>
      <c r="F178" s="224"/>
      <c r="G178" s="224"/>
      <c r="H178" s="224"/>
      <c r="I178" s="224"/>
    </row>
    <row r="179" spans="3:9" ht="12">
      <c r="C179" s="224"/>
      <c r="D179" s="224"/>
      <c r="E179" s="224"/>
      <c r="F179" s="224"/>
      <c r="G179" s="224"/>
      <c r="H179" s="224"/>
      <c r="I179" s="224"/>
    </row>
    <row r="180" spans="3:9" ht="12">
      <c r="C180" s="224"/>
      <c r="D180" s="224"/>
      <c r="E180" s="224"/>
      <c r="F180" s="224"/>
      <c r="G180" s="224"/>
      <c r="H180" s="224"/>
      <c r="I180" s="224"/>
    </row>
    <row r="181" spans="3:9" ht="12">
      <c r="C181" s="224"/>
      <c r="D181" s="224"/>
      <c r="E181" s="224"/>
      <c r="F181" s="224"/>
      <c r="G181" s="224"/>
      <c r="H181" s="224"/>
      <c r="I181" s="224"/>
    </row>
    <row r="182" spans="3:9" ht="12">
      <c r="C182" s="224"/>
      <c r="D182" s="224"/>
      <c r="E182" s="224"/>
      <c r="F182" s="224"/>
      <c r="G182" s="224"/>
      <c r="H182" s="224"/>
      <c r="I182" s="224"/>
    </row>
    <row r="183" spans="3:9" ht="12">
      <c r="C183" s="224"/>
      <c r="D183" s="224"/>
      <c r="E183" s="224"/>
      <c r="F183" s="224"/>
      <c r="G183" s="224"/>
      <c r="H183" s="224"/>
      <c r="I183" s="224"/>
    </row>
    <row r="184" spans="3:9" ht="12">
      <c r="C184" s="224"/>
      <c r="D184" s="224"/>
      <c r="E184" s="224"/>
      <c r="F184" s="224"/>
      <c r="G184" s="224"/>
      <c r="H184" s="224"/>
      <c r="I184" s="224"/>
    </row>
    <row r="185" spans="3:9" ht="12">
      <c r="C185" s="224"/>
      <c r="D185" s="224"/>
      <c r="E185" s="224"/>
      <c r="F185" s="224"/>
      <c r="G185" s="224"/>
      <c r="H185" s="224"/>
      <c r="I185" s="224"/>
    </row>
    <row r="186" spans="3:9" ht="12">
      <c r="C186" s="224"/>
      <c r="D186" s="224"/>
      <c r="E186" s="224"/>
      <c r="F186" s="224"/>
      <c r="G186" s="224"/>
      <c r="H186" s="224"/>
      <c r="I186" s="224"/>
    </row>
    <row r="187" spans="3:9" ht="12">
      <c r="C187" s="224"/>
      <c r="D187" s="224"/>
      <c r="E187" s="224"/>
      <c r="F187" s="224"/>
      <c r="G187" s="224"/>
      <c r="H187" s="224"/>
      <c r="I187" s="224"/>
    </row>
    <row r="188" spans="3:9" ht="12">
      <c r="C188" s="224"/>
      <c r="D188" s="224"/>
      <c r="E188" s="224"/>
      <c r="F188" s="224"/>
      <c r="G188" s="224"/>
      <c r="H188" s="224"/>
      <c r="I188" s="224"/>
    </row>
    <row r="189" spans="3:9" ht="12">
      <c r="C189" s="224"/>
      <c r="D189" s="224"/>
      <c r="E189" s="224"/>
      <c r="F189" s="224"/>
      <c r="G189" s="224"/>
      <c r="H189" s="224"/>
      <c r="I189" s="224"/>
    </row>
    <row r="190" spans="3:9" ht="12">
      <c r="C190" s="224"/>
      <c r="D190" s="224"/>
      <c r="E190" s="224"/>
      <c r="F190" s="224"/>
      <c r="G190" s="224"/>
      <c r="H190" s="224"/>
      <c r="I190" s="224"/>
    </row>
    <row r="191" spans="3:9" ht="12">
      <c r="C191" s="224"/>
      <c r="D191" s="224"/>
      <c r="E191" s="224"/>
      <c r="F191" s="224"/>
      <c r="G191" s="224"/>
      <c r="H191" s="224"/>
      <c r="I191" s="224"/>
    </row>
    <row r="192" spans="3:9" ht="12">
      <c r="C192" s="224"/>
      <c r="D192" s="224"/>
      <c r="E192" s="224"/>
      <c r="F192" s="224"/>
      <c r="G192" s="224"/>
      <c r="H192" s="224"/>
      <c r="I192" s="224"/>
    </row>
    <row r="193" spans="3:9" ht="12">
      <c r="C193" s="224"/>
      <c r="D193" s="224"/>
      <c r="E193" s="224"/>
      <c r="F193" s="224"/>
      <c r="G193" s="224"/>
      <c r="H193" s="224"/>
      <c r="I193" s="224"/>
    </row>
    <row r="194" spans="3:9" ht="12">
      <c r="C194" s="224"/>
      <c r="D194" s="224"/>
      <c r="E194" s="224"/>
      <c r="F194" s="224"/>
      <c r="G194" s="224"/>
      <c r="H194" s="224"/>
      <c r="I194" s="224"/>
    </row>
    <row r="195" spans="3:9" ht="12">
      <c r="C195" s="224"/>
      <c r="D195" s="224"/>
      <c r="E195" s="224"/>
      <c r="F195" s="224"/>
      <c r="G195" s="224"/>
      <c r="H195" s="224"/>
      <c r="I195" s="224"/>
    </row>
    <row r="196" spans="3:9" ht="12">
      <c r="C196" s="224"/>
      <c r="D196" s="224"/>
      <c r="E196" s="224"/>
      <c r="F196" s="224"/>
      <c r="G196" s="224"/>
      <c r="H196" s="224"/>
      <c r="I196" s="224"/>
    </row>
    <row r="197" spans="3:9" ht="12">
      <c r="C197" s="224"/>
      <c r="D197" s="224"/>
      <c r="E197" s="224"/>
      <c r="F197" s="224"/>
      <c r="G197" s="224"/>
      <c r="H197" s="224"/>
      <c r="I197" s="224"/>
    </row>
    <row r="198" spans="3:9" ht="12">
      <c r="C198" s="224"/>
      <c r="D198" s="224"/>
      <c r="E198" s="224"/>
      <c r="F198" s="224"/>
      <c r="G198" s="224"/>
      <c r="H198" s="224"/>
      <c r="I198" s="224"/>
    </row>
    <row r="199" spans="3:9" ht="12">
      <c r="C199" s="224"/>
      <c r="D199" s="224"/>
      <c r="E199" s="224"/>
      <c r="F199" s="224"/>
      <c r="G199" s="224"/>
      <c r="H199" s="224"/>
      <c r="I199" s="224"/>
    </row>
    <row r="200" spans="3:9" ht="12">
      <c r="C200" s="224"/>
      <c r="D200" s="224"/>
      <c r="E200" s="224"/>
      <c r="F200" s="224"/>
      <c r="G200" s="224"/>
      <c r="H200" s="224"/>
      <c r="I200" s="224"/>
    </row>
    <row r="201" spans="3:9" ht="12">
      <c r="C201" s="224"/>
      <c r="D201" s="224"/>
      <c r="E201" s="224"/>
      <c r="F201" s="224"/>
      <c r="G201" s="224"/>
      <c r="H201" s="224"/>
      <c r="I201" s="224"/>
    </row>
    <row r="202" spans="3:9" ht="12">
      <c r="C202" s="224"/>
      <c r="D202" s="224"/>
      <c r="E202" s="224"/>
      <c r="F202" s="224"/>
      <c r="G202" s="224"/>
      <c r="H202" s="224"/>
      <c r="I202" s="224"/>
    </row>
    <row r="203" spans="3:9" ht="12">
      <c r="C203" s="224"/>
      <c r="D203" s="224"/>
      <c r="E203" s="224"/>
      <c r="F203" s="224"/>
      <c r="G203" s="224"/>
      <c r="H203" s="224"/>
      <c r="I203" s="224"/>
    </row>
    <row r="204" spans="3:9" ht="12">
      <c r="C204" s="224"/>
      <c r="D204" s="224"/>
      <c r="E204" s="224"/>
      <c r="F204" s="224"/>
      <c r="G204" s="224"/>
      <c r="H204" s="224"/>
      <c r="I204" s="224"/>
    </row>
    <row r="205" spans="3:9" ht="12">
      <c r="C205" s="224"/>
      <c r="D205" s="224"/>
      <c r="E205" s="224"/>
      <c r="F205" s="224"/>
      <c r="G205" s="224"/>
      <c r="H205" s="224"/>
      <c r="I205" s="224"/>
    </row>
    <row r="206" spans="3:9" ht="12">
      <c r="C206" s="224"/>
      <c r="D206" s="224"/>
      <c r="E206" s="224"/>
      <c r="F206" s="224"/>
      <c r="G206" s="224"/>
      <c r="H206" s="224"/>
      <c r="I206" s="224"/>
    </row>
    <row r="207" spans="3:9" ht="12">
      <c r="C207" s="224"/>
      <c r="D207" s="224"/>
      <c r="E207" s="224"/>
      <c r="F207" s="224"/>
      <c r="G207" s="224"/>
      <c r="H207" s="224"/>
      <c r="I207" s="224"/>
    </row>
    <row r="208" spans="3:9" ht="12">
      <c r="C208" s="224"/>
      <c r="D208" s="224"/>
      <c r="E208" s="224"/>
      <c r="F208" s="224"/>
      <c r="G208" s="224"/>
      <c r="H208" s="224"/>
      <c r="I208" s="224"/>
    </row>
    <row r="209" spans="3:9" ht="12">
      <c r="C209" s="224"/>
      <c r="D209" s="224"/>
      <c r="E209" s="224"/>
      <c r="F209" s="224"/>
      <c r="G209" s="224"/>
      <c r="H209" s="224"/>
      <c r="I209" s="224"/>
    </row>
    <row r="210" spans="3:9" ht="12">
      <c r="C210" s="224"/>
      <c r="D210" s="224"/>
      <c r="E210" s="224"/>
      <c r="F210" s="224"/>
      <c r="G210" s="224"/>
      <c r="H210" s="224"/>
      <c r="I210" s="224"/>
    </row>
    <row r="211" spans="3:9" ht="12">
      <c r="C211" s="224"/>
      <c r="D211" s="224"/>
      <c r="E211" s="224"/>
      <c r="F211" s="224"/>
      <c r="G211" s="224"/>
      <c r="H211" s="224"/>
      <c r="I211" s="224"/>
    </row>
    <row r="212" spans="3:9" ht="12">
      <c r="C212" s="224"/>
      <c r="D212" s="224"/>
      <c r="E212" s="224"/>
      <c r="F212" s="224"/>
      <c r="G212" s="224"/>
      <c r="H212" s="224"/>
      <c r="I212" s="224"/>
    </row>
    <row r="213" spans="3:9" ht="12">
      <c r="C213" s="224"/>
      <c r="D213" s="224"/>
      <c r="E213" s="224"/>
      <c r="F213" s="224"/>
      <c r="G213" s="224"/>
      <c r="H213" s="224"/>
      <c r="I213" s="224"/>
    </row>
    <row r="214" spans="3:9" ht="12">
      <c r="C214" s="224"/>
      <c r="D214" s="224"/>
      <c r="E214" s="224"/>
      <c r="F214" s="224"/>
      <c r="G214" s="224"/>
      <c r="H214" s="224"/>
      <c r="I214" s="224"/>
    </row>
    <row r="215" spans="3:9" ht="12">
      <c r="C215" s="224"/>
      <c r="D215" s="224"/>
      <c r="E215" s="224"/>
      <c r="F215" s="224"/>
      <c r="G215" s="224"/>
      <c r="H215" s="224"/>
      <c r="I215" s="224"/>
    </row>
  </sheetData>
  <mergeCells count="7">
    <mergeCell ref="C80:I80"/>
    <mergeCell ref="B4:B5"/>
    <mergeCell ref="C4:C5"/>
    <mergeCell ref="D4:D5"/>
    <mergeCell ref="E4:G4"/>
    <mergeCell ref="H4:H5"/>
    <mergeCell ref="I4:I5"/>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S81"/>
  <sheetViews>
    <sheetView workbookViewId="0" topLeftCell="A1">
      <selection activeCell="A1" sqref="A1"/>
    </sheetView>
  </sheetViews>
  <sheetFormatPr defaultColWidth="9.00390625" defaultRowHeight="13.5"/>
  <cols>
    <col min="1" max="2" width="2.625" style="272" customWidth="1"/>
    <col min="3" max="3" width="10.625" style="272" customWidth="1"/>
    <col min="4" max="4" width="10.125" style="274" bestFit="1" customWidth="1"/>
    <col min="5" max="5" width="13.125" style="272" bestFit="1" customWidth="1"/>
    <col min="6" max="6" width="11.125" style="272" bestFit="1" customWidth="1"/>
    <col min="7" max="7" width="14.00390625" style="272" bestFit="1" customWidth="1"/>
    <col min="8" max="8" width="10.25390625" style="272" bestFit="1" customWidth="1"/>
    <col min="9" max="9" width="13.00390625" style="272" bestFit="1" customWidth="1"/>
    <col min="10" max="10" width="9.875" style="272" bestFit="1" customWidth="1"/>
    <col min="11" max="11" width="10.75390625" style="272" bestFit="1" customWidth="1"/>
    <col min="12" max="12" width="9.625" style="272" bestFit="1" customWidth="1"/>
    <col min="13" max="13" width="10.50390625" style="272" bestFit="1" customWidth="1"/>
    <col min="14" max="14" width="8.125" style="272" bestFit="1" customWidth="1"/>
    <col min="15" max="15" width="8.875" style="272" bestFit="1" customWidth="1"/>
    <col min="16" max="16" width="9.375" style="272" bestFit="1" customWidth="1"/>
    <col min="17" max="17" width="12.375" style="272" bestFit="1" customWidth="1"/>
    <col min="18" max="18" width="10.25390625" style="272" bestFit="1" customWidth="1"/>
    <col min="19" max="19" width="12.125" style="272" bestFit="1" customWidth="1"/>
    <col min="20" max="25" width="9.625" style="272" customWidth="1"/>
    <col min="26" max="26" width="8.375" style="272" customWidth="1"/>
    <col min="27" max="27" width="8.625" style="272" customWidth="1"/>
    <col min="28" max="16384" width="9.00390625" style="272" customWidth="1"/>
  </cols>
  <sheetData>
    <row r="1" ht="14.25">
      <c r="C1" s="273" t="s">
        <v>1104</v>
      </c>
    </row>
    <row r="2" spans="6:26" ht="12">
      <c r="F2" s="275"/>
      <c r="G2" s="275"/>
      <c r="Z2" s="1226"/>
    </row>
    <row r="3" spans="2:27" ht="12.75" thickBot="1">
      <c r="B3" s="276"/>
      <c r="C3" s="276"/>
      <c r="X3" s="274"/>
      <c r="Y3" s="274"/>
      <c r="Z3" s="1227"/>
      <c r="AA3" s="277"/>
    </row>
    <row r="4" spans="2:27" ht="15" customHeight="1" thickTop="1">
      <c r="B4" s="1228" t="s">
        <v>1080</v>
      </c>
      <c r="C4" s="1229"/>
      <c r="D4" s="1250" t="s">
        <v>283</v>
      </c>
      <c r="E4" s="1251"/>
      <c r="F4" s="1260" t="s">
        <v>1081</v>
      </c>
      <c r="G4" s="1261"/>
      <c r="H4" s="1233" t="s">
        <v>1082</v>
      </c>
      <c r="I4" s="1234"/>
      <c r="J4" s="1234"/>
      <c r="K4" s="1234"/>
      <c r="L4" s="1234"/>
      <c r="M4" s="1234"/>
      <c r="N4" s="1234"/>
      <c r="O4" s="1235"/>
      <c r="P4" s="1245" t="s">
        <v>1083</v>
      </c>
      <c r="Q4" s="1246"/>
      <c r="R4" s="1246"/>
      <c r="S4" s="1246"/>
      <c r="T4" s="1246"/>
      <c r="U4" s="1246"/>
      <c r="V4" s="1246"/>
      <c r="W4" s="1247"/>
      <c r="X4" s="1216" t="s">
        <v>1084</v>
      </c>
      <c r="Y4" s="1217"/>
      <c r="Z4" s="1217"/>
      <c r="AA4" s="1217"/>
    </row>
    <row r="5" spans="2:27" ht="13.5">
      <c r="B5" s="1230"/>
      <c r="C5" s="1229"/>
      <c r="D5" s="1252"/>
      <c r="E5" s="1253"/>
      <c r="F5" s="1231"/>
      <c r="G5" s="1232"/>
      <c r="H5" s="1256" t="s">
        <v>1085</v>
      </c>
      <c r="I5" s="1225"/>
      <c r="J5" s="1256" t="s">
        <v>1086</v>
      </c>
      <c r="K5" s="1225"/>
      <c r="L5" s="1256" t="s">
        <v>1087</v>
      </c>
      <c r="M5" s="1225"/>
      <c r="N5" s="1256" t="s">
        <v>1088</v>
      </c>
      <c r="O5" s="1225"/>
      <c r="P5" s="1236" t="s">
        <v>1089</v>
      </c>
      <c r="Q5" s="1237"/>
      <c r="R5" s="1254" t="s">
        <v>1090</v>
      </c>
      <c r="S5" s="1255"/>
      <c r="T5" s="1220" t="s">
        <v>1091</v>
      </c>
      <c r="U5" s="1221"/>
      <c r="V5" s="1248" t="s">
        <v>1092</v>
      </c>
      <c r="W5" s="1249"/>
      <c r="X5" s="1214" t="s">
        <v>1093</v>
      </c>
      <c r="Y5" s="1215"/>
      <c r="Z5" s="1214" t="s">
        <v>1083</v>
      </c>
      <c r="AA5" s="1222"/>
    </row>
    <row r="6" spans="2:27" ht="15" customHeight="1">
      <c r="B6" s="1230"/>
      <c r="C6" s="1229"/>
      <c r="D6" s="1259" t="s">
        <v>1094</v>
      </c>
      <c r="E6" s="1243" t="s">
        <v>1095</v>
      </c>
      <c r="F6" s="1259" t="s">
        <v>1094</v>
      </c>
      <c r="G6" s="1243" t="s">
        <v>1096</v>
      </c>
      <c r="H6" s="1218" t="s">
        <v>1078</v>
      </c>
      <c r="I6" s="1218" t="s">
        <v>1097</v>
      </c>
      <c r="J6" s="1218" t="s">
        <v>1078</v>
      </c>
      <c r="K6" s="1218" t="s">
        <v>1097</v>
      </c>
      <c r="L6" s="1218" t="s">
        <v>1078</v>
      </c>
      <c r="M6" s="1218" t="s">
        <v>1097</v>
      </c>
      <c r="N6" s="1218" t="s">
        <v>1078</v>
      </c>
      <c r="O6" s="1218" t="s">
        <v>1097</v>
      </c>
      <c r="P6" s="1238" t="s">
        <v>1078</v>
      </c>
      <c r="Q6" s="1238" t="s">
        <v>1097</v>
      </c>
      <c r="R6" s="1240" t="s">
        <v>1078</v>
      </c>
      <c r="S6" s="1240" t="s">
        <v>1097</v>
      </c>
      <c r="T6" s="1248" t="s">
        <v>1078</v>
      </c>
      <c r="U6" s="1243" t="s">
        <v>1097</v>
      </c>
      <c r="V6" s="1243" t="s">
        <v>1078</v>
      </c>
      <c r="W6" s="1243" t="s">
        <v>1079</v>
      </c>
      <c r="X6" s="1218" t="s">
        <v>1094</v>
      </c>
      <c r="Y6" s="1218" t="s">
        <v>1098</v>
      </c>
      <c r="Z6" s="1218" t="s">
        <v>1094</v>
      </c>
      <c r="AA6" s="1218" t="s">
        <v>1098</v>
      </c>
    </row>
    <row r="7" spans="2:27" ht="14.25" customHeight="1">
      <c r="B7" s="1231"/>
      <c r="C7" s="1232"/>
      <c r="D7" s="1244"/>
      <c r="E7" s="1244"/>
      <c r="F7" s="1244"/>
      <c r="G7" s="1244"/>
      <c r="H7" s="1225"/>
      <c r="I7" s="1225"/>
      <c r="J7" s="1225"/>
      <c r="K7" s="1225"/>
      <c r="L7" s="1225"/>
      <c r="M7" s="1225"/>
      <c r="N7" s="1225"/>
      <c r="O7" s="1225"/>
      <c r="P7" s="1239"/>
      <c r="Q7" s="1239"/>
      <c r="R7" s="1241"/>
      <c r="S7" s="1241"/>
      <c r="T7" s="1231"/>
      <c r="U7" s="1244"/>
      <c r="V7" s="1244"/>
      <c r="W7" s="1244"/>
      <c r="X7" s="1219"/>
      <c r="Y7" s="1219"/>
      <c r="Z7" s="1219"/>
      <c r="AA7" s="1219"/>
    </row>
    <row r="8" spans="2:71" s="278" customFormat="1" ht="12" customHeight="1">
      <c r="B8" s="279"/>
      <c r="C8" s="280"/>
      <c r="D8" s="281" t="s">
        <v>1020</v>
      </c>
      <c r="E8" s="282" t="s">
        <v>1099</v>
      </c>
      <c r="F8" s="282" t="s">
        <v>1020</v>
      </c>
      <c r="G8" s="282" t="s">
        <v>1099</v>
      </c>
      <c r="H8" s="282" t="s">
        <v>1020</v>
      </c>
      <c r="I8" s="282" t="s">
        <v>1099</v>
      </c>
      <c r="J8" s="282" t="s">
        <v>1020</v>
      </c>
      <c r="K8" s="282" t="s">
        <v>1099</v>
      </c>
      <c r="L8" s="282" t="s">
        <v>1020</v>
      </c>
      <c r="M8" s="282" t="s">
        <v>1099</v>
      </c>
      <c r="N8" s="282" t="s">
        <v>1020</v>
      </c>
      <c r="O8" s="282" t="s">
        <v>1099</v>
      </c>
      <c r="P8" s="282" t="s">
        <v>1020</v>
      </c>
      <c r="Q8" s="282" t="s">
        <v>1099</v>
      </c>
      <c r="R8" s="282" t="s">
        <v>1020</v>
      </c>
      <c r="S8" s="282" t="s">
        <v>1099</v>
      </c>
      <c r="T8" s="282" t="s">
        <v>1020</v>
      </c>
      <c r="U8" s="282" t="s">
        <v>1099</v>
      </c>
      <c r="V8" s="282" t="s">
        <v>1020</v>
      </c>
      <c r="W8" s="282" t="s">
        <v>1099</v>
      </c>
      <c r="X8" s="282" t="s">
        <v>1020</v>
      </c>
      <c r="Y8" s="282" t="s">
        <v>1099</v>
      </c>
      <c r="Z8" s="282" t="s">
        <v>1020</v>
      </c>
      <c r="AA8" s="283" t="s">
        <v>1099</v>
      </c>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row>
    <row r="9" spans="2:71" ht="12" customHeight="1">
      <c r="B9" s="1257" t="s">
        <v>1100</v>
      </c>
      <c r="C9" s="1258"/>
      <c r="D9" s="285">
        <v>114291</v>
      </c>
      <c r="E9" s="286">
        <v>13216332</v>
      </c>
      <c r="F9" s="286">
        <v>105534</v>
      </c>
      <c r="G9" s="286">
        <v>9803051</v>
      </c>
      <c r="H9" s="286">
        <v>0</v>
      </c>
      <c r="I9" s="286">
        <v>1264367</v>
      </c>
      <c r="J9" s="286">
        <v>29113</v>
      </c>
      <c r="K9" s="286">
        <v>738100</v>
      </c>
      <c r="L9" s="286">
        <v>22669</v>
      </c>
      <c r="M9" s="286">
        <v>515770</v>
      </c>
      <c r="N9" s="287">
        <v>0</v>
      </c>
      <c r="O9" s="287">
        <v>0</v>
      </c>
      <c r="P9" s="287">
        <v>0</v>
      </c>
      <c r="Q9" s="286">
        <v>2148914</v>
      </c>
      <c r="R9" s="286">
        <v>104216</v>
      </c>
      <c r="S9" s="286">
        <v>2014858</v>
      </c>
      <c r="T9" s="286">
        <v>3148</v>
      </c>
      <c r="U9" s="286">
        <v>67725</v>
      </c>
      <c r="V9" s="287">
        <v>0</v>
      </c>
      <c r="W9" s="287">
        <v>0</v>
      </c>
      <c r="X9" s="287">
        <v>0</v>
      </c>
      <c r="Y9" s="286">
        <v>8291</v>
      </c>
      <c r="Z9" s="287">
        <v>0</v>
      </c>
      <c r="AA9" s="288">
        <v>41715</v>
      </c>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row>
    <row r="10" spans="2:71" s="289" customFormat="1" ht="12" customHeight="1">
      <c r="B10" s="1242" t="s">
        <v>1101</v>
      </c>
      <c r="C10" s="1224"/>
      <c r="D10" s="290">
        <f aca="true" t="shared" si="0" ref="D10:AA10">SUM(D12,D33,D46,D67)</f>
        <v>113599</v>
      </c>
      <c r="E10" s="291">
        <f t="shared" si="0"/>
        <v>13175431</v>
      </c>
      <c r="F10" s="291">
        <f t="shared" si="0"/>
        <v>105433</v>
      </c>
      <c r="G10" s="291">
        <f t="shared" si="0"/>
        <v>9867744</v>
      </c>
      <c r="H10" s="291">
        <f t="shared" si="0"/>
        <v>44854</v>
      </c>
      <c r="I10" s="291">
        <f t="shared" si="0"/>
        <v>1239516</v>
      </c>
      <c r="J10" s="291">
        <f t="shared" si="0"/>
        <v>28005</v>
      </c>
      <c r="K10" s="291">
        <f t="shared" si="0"/>
        <v>722916</v>
      </c>
      <c r="L10" s="291">
        <f t="shared" si="0"/>
        <v>21267</v>
      </c>
      <c r="M10" s="291">
        <f t="shared" si="0"/>
        <v>500032</v>
      </c>
      <c r="N10" s="291">
        <f t="shared" si="0"/>
        <v>1120</v>
      </c>
      <c r="O10" s="291">
        <f t="shared" si="0"/>
        <v>16568</v>
      </c>
      <c r="P10" s="291">
        <f t="shared" si="0"/>
        <v>104157</v>
      </c>
      <c r="Q10" s="291">
        <f t="shared" si="0"/>
        <v>2068171</v>
      </c>
      <c r="R10" s="291">
        <f t="shared" si="0"/>
        <v>102669</v>
      </c>
      <c r="S10" s="291">
        <f t="shared" si="0"/>
        <v>1924928</v>
      </c>
      <c r="T10" s="291">
        <f t="shared" si="0"/>
        <v>2939</v>
      </c>
      <c r="U10" s="291">
        <f t="shared" si="0"/>
        <v>71289</v>
      </c>
      <c r="V10" s="291">
        <f t="shared" si="0"/>
        <v>5573</v>
      </c>
      <c r="W10" s="291">
        <f t="shared" si="0"/>
        <v>71954</v>
      </c>
      <c r="X10" s="291">
        <f t="shared" si="0"/>
        <v>1691</v>
      </c>
      <c r="Y10" s="291">
        <f t="shared" si="0"/>
        <v>20239</v>
      </c>
      <c r="Z10" s="291">
        <f t="shared" si="0"/>
        <v>5526</v>
      </c>
      <c r="AA10" s="292">
        <f t="shared" si="0"/>
        <v>73183</v>
      </c>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row>
    <row r="11" spans="2:71" s="294" customFormat="1" ht="12" customHeight="1">
      <c r="B11" s="295"/>
      <c r="C11" s="296"/>
      <c r="D11" s="297"/>
      <c r="E11" s="298"/>
      <c r="F11" s="298"/>
      <c r="G11" s="298"/>
      <c r="H11" s="298"/>
      <c r="I11" s="298"/>
      <c r="J11" s="298"/>
      <c r="K11" s="298"/>
      <c r="L11" s="298"/>
      <c r="M11" s="298"/>
      <c r="N11" s="298"/>
      <c r="O11" s="298"/>
      <c r="P11" s="298"/>
      <c r="Q11" s="298"/>
      <c r="R11" s="298"/>
      <c r="S11" s="298"/>
      <c r="T11" s="298"/>
      <c r="U11" s="298"/>
      <c r="V11" s="298"/>
      <c r="W11" s="298"/>
      <c r="X11" s="298"/>
      <c r="Y11" s="298"/>
      <c r="Z11" s="298"/>
      <c r="AA11" s="299"/>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row>
    <row r="12" spans="2:71" s="301" customFormat="1" ht="12" customHeight="1">
      <c r="B12" s="1223" t="s">
        <v>1040</v>
      </c>
      <c r="C12" s="1224"/>
      <c r="D12" s="290">
        <f>SUM(D18:D31)</f>
        <v>28566</v>
      </c>
      <c r="E12" s="291">
        <f>SUM(E18:E31)</f>
        <v>4491700</v>
      </c>
      <c r="F12" s="291">
        <f>SUM(F18:F31)</f>
        <v>26547</v>
      </c>
      <c r="G12" s="291">
        <f>SUM(G18:G31)</f>
        <v>3908501</v>
      </c>
      <c r="H12" s="291">
        <f>SUM(H13:H16)</f>
        <v>4628</v>
      </c>
      <c r="I12" s="291">
        <f aca="true" t="shared" si="1" ref="I12:AA12">SUM(I18:I31)</f>
        <v>83250</v>
      </c>
      <c r="J12" s="291">
        <f t="shared" si="1"/>
        <v>3971</v>
      </c>
      <c r="K12" s="291">
        <f t="shared" si="1"/>
        <v>68165</v>
      </c>
      <c r="L12" s="291">
        <f t="shared" si="1"/>
        <v>703</v>
      </c>
      <c r="M12" s="291">
        <f t="shared" si="1"/>
        <v>13822</v>
      </c>
      <c r="N12" s="291">
        <f t="shared" si="1"/>
        <v>185</v>
      </c>
      <c r="O12" s="291">
        <f t="shared" si="1"/>
        <v>1263</v>
      </c>
      <c r="P12" s="291">
        <f t="shared" si="1"/>
        <v>26342</v>
      </c>
      <c r="Q12" s="291">
        <f t="shared" si="1"/>
        <v>499949</v>
      </c>
      <c r="R12" s="291">
        <f t="shared" si="1"/>
        <v>25794</v>
      </c>
      <c r="S12" s="291">
        <f t="shared" si="1"/>
        <v>460861</v>
      </c>
      <c r="T12" s="291">
        <f t="shared" si="1"/>
        <v>512</v>
      </c>
      <c r="U12" s="291">
        <f t="shared" si="1"/>
        <v>14744</v>
      </c>
      <c r="V12" s="291">
        <f t="shared" si="1"/>
        <v>2441</v>
      </c>
      <c r="W12" s="291">
        <f t="shared" si="1"/>
        <v>24344</v>
      </c>
      <c r="X12" s="291">
        <f t="shared" si="1"/>
        <v>748</v>
      </c>
      <c r="Y12" s="291">
        <f t="shared" si="1"/>
        <v>8641</v>
      </c>
      <c r="Z12" s="291">
        <f t="shared" si="1"/>
        <v>1684</v>
      </c>
      <c r="AA12" s="292">
        <f t="shared" si="1"/>
        <v>23527</v>
      </c>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row>
    <row r="13" spans="2:71" s="294" customFormat="1" ht="12" customHeight="1">
      <c r="B13" s="303"/>
      <c r="C13" s="304" t="s">
        <v>1024</v>
      </c>
      <c r="D13" s="298">
        <v>1105</v>
      </c>
      <c r="E13" s="298">
        <f>SUM(G13,I13,Q13)</f>
        <v>166366</v>
      </c>
      <c r="F13" s="298">
        <v>1014</v>
      </c>
      <c r="G13" s="298">
        <v>141086</v>
      </c>
      <c r="H13" s="298">
        <v>122</v>
      </c>
      <c r="I13" s="298">
        <f>SUM(K13,M13,O13)</f>
        <v>2706</v>
      </c>
      <c r="J13" s="298">
        <v>72</v>
      </c>
      <c r="K13" s="298">
        <v>1415</v>
      </c>
      <c r="L13" s="298">
        <v>55</v>
      </c>
      <c r="M13" s="298">
        <v>1264</v>
      </c>
      <c r="N13" s="298">
        <v>2</v>
      </c>
      <c r="O13" s="298">
        <v>27</v>
      </c>
      <c r="P13" s="298">
        <v>988</v>
      </c>
      <c r="Q13" s="298">
        <f>SUM(S13,U13,W13)</f>
        <v>22574</v>
      </c>
      <c r="R13" s="298">
        <v>984</v>
      </c>
      <c r="S13" s="298">
        <v>22441</v>
      </c>
      <c r="T13" s="298">
        <v>2</v>
      </c>
      <c r="U13" s="298">
        <v>80</v>
      </c>
      <c r="V13" s="298">
        <v>4</v>
      </c>
      <c r="W13" s="298">
        <v>53</v>
      </c>
      <c r="X13" s="298">
        <v>19</v>
      </c>
      <c r="Y13" s="298">
        <v>411</v>
      </c>
      <c r="Z13" s="298">
        <v>18</v>
      </c>
      <c r="AA13" s="299">
        <v>216</v>
      </c>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row>
    <row r="14" spans="2:71" s="294" customFormat="1" ht="12" customHeight="1">
      <c r="B14" s="303"/>
      <c r="C14" s="304" t="s">
        <v>1025</v>
      </c>
      <c r="D14" s="297">
        <v>16746</v>
      </c>
      <c r="E14" s="298">
        <f>SUM(G14,I14,Q14)</f>
        <v>3059848</v>
      </c>
      <c r="F14" s="298">
        <v>16167</v>
      </c>
      <c r="G14" s="298">
        <v>2760570</v>
      </c>
      <c r="H14" s="298">
        <v>2390</v>
      </c>
      <c r="I14" s="298">
        <f>SUM(K14,M14,O14)</f>
        <v>39316</v>
      </c>
      <c r="J14" s="298">
        <v>2232</v>
      </c>
      <c r="K14" s="298">
        <v>36403</v>
      </c>
      <c r="L14" s="298">
        <v>162</v>
      </c>
      <c r="M14" s="298">
        <v>2500</v>
      </c>
      <c r="N14" s="298">
        <v>97</v>
      </c>
      <c r="O14" s="298">
        <v>413</v>
      </c>
      <c r="P14" s="298">
        <v>14997</v>
      </c>
      <c r="Q14" s="298">
        <f>SUM(S14,U14,W14)</f>
        <v>259962</v>
      </c>
      <c r="R14" s="298">
        <v>14756</v>
      </c>
      <c r="S14" s="298">
        <v>246014</v>
      </c>
      <c r="T14" s="298">
        <v>222</v>
      </c>
      <c r="U14" s="298">
        <v>5167</v>
      </c>
      <c r="V14" s="298">
        <v>710</v>
      </c>
      <c r="W14" s="298">
        <v>8781</v>
      </c>
      <c r="X14" s="298">
        <v>412</v>
      </c>
      <c r="Y14" s="298">
        <v>4353</v>
      </c>
      <c r="Z14" s="298">
        <v>727</v>
      </c>
      <c r="AA14" s="299">
        <v>9019</v>
      </c>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row>
    <row r="15" spans="2:71" s="294" customFormat="1" ht="12" customHeight="1">
      <c r="B15" s="303"/>
      <c r="C15" s="304" t="s">
        <v>1041</v>
      </c>
      <c r="D15" s="297">
        <v>5299</v>
      </c>
      <c r="E15" s="298">
        <f>SUM(G15,I15,Q15)</f>
        <v>772781</v>
      </c>
      <c r="F15" s="298">
        <v>4751</v>
      </c>
      <c r="G15" s="298">
        <v>617610</v>
      </c>
      <c r="H15" s="298">
        <v>1215</v>
      </c>
      <c r="I15" s="298">
        <f>SUM(K15,M15,O15)</f>
        <v>26423</v>
      </c>
      <c r="J15" s="298">
        <v>1071</v>
      </c>
      <c r="K15" s="298">
        <v>20495</v>
      </c>
      <c r="L15" s="298">
        <v>138</v>
      </c>
      <c r="M15" s="298">
        <v>5460</v>
      </c>
      <c r="N15" s="298">
        <v>53</v>
      </c>
      <c r="O15" s="298">
        <v>468</v>
      </c>
      <c r="P15" s="298">
        <v>5046</v>
      </c>
      <c r="Q15" s="298">
        <f>SUM(S15,U15,W15)</f>
        <v>128748</v>
      </c>
      <c r="R15" s="298">
        <v>4915</v>
      </c>
      <c r="S15" s="298">
        <v>115576</v>
      </c>
      <c r="T15" s="298">
        <v>174</v>
      </c>
      <c r="U15" s="298">
        <v>6641</v>
      </c>
      <c r="V15" s="298">
        <v>560</v>
      </c>
      <c r="W15" s="298">
        <v>6531</v>
      </c>
      <c r="X15" s="298">
        <v>112</v>
      </c>
      <c r="Y15" s="298">
        <v>1424</v>
      </c>
      <c r="Z15" s="298">
        <v>499</v>
      </c>
      <c r="AA15" s="299">
        <v>8032</v>
      </c>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row>
    <row r="16" spans="2:71" s="294" customFormat="1" ht="12" customHeight="1">
      <c r="B16" s="303"/>
      <c r="C16" s="304" t="s">
        <v>1027</v>
      </c>
      <c r="D16" s="297">
        <v>5416</v>
      </c>
      <c r="E16" s="298">
        <f>SUM(G16,I16,Q16)</f>
        <v>492705</v>
      </c>
      <c r="F16" s="298">
        <v>4615</v>
      </c>
      <c r="G16" s="298">
        <v>389235</v>
      </c>
      <c r="H16" s="298">
        <v>901</v>
      </c>
      <c r="I16" s="298">
        <f>SUM(K16,M16,O16)</f>
        <v>14805</v>
      </c>
      <c r="J16" s="298">
        <v>596</v>
      </c>
      <c r="K16" s="298">
        <v>9852</v>
      </c>
      <c r="L16" s="298">
        <v>348</v>
      </c>
      <c r="M16" s="298">
        <v>4598</v>
      </c>
      <c r="N16" s="298">
        <v>33</v>
      </c>
      <c r="O16" s="298">
        <v>355</v>
      </c>
      <c r="P16" s="298">
        <v>5311</v>
      </c>
      <c r="Q16" s="298">
        <f>SUM(S16,U16,W16)</f>
        <v>88665</v>
      </c>
      <c r="R16" s="298">
        <v>5139</v>
      </c>
      <c r="S16" s="298">
        <v>76830</v>
      </c>
      <c r="T16" s="298">
        <v>114</v>
      </c>
      <c r="U16" s="298">
        <v>2856</v>
      </c>
      <c r="V16" s="298">
        <v>1167</v>
      </c>
      <c r="W16" s="298">
        <v>8979</v>
      </c>
      <c r="X16" s="298">
        <v>205</v>
      </c>
      <c r="Y16" s="298">
        <v>2271</v>
      </c>
      <c r="Z16" s="298">
        <v>440</v>
      </c>
      <c r="AA16" s="299">
        <v>6260</v>
      </c>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row>
    <row r="17" spans="2:71" s="294" customFormat="1" ht="9" customHeight="1">
      <c r="B17" s="303"/>
      <c r="C17" s="304"/>
      <c r="D17" s="297"/>
      <c r="E17" s="298"/>
      <c r="F17" s="298"/>
      <c r="G17" s="298"/>
      <c r="H17" s="298"/>
      <c r="I17" s="298"/>
      <c r="J17" s="298"/>
      <c r="K17" s="298"/>
      <c r="L17" s="298"/>
      <c r="M17" s="298"/>
      <c r="N17" s="298"/>
      <c r="O17" s="298"/>
      <c r="P17" s="298"/>
      <c r="Q17" s="298"/>
      <c r="R17" s="298"/>
      <c r="S17" s="298"/>
      <c r="T17" s="298"/>
      <c r="U17" s="298"/>
      <c r="V17" s="298"/>
      <c r="W17" s="298"/>
      <c r="X17" s="298"/>
      <c r="Y17" s="298"/>
      <c r="Z17" s="298"/>
      <c r="AA17" s="299"/>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row>
    <row r="18" spans="2:71" s="294" customFormat="1" ht="12" customHeight="1">
      <c r="B18" s="303"/>
      <c r="C18" s="304" t="s">
        <v>1042</v>
      </c>
      <c r="D18" s="297">
        <v>4290</v>
      </c>
      <c r="E18" s="298">
        <f aca="true" t="shared" si="2" ref="E18:E31">SUM(G18,I18,Q18)</f>
        <v>749194</v>
      </c>
      <c r="F18" s="298">
        <v>3995</v>
      </c>
      <c r="G18" s="298">
        <v>673653</v>
      </c>
      <c r="H18" s="298">
        <v>881</v>
      </c>
      <c r="I18" s="298">
        <f aca="true" t="shared" si="3" ref="I18:I31">SUM(K18,M18,O18)</f>
        <v>9850</v>
      </c>
      <c r="J18" s="298">
        <v>809</v>
      </c>
      <c r="K18" s="298">
        <v>8975</v>
      </c>
      <c r="L18" s="298">
        <v>44</v>
      </c>
      <c r="M18" s="298">
        <v>480</v>
      </c>
      <c r="N18" s="298">
        <v>105</v>
      </c>
      <c r="O18" s="298">
        <v>395</v>
      </c>
      <c r="P18" s="298">
        <v>4090</v>
      </c>
      <c r="Q18" s="298">
        <f aca="true" t="shared" si="4" ref="Q18:Q31">SUM(S18,U18,W18)</f>
        <v>65691</v>
      </c>
      <c r="R18" s="298">
        <v>4064</v>
      </c>
      <c r="S18" s="298">
        <v>63211</v>
      </c>
      <c r="T18" s="298">
        <v>12</v>
      </c>
      <c r="U18" s="298">
        <v>351</v>
      </c>
      <c r="V18" s="298">
        <v>391</v>
      </c>
      <c r="W18" s="298">
        <v>2129</v>
      </c>
      <c r="X18" s="298">
        <v>50</v>
      </c>
      <c r="Y18" s="298">
        <v>350</v>
      </c>
      <c r="Z18" s="298">
        <v>250</v>
      </c>
      <c r="AA18" s="299">
        <v>2781</v>
      </c>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row>
    <row r="19" spans="2:71" s="294" customFormat="1" ht="12" customHeight="1">
      <c r="B19" s="303"/>
      <c r="C19" s="304" t="s">
        <v>1043</v>
      </c>
      <c r="D19" s="297">
        <v>5633</v>
      </c>
      <c r="E19" s="298">
        <f t="shared" si="2"/>
        <v>938271</v>
      </c>
      <c r="F19" s="298">
        <v>5138</v>
      </c>
      <c r="G19" s="298">
        <v>793080</v>
      </c>
      <c r="H19" s="298">
        <v>689</v>
      </c>
      <c r="I19" s="298">
        <f t="shared" si="3"/>
        <v>18703</v>
      </c>
      <c r="J19" s="298">
        <v>616</v>
      </c>
      <c r="K19" s="298">
        <v>17073</v>
      </c>
      <c r="L19" s="298">
        <v>82</v>
      </c>
      <c r="M19" s="298">
        <v>1573</v>
      </c>
      <c r="N19" s="298">
        <v>4</v>
      </c>
      <c r="O19" s="298">
        <v>57</v>
      </c>
      <c r="P19" s="298">
        <v>4978</v>
      </c>
      <c r="Q19" s="298">
        <f t="shared" si="4"/>
        <v>126488</v>
      </c>
      <c r="R19" s="298">
        <v>4957</v>
      </c>
      <c r="S19" s="298">
        <v>124754</v>
      </c>
      <c r="T19" s="298">
        <v>31</v>
      </c>
      <c r="U19" s="298">
        <v>1065</v>
      </c>
      <c r="V19" s="298">
        <v>54</v>
      </c>
      <c r="W19" s="298">
        <v>669</v>
      </c>
      <c r="X19" s="298">
        <v>130</v>
      </c>
      <c r="Y19" s="298">
        <v>1259</v>
      </c>
      <c r="Z19" s="298">
        <v>185</v>
      </c>
      <c r="AA19" s="299">
        <v>2445</v>
      </c>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row>
    <row r="20" spans="2:71" s="294" customFormat="1" ht="12" customHeight="1">
      <c r="B20" s="303"/>
      <c r="C20" s="304" t="s">
        <v>345</v>
      </c>
      <c r="D20" s="297">
        <v>1095</v>
      </c>
      <c r="E20" s="298">
        <f t="shared" si="2"/>
        <v>114695</v>
      </c>
      <c r="F20" s="298">
        <v>1033</v>
      </c>
      <c r="G20" s="298">
        <v>96489</v>
      </c>
      <c r="H20" s="298">
        <v>329</v>
      </c>
      <c r="I20" s="298">
        <f t="shared" si="3"/>
        <v>6504</v>
      </c>
      <c r="J20" s="298">
        <v>201</v>
      </c>
      <c r="K20" s="298">
        <v>4076</v>
      </c>
      <c r="L20" s="298">
        <v>161</v>
      </c>
      <c r="M20" s="298">
        <v>2208</v>
      </c>
      <c r="N20" s="298">
        <v>26</v>
      </c>
      <c r="O20" s="298">
        <v>220</v>
      </c>
      <c r="P20" s="298">
        <v>1055</v>
      </c>
      <c r="Q20" s="298">
        <f t="shared" si="4"/>
        <v>11702</v>
      </c>
      <c r="R20" s="298">
        <v>1010</v>
      </c>
      <c r="S20" s="298">
        <v>9775</v>
      </c>
      <c r="T20" s="298">
        <v>23</v>
      </c>
      <c r="U20" s="298">
        <v>804</v>
      </c>
      <c r="V20" s="298">
        <v>108</v>
      </c>
      <c r="W20" s="298">
        <v>1123</v>
      </c>
      <c r="X20" s="298">
        <v>65</v>
      </c>
      <c r="Y20" s="298">
        <v>1168</v>
      </c>
      <c r="Z20" s="298">
        <v>23</v>
      </c>
      <c r="AA20" s="299">
        <v>200</v>
      </c>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row>
    <row r="21" spans="2:71" s="294" customFormat="1" ht="12" customHeight="1">
      <c r="B21" s="303"/>
      <c r="C21" s="304" t="s">
        <v>346</v>
      </c>
      <c r="D21" s="297">
        <v>1325</v>
      </c>
      <c r="E21" s="298">
        <f t="shared" si="2"/>
        <v>213780</v>
      </c>
      <c r="F21" s="298">
        <v>1281</v>
      </c>
      <c r="G21" s="298">
        <v>183594</v>
      </c>
      <c r="H21" s="298">
        <v>525</v>
      </c>
      <c r="I21" s="298">
        <f t="shared" si="3"/>
        <v>6487</v>
      </c>
      <c r="J21" s="298">
        <v>519</v>
      </c>
      <c r="K21" s="298">
        <v>6396</v>
      </c>
      <c r="L21" s="298">
        <v>3</v>
      </c>
      <c r="M21" s="298">
        <v>60</v>
      </c>
      <c r="N21" s="298">
        <v>4</v>
      </c>
      <c r="O21" s="298">
        <v>31</v>
      </c>
      <c r="P21" s="298">
        <v>1224</v>
      </c>
      <c r="Q21" s="298">
        <f t="shared" si="4"/>
        <v>23699</v>
      </c>
      <c r="R21" s="298">
        <v>1204</v>
      </c>
      <c r="S21" s="298">
        <v>21827</v>
      </c>
      <c r="T21" s="298">
        <v>14</v>
      </c>
      <c r="U21" s="298">
        <v>1273</v>
      </c>
      <c r="V21" s="298">
        <v>53</v>
      </c>
      <c r="W21" s="298">
        <v>599</v>
      </c>
      <c r="X21" s="298">
        <v>39</v>
      </c>
      <c r="Y21" s="298">
        <v>790</v>
      </c>
      <c r="Z21" s="298">
        <v>39</v>
      </c>
      <c r="AA21" s="299">
        <v>590</v>
      </c>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row>
    <row r="22" spans="2:71" s="294" customFormat="1" ht="12" customHeight="1">
      <c r="B22" s="303"/>
      <c r="C22" s="304" t="s">
        <v>1044</v>
      </c>
      <c r="D22" s="297">
        <v>1779</v>
      </c>
      <c r="E22" s="298">
        <f t="shared" si="2"/>
        <v>325036</v>
      </c>
      <c r="F22" s="298">
        <v>1596</v>
      </c>
      <c r="G22" s="298">
        <v>257543</v>
      </c>
      <c r="H22" s="298">
        <v>383</v>
      </c>
      <c r="I22" s="298">
        <f t="shared" si="3"/>
        <v>9575</v>
      </c>
      <c r="J22" s="298">
        <v>361</v>
      </c>
      <c r="K22" s="298">
        <v>6951</v>
      </c>
      <c r="L22" s="298">
        <v>30</v>
      </c>
      <c r="M22" s="298">
        <v>2589</v>
      </c>
      <c r="N22" s="298">
        <v>3</v>
      </c>
      <c r="O22" s="298">
        <v>35</v>
      </c>
      <c r="P22" s="298">
        <v>1725</v>
      </c>
      <c r="Q22" s="298">
        <f t="shared" si="4"/>
        <v>57918</v>
      </c>
      <c r="R22" s="298">
        <v>1688</v>
      </c>
      <c r="S22" s="298">
        <v>49880</v>
      </c>
      <c r="T22" s="298">
        <v>90</v>
      </c>
      <c r="U22" s="298">
        <v>4454</v>
      </c>
      <c r="V22" s="298">
        <v>189</v>
      </c>
      <c r="W22" s="298">
        <v>3584</v>
      </c>
      <c r="X22" s="298">
        <v>76</v>
      </c>
      <c r="Y22" s="298">
        <v>1112</v>
      </c>
      <c r="Z22" s="298">
        <v>207</v>
      </c>
      <c r="AA22" s="299">
        <v>4606</v>
      </c>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row>
    <row r="23" spans="2:71" s="294" customFormat="1" ht="12" customHeight="1">
      <c r="B23" s="303"/>
      <c r="C23" s="304" t="s">
        <v>1045</v>
      </c>
      <c r="D23" s="297">
        <v>1242</v>
      </c>
      <c r="E23" s="298">
        <f t="shared" si="2"/>
        <v>252972</v>
      </c>
      <c r="F23" s="298">
        <v>1229</v>
      </c>
      <c r="G23" s="298">
        <v>236124</v>
      </c>
      <c r="H23" s="298">
        <v>116</v>
      </c>
      <c r="I23" s="298">
        <f t="shared" si="3"/>
        <v>1281</v>
      </c>
      <c r="J23" s="298">
        <v>69</v>
      </c>
      <c r="K23" s="298">
        <v>653</v>
      </c>
      <c r="L23" s="298">
        <v>50</v>
      </c>
      <c r="M23" s="298">
        <v>591</v>
      </c>
      <c r="N23" s="298">
        <v>4</v>
      </c>
      <c r="O23" s="298">
        <v>37</v>
      </c>
      <c r="P23" s="298">
        <v>1150</v>
      </c>
      <c r="Q23" s="298">
        <f t="shared" si="4"/>
        <v>15567</v>
      </c>
      <c r="R23" s="298">
        <v>1121</v>
      </c>
      <c r="S23" s="298">
        <v>12579</v>
      </c>
      <c r="T23" s="298">
        <v>15</v>
      </c>
      <c r="U23" s="298">
        <v>354</v>
      </c>
      <c r="V23" s="298">
        <v>119</v>
      </c>
      <c r="W23" s="298">
        <v>2634</v>
      </c>
      <c r="X23" s="298">
        <v>12</v>
      </c>
      <c r="Y23" s="298">
        <v>39</v>
      </c>
      <c r="Z23" s="298">
        <v>66</v>
      </c>
      <c r="AA23" s="299">
        <v>1318</v>
      </c>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row>
    <row r="24" spans="2:71" s="294" customFormat="1" ht="12" customHeight="1">
      <c r="B24" s="303"/>
      <c r="C24" s="304" t="s">
        <v>1046</v>
      </c>
      <c r="D24" s="297">
        <v>1890</v>
      </c>
      <c r="E24" s="298">
        <f t="shared" si="2"/>
        <v>392332</v>
      </c>
      <c r="F24" s="298">
        <v>1865</v>
      </c>
      <c r="G24" s="298">
        <v>365287</v>
      </c>
      <c r="H24" s="298">
        <v>128</v>
      </c>
      <c r="I24" s="298">
        <f t="shared" si="3"/>
        <v>1405</v>
      </c>
      <c r="J24" s="298">
        <v>124</v>
      </c>
      <c r="K24" s="298">
        <v>1358</v>
      </c>
      <c r="L24" s="298">
        <v>2</v>
      </c>
      <c r="M24" s="298">
        <v>10</v>
      </c>
      <c r="N24" s="298">
        <v>4</v>
      </c>
      <c r="O24" s="298">
        <v>37</v>
      </c>
      <c r="P24" s="298">
        <v>1759</v>
      </c>
      <c r="Q24" s="298">
        <f t="shared" si="4"/>
        <v>25640</v>
      </c>
      <c r="R24" s="298">
        <v>1717</v>
      </c>
      <c r="S24" s="298">
        <v>23391</v>
      </c>
      <c r="T24" s="298">
        <v>29</v>
      </c>
      <c r="U24" s="298">
        <v>729</v>
      </c>
      <c r="V24" s="298">
        <v>124</v>
      </c>
      <c r="W24" s="298">
        <v>1520</v>
      </c>
      <c r="X24" s="298">
        <v>25</v>
      </c>
      <c r="Y24" s="298">
        <v>84</v>
      </c>
      <c r="Z24" s="298">
        <v>89</v>
      </c>
      <c r="AA24" s="299">
        <v>733</v>
      </c>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row>
    <row r="25" spans="2:71" s="294" customFormat="1" ht="12" customHeight="1">
      <c r="B25" s="303"/>
      <c r="C25" s="304" t="s">
        <v>350</v>
      </c>
      <c r="D25" s="297">
        <v>1204</v>
      </c>
      <c r="E25" s="298">
        <f t="shared" si="2"/>
        <v>174745</v>
      </c>
      <c r="F25" s="298">
        <v>1196</v>
      </c>
      <c r="G25" s="298">
        <v>162851</v>
      </c>
      <c r="H25" s="298">
        <v>87</v>
      </c>
      <c r="I25" s="298">
        <f t="shared" si="3"/>
        <v>1104</v>
      </c>
      <c r="J25" s="298">
        <v>87</v>
      </c>
      <c r="K25" s="298">
        <v>859</v>
      </c>
      <c r="L25" s="298">
        <v>6</v>
      </c>
      <c r="M25" s="298">
        <v>245</v>
      </c>
      <c r="N25" s="298">
        <v>0</v>
      </c>
      <c r="O25" s="298">
        <v>0</v>
      </c>
      <c r="P25" s="298">
        <v>1006</v>
      </c>
      <c r="Q25" s="298">
        <f t="shared" si="4"/>
        <v>10790</v>
      </c>
      <c r="R25" s="298">
        <v>866</v>
      </c>
      <c r="S25" s="298">
        <v>7841</v>
      </c>
      <c r="T25" s="298">
        <v>36</v>
      </c>
      <c r="U25" s="298">
        <v>711</v>
      </c>
      <c r="V25" s="298">
        <v>164</v>
      </c>
      <c r="W25" s="298">
        <v>2238</v>
      </c>
      <c r="X25" s="298">
        <v>2</v>
      </c>
      <c r="Y25" s="298">
        <v>10</v>
      </c>
      <c r="Z25" s="298">
        <v>59</v>
      </c>
      <c r="AA25" s="299">
        <v>383</v>
      </c>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row>
    <row r="26" spans="2:71" s="294" customFormat="1" ht="12" customHeight="1">
      <c r="B26" s="303"/>
      <c r="C26" s="304" t="s">
        <v>351</v>
      </c>
      <c r="D26" s="297">
        <v>2473</v>
      </c>
      <c r="E26" s="298">
        <f t="shared" si="2"/>
        <v>421925</v>
      </c>
      <c r="F26" s="298">
        <v>2449</v>
      </c>
      <c r="G26" s="298">
        <v>402025</v>
      </c>
      <c r="H26" s="298">
        <v>10</v>
      </c>
      <c r="I26" s="298">
        <f t="shared" si="3"/>
        <v>92</v>
      </c>
      <c r="J26" s="298">
        <v>8</v>
      </c>
      <c r="K26" s="298">
        <v>79</v>
      </c>
      <c r="L26" s="298">
        <v>0</v>
      </c>
      <c r="M26" s="298">
        <v>0</v>
      </c>
      <c r="N26" s="298">
        <v>2</v>
      </c>
      <c r="O26" s="298">
        <v>13</v>
      </c>
      <c r="P26" s="298">
        <v>2047</v>
      </c>
      <c r="Q26" s="298">
        <f t="shared" si="4"/>
        <v>19808</v>
      </c>
      <c r="R26" s="298">
        <v>2034</v>
      </c>
      <c r="S26" s="298">
        <v>19189</v>
      </c>
      <c r="T26" s="298">
        <v>40</v>
      </c>
      <c r="U26" s="298">
        <v>428</v>
      </c>
      <c r="V26" s="298">
        <v>27</v>
      </c>
      <c r="W26" s="298">
        <v>191</v>
      </c>
      <c r="X26" s="298">
        <v>8</v>
      </c>
      <c r="Y26" s="298">
        <v>15</v>
      </c>
      <c r="Z26" s="298">
        <v>29</v>
      </c>
      <c r="AA26" s="299">
        <v>137</v>
      </c>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row>
    <row r="27" spans="2:71" s="294" customFormat="1" ht="12" customHeight="1">
      <c r="B27" s="303"/>
      <c r="C27" s="304" t="s">
        <v>1047</v>
      </c>
      <c r="D27" s="297">
        <v>1453</v>
      </c>
      <c r="E27" s="298">
        <f t="shared" si="2"/>
        <v>104158</v>
      </c>
      <c r="F27" s="298">
        <v>1322</v>
      </c>
      <c r="G27" s="298">
        <v>84543</v>
      </c>
      <c r="H27" s="298">
        <v>237</v>
      </c>
      <c r="I27" s="298">
        <f t="shared" si="3"/>
        <v>3355</v>
      </c>
      <c r="J27" s="298">
        <v>90</v>
      </c>
      <c r="K27" s="298">
        <v>1463</v>
      </c>
      <c r="L27" s="298">
        <v>154</v>
      </c>
      <c r="M27" s="298">
        <v>1804</v>
      </c>
      <c r="N27" s="298">
        <v>3</v>
      </c>
      <c r="O27" s="298">
        <v>88</v>
      </c>
      <c r="P27" s="298">
        <v>1443</v>
      </c>
      <c r="Q27" s="298">
        <f t="shared" si="4"/>
        <v>16260</v>
      </c>
      <c r="R27" s="298">
        <v>1429</v>
      </c>
      <c r="S27" s="298">
        <v>11690</v>
      </c>
      <c r="T27" s="298">
        <v>5</v>
      </c>
      <c r="U27" s="298">
        <v>22</v>
      </c>
      <c r="V27" s="298">
        <v>672</v>
      </c>
      <c r="W27" s="298">
        <v>4548</v>
      </c>
      <c r="X27" s="298">
        <v>74</v>
      </c>
      <c r="Y27" s="298">
        <v>632</v>
      </c>
      <c r="Z27" s="298">
        <v>134</v>
      </c>
      <c r="AA27" s="299">
        <v>1055</v>
      </c>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row>
    <row r="28" spans="2:71" s="294" customFormat="1" ht="12" customHeight="1">
      <c r="B28" s="303"/>
      <c r="C28" s="304" t="s">
        <v>391</v>
      </c>
      <c r="D28" s="297">
        <v>870</v>
      </c>
      <c r="E28" s="298">
        <f t="shared" si="2"/>
        <v>113980</v>
      </c>
      <c r="F28" s="298">
        <v>819</v>
      </c>
      <c r="G28" s="298">
        <v>98534</v>
      </c>
      <c r="H28" s="298">
        <v>218</v>
      </c>
      <c r="I28" s="298">
        <f t="shared" si="3"/>
        <v>2929</v>
      </c>
      <c r="J28" s="298">
        <v>214</v>
      </c>
      <c r="K28" s="298">
        <v>2818</v>
      </c>
      <c r="L28" s="298">
        <v>8</v>
      </c>
      <c r="M28" s="298">
        <v>69</v>
      </c>
      <c r="N28" s="298">
        <v>5</v>
      </c>
      <c r="O28" s="298">
        <v>42</v>
      </c>
      <c r="P28" s="298">
        <v>830</v>
      </c>
      <c r="Q28" s="298">
        <f t="shared" si="4"/>
        <v>12517</v>
      </c>
      <c r="R28" s="298">
        <v>819</v>
      </c>
      <c r="S28" s="298">
        <v>10892</v>
      </c>
      <c r="T28" s="298">
        <v>77</v>
      </c>
      <c r="U28" s="298">
        <v>1199</v>
      </c>
      <c r="V28" s="298">
        <v>75</v>
      </c>
      <c r="W28" s="298">
        <v>426</v>
      </c>
      <c r="X28" s="298">
        <v>3</v>
      </c>
      <c r="Y28" s="298">
        <v>61</v>
      </c>
      <c r="Z28" s="298">
        <v>103</v>
      </c>
      <c r="AA28" s="299">
        <v>1186</v>
      </c>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row>
    <row r="29" spans="2:71" s="294" customFormat="1" ht="12" customHeight="1">
      <c r="B29" s="303"/>
      <c r="C29" s="304" t="s">
        <v>392</v>
      </c>
      <c r="D29" s="297">
        <v>1275</v>
      </c>
      <c r="E29" s="298">
        <f t="shared" si="2"/>
        <v>151899</v>
      </c>
      <c r="F29" s="298">
        <v>1152</v>
      </c>
      <c r="G29" s="298">
        <v>128900</v>
      </c>
      <c r="H29" s="298">
        <v>113</v>
      </c>
      <c r="I29" s="298">
        <f t="shared" si="3"/>
        <v>1924</v>
      </c>
      <c r="J29" s="298">
        <v>93</v>
      </c>
      <c r="K29" s="298">
        <v>1431</v>
      </c>
      <c r="L29" s="298">
        <v>21</v>
      </c>
      <c r="M29" s="298">
        <v>465</v>
      </c>
      <c r="N29" s="298">
        <v>3</v>
      </c>
      <c r="O29" s="298">
        <v>28</v>
      </c>
      <c r="P29" s="298">
        <v>1186</v>
      </c>
      <c r="Q29" s="298">
        <f t="shared" si="4"/>
        <v>21075</v>
      </c>
      <c r="R29" s="298">
        <v>1165</v>
      </c>
      <c r="S29" s="298">
        <v>19425</v>
      </c>
      <c r="T29" s="298">
        <v>55</v>
      </c>
      <c r="U29" s="298">
        <v>870</v>
      </c>
      <c r="V29" s="298">
        <v>111</v>
      </c>
      <c r="W29" s="298">
        <v>780</v>
      </c>
      <c r="X29" s="298">
        <v>65</v>
      </c>
      <c r="Y29" s="298">
        <v>704</v>
      </c>
      <c r="Z29" s="298">
        <v>72</v>
      </c>
      <c r="AA29" s="299">
        <v>832</v>
      </c>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row>
    <row r="30" spans="2:71" s="294" customFormat="1" ht="12" customHeight="1">
      <c r="B30" s="303"/>
      <c r="C30" s="304" t="s">
        <v>1048</v>
      </c>
      <c r="D30" s="297">
        <v>1128</v>
      </c>
      <c r="E30" s="298">
        <f t="shared" si="2"/>
        <v>141974</v>
      </c>
      <c r="F30" s="298">
        <v>1081</v>
      </c>
      <c r="G30" s="298">
        <v>122989</v>
      </c>
      <c r="H30" s="298">
        <v>132</v>
      </c>
      <c r="I30" s="298">
        <f t="shared" si="3"/>
        <v>2225</v>
      </c>
      <c r="J30" s="298">
        <v>127</v>
      </c>
      <c r="K30" s="298">
        <v>2095</v>
      </c>
      <c r="L30" s="298">
        <v>6</v>
      </c>
      <c r="M30" s="298">
        <v>95</v>
      </c>
      <c r="N30" s="298">
        <v>2</v>
      </c>
      <c r="O30" s="298">
        <v>35</v>
      </c>
      <c r="P30" s="298">
        <v>1066</v>
      </c>
      <c r="Q30" s="298">
        <f t="shared" si="4"/>
        <v>16760</v>
      </c>
      <c r="R30" s="298">
        <v>1006</v>
      </c>
      <c r="S30" s="298">
        <v>14208</v>
      </c>
      <c r="T30" s="298">
        <v>32</v>
      </c>
      <c r="U30" s="298">
        <v>955</v>
      </c>
      <c r="V30" s="298">
        <v>168</v>
      </c>
      <c r="W30" s="298">
        <v>1597</v>
      </c>
      <c r="X30" s="298">
        <v>151</v>
      </c>
      <c r="Y30" s="298">
        <v>1985</v>
      </c>
      <c r="Z30" s="298">
        <v>149</v>
      </c>
      <c r="AA30" s="299">
        <v>2716</v>
      </c>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row>
    <row r="31" spans="2:71" s="294" customFormat="1" ht="12" customHeight="1">
      <c r="B31" s="303"/>
      <c r="C31" s="304" t="s">
        <v>1049</v>
      </c>
      <c r="D31" s="297">
        <v>2909</v>
      </c>
      <c r="E31" s="298">
        <f t="shared" si="2"/>
        <v>396739</v>
      </c>
      <c r="F31" s="298">
        <v>2391</v>
      </c>
      <c r="G31" s="298">
        <v>302889</v>
      </c>
      <c r="H31" s="298">
        <v>777</v>
      </c>
      <c r="I31" s="298">
        <f t="shared" si="3"/>
        <v>17816</v>
      </c>
      <c r="J31" s="298">
        <v>653</v>
      </c>
      <c r="K31" s="298">
        <v>13938</v>
      </c>
      <c r="L31" s="298">
        <v>136</v>
      </c>
      <c r="M31" s="298">
        <v>3633</v>
      </c>
      <c r="N31" s="298">
        <v>20</v>
      </c>
      <c r="O31" s="298">
        <v>245</v>
      </c>
      <c r="P31" s="298">
        <v>2783</v>
      </c>
      <c r="Q31" s="298">
        <f t="shared" si="4"/>
        <v>76034</v>
      </c>
      <c r="R31" s="298">
        <v>2714</v>
      </c>
      <c r="S31" s="298">
        <v>72199</v>
      </c>
      <c r="T31" s="298">
        <v>53</v>
      </c>
      <c r="U31" s="298">
        <v>1529</v>
      </c>
      <c r="V31" s="298">
        <v>186</v>
      </c>
      <c r="W31" s="298">
        <v>2306</v>
      </c>
      <c r="X31" s="298">
        <v>48</v>
      </c>
      <c r="Y31" s="298">
        <v>432</v>
      </c>
      <c r="Z31" s="298">
        <v>279</v>
      </c>
      <c r="AA31" s="299">
        <v>4545</v>
      </c>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c r="BS31" s="300"/>
    </row>
    <row r="32" spans="2:71" s="294" customFormat="1" ht="12" customHeight="1">
      <c r="B32" s="303"/>
      <c r="C32" s="304"/>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9"/>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row>
    <row r="33" spans="2:71" s="301" customFormat="1" ht="12" customHeight="1">
      <c r="B33" s="1223" t="s">
        <v>1050</v>
      </c>
      <c r="C33" s="1224"/>
      <c r="D33" s="290">
        <f aca="true" t="shared" si="5" ref="D33:AA33">SUM(D37:D44)</f>
        <v>11773</v>
      </c>
      <c r="E33" s="291">
        <f t="shared" si="5"/>
        <v>1449560</v>
      </c>
      <c r="F33" s="291">
        <f t="shared" si="5"/>
        <v>10931</v>
      </c>
      <c r="G33" s="291">
        <f t="shared" si="5"/>
        <v>1189588</v>
      </c>
      <c r="H33" s="291">
        <f t="shared" si="5"/>
        <v>547</v>
      </c>
      <c r="I33" s="291">
        <f t="shared" si="5"/>
        <v>11546</v>
      </c>
      <c r="J33" s="291">
        <f t="shared" si="5"/>
        <v>106</v>
      </c>
      <c r="K33" s="291">
        <f t="shared" si="5"/>
        <v>4590</v>
      </c>
      <c r="L33" s="291">
        <f t="shared" si="5"/>
        <v>425</v>
      </c>
      <c r="M33" s="291">
        <f t="shared" si="5"/>
        <v>6149</v>
      </c>
      <c r="N33" s="291">
        <f t="shared" si="5"/>
        <v>28</v>
      </c>
      <c r="O33" s="291">
        <f t="shared" si="5"/>
        <v>807</v>
      </c>
      <c r="P33" s="291">
        <f t="shared" si="5"/>
        <v>11221</v>
      </c>
      <c r="Q33" s="291">
        <f t="shared" si="5"/>
        <v>248426</v>
      </c>
      <c r="R33" s="291">
        <f t="shared" si="5"/>
        <v>11065</v>
      </c>
      <c r="S33" s="291">
        <f t="shared" si="5"/>
        <v>227834</v>
      </c>
      <c r="T33" s="291">
        <f t="shared" si="5"/>
        <v>484</v>
      </c>
      <c r="U33" s="291">
        <f t="shared" si="5"/>
        <v>13443</v>
      </c>
      <c r="V33" s="291">
        <f t="shared" si="5"/>
        <v>433</v>
      </c>
      <c r="W33" s="291">
        <f t="shared" si="5"/>
        <v>7149</v>
      </c>
      <c r="X33" s="291">
        <f t="shared" si="5"/>
        <v>159</v>
      </c>
      <c r="Y33" s="291">
        <f t="shared" si="5"/>
        <v>2624</v>
      </c>
      <c r="Z33" s="291">
        <f t="shared" si="5"/>
        <v>396</v>
      </c>
      <c r="AA33" s="292">
        <f t="shared" si="5"/>
        <v>6604</v>
      </c>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row>
    <row r="34" spans="2:71" s="294" customFormat="1" ht="12" customHeight="1">
      <c r="B34" s="303"/>
      <c r="C34" s="304" t="s">
        <v>1051</v>
      </c>
      <c r="D34" s="297">
        <v>6842</v>
      </c>
      <c r="E34" s="298">
        <f>SUM(G34,I34,Q34)</f>
        <v>939759</v>
      </c>
      <c r="F34" s="298">
        <v>6448</v>
      </c>
      <c r="G34" s="298">
        <v>780640</v>
      </c>
      <c r="H34" s="298">
        <v>297</v>
      </c>
      <c r="I34" s="298">
        <f>SUM(K34,M34,O34)</f>
        <v>5991</v>
      </c>
      <c r="J34" s="298">
        <v>61</v>
      </c>
      <c r="K34" s="298">
        <v>2905</v>
      </c>
      <c r="L34" s="298">
        <v>213</v>
      </c>
      <c r="M34" s="298">
        <v>2844</v>
      </c>
      <c r="N34" s="298">
        <v>18</v>
      </c>
      <c r="O34" s="298">
        <v>242</v>
      </c>
      <c r="P34" s="298">
        <v>6440</v>
      </c>
      <c r="Q34" s="298">
        <f>SUM(S34,U34,W34)</f>
        <v>153128</v>
      </c>
      <c r="R34" s="298">
        <v>6350</v>
      </c>
      <c r="S34" s="298">
        <v>141575</v>
      </c>
      <c r="T34" s="298">
        <v>268</v>
      </c>
      <c r="U34" s="298">
        <v>7083</v>
      </c>
      <c r="V34" s="298">
        <v>229</v>
      </c>
      <c r="W34" s="298">
        <v>4470</v>
      </c>
      <c r="X34" s="298">
        <v>41</v>
      </c>
      <c r="Y34" s="298">
        <v>717</v>
      </c>
      <c r="Z34" s="298">
        <v>238</v>
      </c>
      <c r="AA34" s="299">
        <v>4291</v>
      </c>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row>
    <row r="35" spans="2:71" s="294" customFormat="1" ht="12" customHeight="1">
      <c r="B35" s="303"/>
      <c r="C35" s="304" t="s">
        <v>1052</v>
      </c>
      <c r="D35" s="297">
        <v>4931</v>
      </c>
      <c r="E35" s="298">
        <f>SUM(G35,I35,Q35)</f>
        <v>509801</v>
      </c>
      <c r="F35" s="298">
        <v>4483</v>
      </c>
      <c r="G35" s="298">
        <v>408948</v>
      </c>
      <c r="H35" s="298">
        <v>259</v>
      </c>
      <c r="I35" s="298">
        <f>SUM(K35,M35,O35)</f>
        <v>5555</v>
      </c>
      <c r="J35" s="298">
        <v>45</v>
      </c>
      <c r="K35" s="298">
        <v>1685</v>
      </c>
      <c r="L35" s="298">
        <v>212</v>
      </c>
      <c r="M35" s="298">
        <v>3305</v>
      </c>
      <c r="N35" s="298">
        <v>10</v>
      </c>
      <c r="O35" s="298">
        <v>565</v>
      </c>
      <c r="P35" s="298">
        <v>4781</v>
      </c>
      <c r="Q35" s="298">
        <f>SUM(S35,U35,W35)</f>
        <v>95298</v>
      </c>
      <c r="R35" s="298">
        <v>4715</v>
      </c>
      <c r="S35" s="298">
        <v>86259</v>
      </c>
      <c r="T35" s="298">
        <v>216</v>
      </c>
      <c r="U35" s="298">
        <v>6360</v>
      </c>
      <c r="V35" s="298">
        <v>204</v>
      </c>
      <c r="W35" s="298">
        <v>2679</v>
      </c>
      <c r="X35" s="298">
        <v>118</v>
      </c>
      <c r="Y35" s="298">
        <v>1907</v>
      </c>
      <c r="Z35" s="298">
        <v>158</v>
      </c>
      <c r="AA35" s="299">
        <v>2313</v>
      </c>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row>
    <row r="36" spans="2:71" s="294" customFormat="1" ht="9" customHeight="1">
      <c r="B36" s="303"/>
      <c r="C36" s="304"/>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9"/>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row>
    <row r="37" spans="2:71" s="294" customFormat="1" ht="12" customHeight="1">
      <c r="B37" s="303"/>
      <c r="C37" s="304" t="s">
        <v>1053</v>
      </c>
      <c r="D37" s="297">
        <v>2815</v>
      </c>
      <c r="E37" s="298">
        <f aca="true" t="shared" si="6" ref="E37:E44">SUM(G37,I37,Q37)</f>
        <v>449432</v>
      </c>
      <c r="F37" s="298">
        <v>2711</v>
      </c>
      <c r="G37" s="298">
        <v>381881</v>
      </c>
      <c r="H37" s="298">
        <v>81</v>
      </c>
      <c r="I37" s="298">
        <f aca="true" t="shared" si="7" ref="I37:I44">SUM(K37,M37,O37)</f>
        <v>3095</v>
      </c>
      <c r="J37" s="298">
        <v>45</v>
      </c>
      <c r="K37" s="298">
        <v>2424</v>
      </c>
      <c r="L37" s="298">
        <v>33</v>
      </c>
      <c r="M37" s="298">
        <v>537</v>
      </c>
      <c r="N37" s="298">
        <v>5</v>
      </c>
      <c r="O37" s="298">
        <v>134</v>
      </c>
      <c r="P37" s="298">
        <v>2529</v>
      </c>
      <c r="Q37" s="298">
        <f aca="true" t="shared" si="8" ref="Q37:Q44">SUM(S37,U37,W37)</f>
        <v>64456</v>
      </c>
      <c r="R37" s="298">
        <v>2483</v>
      </c>
      <c r="S37" s="298">
        <v>58947</v>
      </c>
      <c r="T37" s="298">
        <v>99</v>
      </c>
      <c r="U37" s="298">
        <v>3272</v>
      </c>
      <c r="V37" s="298">
        <v>100</v>
      </c>
      <c r="W37" s="298">
        <v>2237</v>
      </c>
      <c r="X37" s="298">
        <v>18</v>
      </c>
      <c r="Y37" s="298">
        <v>307</v>
      </c>
      <c r="Z37" s="298">
        <v>86</v>
      </c>
      <c r="AA37" s="299">
        <v>2332</v>
      </c>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row>
    <row r="38" spans="2:71" s="294" customFormat="1" ht="12" customHeight="1">
      <c r="B38" s="303"/>
      <c r="C38" s="304" t="s">
        <v>1054</v>
      </c>
      <c r="D38" s="297">
        <v>1212</v>
      </c>
      <c r="E38" s="298">
        <f t="shared" si="6"/>
        <v>123808</v>
      </c>
      <c r="F38" s="298">
        <v>1180</v>
      </c>
      <c r="G38" s="298">
        <v>103205</v>
      </c>
      <c r="H38" s="298">
        <v>52</v>
      </c>
      <c r="I38" s="298">
        <f t="shared" si="7"/>
        <v>805</v>
      </c>
      <c r="J38" s="298">
        <v>7</v>
      </c>
      <c r="K38" s="298">
        <v>190</v>
      </c>
      <c r="L38" s="298">
        <v>43</v>
      </c>
      <c r="M38" s="298">
        <v>585</v>
      </c>
      <c r="N38" s="298">
        <v>2</v>
      </c>
      <c r="O38" s="298">
        <v>30</v>
      </c>
      <c r="P38" s="298">
        <v>1158</v>
      </c>
      <c r="Q38" s="298">
        <f t="shared" si="8"/>
        <v>19798</v>
      </c>
      <c r="R38" s="298">
        <v>1139</v>
      </c>
      <c r="S38" s="298">
        <v>18396</v>
      </c>
      <c r="T38" s="298">
        <v>22</v>
      </c>
      <c r="U38" s="298">
        <v>261</v>
      </c>
      <c r="V38" s="298">
        <v>89</v>
      </c>
      <c r="W38" s="298">
        <v>1141</v>
      </c>
      <c r="X38" s="298">
        <v>3</v>
      </c>
      <c r="Y38" s="298">
        <v>62</v>
      </c>
      <c r="Z38" s="298">
        <v>100</v>
      </c>
      <c r="AA38" s="299">
        <v>1259</v>
      </c>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row>
    <row r="39" spans="2:71" s="294" customFormat="1" ht="12" customHeight="1">
      <c r="B39" s="303"/>
      <c r="C39" s="304" t="s">
        <v>1055</v>
      </c>
      <c r="D39" s="297">
        <v>836</v>
      </c>
      <c r="E39" s="298">
        <f t="shared" si="6"/>
        <v>90109</v>
      </c>
      <c r="F39" s="298">
        <v>790</v>
      </c>
      <c r="G39" s="298">
        <v>66523</v>
      </c>
      <c r="H39" s="298">
        <v>32</v>
      </c>
      <c r="I39" s="298">
        <f t="shared" si="7"/>
        <v>458</v>
      </c>
      <c r="J39" s="298">
        <v>0</v>
      </c>
      <c r="K39" s="298">
        <v>0</v>
      </c>
      <c r="L39" s="298">
        <v>32</v>
      </c>
      <c r="M39" s="298">
        <v>458</v>
      </c>
      <c r="N39" s="298">
        <v>0</v>
      </c>
      <c r="O39" s="298">
        <v>0</v>
      </c>
      <c r="P39" s="298">
        <v>820</v>
      </c>
      <c r="Q39" s="298">
        <f t="shared" si="8"/>
        <v>23128</v>
      </c>
      <c r="R39" s="298">
        <v>807</v>
      </c>
      <c r="S39" s="298">
        <v>18603</v>
      </c>
      <c r="T39" s="298">
        <v>112</v>
      </c>
      <c r="U39" s="298">
        <v>3676</v>
      </c>
      <c r="V39" s="298">
        <v>64</v>
      </c>
      <c r="W39" s="298">
        <v>849</v>
      </c>
      <c r="X39" s="298">
        <v>42</v>
      </c>
      <c r="Y39" s="298">
        <v>272</v>
      </c>
      <c r="Z39" s="298">
        <v>38</v>
      </c>
      <c r="AA39" s="299">
        <v>566</v>
      </c>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row>
    <row r="40" spans="2:71" s="294" customFormat="1" ht="12" customHeight="1">
      <c r="B40" s="295"/>
      <c r="C40" s="304" t="s">
        <v>1056</v>
      </c>
      <c r="D40" s="297">
        <v>1286</v>
      </c>
      <c r="E40" s="298">
        <f t="shared" si="6"/>
        <v>128373</v>
      </c>
      <c r="F40" s="298">
        <v>1178</v>
      </c>
      <c r="G40" s="298">
        <v>102575</v>
      </c>
      <c r="H40" s="298">
        <v>92</v>
      </c>
      <c r="I40" s="298">
        <f t="shared" si="7"/>
        <v>1376</v>
      </c>
      <c r="J40" s="298">
        <v>7</v>
      </c>
      <c r="K40" s="298">
        <v>65</v>
      </c>
      <c r="L40" s="298">
        <v>76</v>
      </c>
      <c r="M40" s="298">
        <v>1203</v>
      </c>
      <c r="N40" s="298">
        <v>15</v>
      </c>
      <c r="O40" s="298">
        <v>108</v>
      </c>
      <c r="P40" s="298">
        <v>1278</v>
      </c>
      <c r="Q40" s="298">
        <f t="shared" si="8"/>
        <v>24422</v>
      </c>
      <c r="R40" s="298">
        <v>1274</v>
      </c>
      <c r="S40" s="298">
        <v>23146</v>
      </c>
      <c r="T40" s="298">
        <v>17</v>
      </c>
      <c r="U40" s="298">
        <v>202</v>
      </c>
      <c r="V40" s="298">
        <v>71</v>
      </c>
      <c r="W40" s="298">
        <v>1074</v>
      </c>
      <c r="X40" s="298">
        <v>19</v>
      </c>
      <c r="Y40" s="298">
        <v>316</v>
      </c>
      <c r="Z40" s="298">
        <v>74</v>
      </c>
      <c r="AA40" s="299">
        <v>925</v>
      </c>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row>
    <row r="41" spans="2:71" s="294" customFormat="1" ht="12" customHeight="1">
      <c r="B41" s="295"/>
      <c r="C41" s="304" t="s">
        <v>1057</v>
      </c>
      <c r="D41" s="297">
        <v>1118</v>
      </c>
      <c r="E41" s="298">
        <f t="shared" si="6"/>
        <v>153506</v>
      </c>
      <c r="F41" s="298">
        <v>1080</v>
      </c>
      <c r="G41" s="298">
        <v>126130</v>
      </c>
      <c r="H41" s="298">
        <v>112</v>
      </c>
      <c r="I41" s="298">
        <f t="shared" si="7"/>
        <v>2055</v>
      </c>
      <c r="J41" s="298">
        <v>13</v>
      </c>
      <c r="K41" s="298">
        <v>445</v>
      </c>
      <c r="L41" s="298">
        <v>99</v>
      </c>
      <c r="M41" s="298">
        <v>1605</v>
      </c>
      <c r="N41" s="298">
        <v>1</v>
      </c>
      <c r="O41" s="298">
        <v>5</v>
      </c>
      <c r="P41" s="298">
        <v>1079</v>
      </c>
      <c r="Q41" s="298">
        <f t="shared" si="8"/>
        <v>25321</v>
      </c>
      <c r="R41" s="298">
        <v>1079</v>
      </c>
      <c r="S41" s="298">
        <v>24068</v>
      </c>
      <c r="T41" s="298">
        <v>19</v>
      </c>
      <c r="U41" s="298">
        <v>1233</v>
      </c>
      <c r="V41" s="298">
        <v>1</v>
      </c>
      <c r="W41" s="298">
        <v>20</v>
      </c>
      <c r="X41" s="298">
        <v>9</v>
      </c>
      <c r="Y41" s="298">
        <v>83</v>
      </c>
      <c r="Z41" s="298">
        <v>12</v>
      </c>
      <c r="AA41" s="299">
        <v>144</v>
      </c>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row>
    <row r="42" spans="2:71" s="294" customFormat="1" ht="12" customHeight="1">
      <c r="B42" s="295"/>
      <c r="C42" s="304" t="s">
        <v>357</v>
      </c>
      <c r="D42" s="297">
        <v>1761</v>
      </c>
      <c r="E42" s="298">
        <f t="shared" si="6"/>
        <v>170357</v>
      </c>
      <c r="F42" s="298">
        <v>1399</v>
      </c>
      <c r="G42" s="298">
        <v>137955</v>
      </c>
      <c r="H42" s="298">
        <v>53</v>
      </c>
      <c r="I42" s="298">
        <f t="shared" si="7"/>
        <v>2248</v>
      </c>
      <c r="J42" s="298">
        <v>30</v>
      </c>
      <c r="K42" s="298">
        <v>1426</v>
      </c>
      <c r="L42" s="298">
        <v>22</v>
      </c>
      <c r="M42" s="298">
        <v>302</v>
      </c>
      <c r="N42" s="298">
        <v>4</v>
      </c>
      <c r="O42" s="298">
        <v>520</v>
      </c>
      <c r="P42" s="298">
        <v>1697</v>
      </c>
      <c r="Q42" s="298">
        <f t="shared" si="8"/>
        <v>30154</v>
      </c>
      <c r="R42" s="298">
        <v>1676</v>
      </c>
      <c r="S42" s="298">
        <v>28831</v>
      </c>
      <c r="T42" s="298">
        <v>46</v>
      </c>
      <c r="U42" s="298">
        <v>834</v>
      </c>
      <c r="V42" s="298">
        <v>29</v>
      </c>
      <c r="W42" s="298">
        <v>489</v>
      </c>
      <c r="X42" s="298">
        <v>19</v>
      </c>
      <c r="Y42" s="298">
        <v>216</v>
      </c>
      <c r="Z42" s="298">
        <v>54</v>
      </c>
      <c r="AA42" s="299">
        <v>895</v>
      </c>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row>
    <row r="43" spans="2:71" s="294" customFormat="1" ht="12" customHeight="1">
      <c r="B43" s="295"/>
      <c r="C43" s="304" t="s">
        <v>1058</v>
      </c>
      <c r="D43" s="297">
        <v>1089</v>
      </c>
      <c r="E43" s="298">
        <f t="shared" si="6"/>
        <v>145954</v>
      </c>
      <c r="F43" s="298">
        <v>1004</v>
      </c>
      <c r="G43" s="298">
        <v>111766</v>
      </c>
      <c r="H43" s="298">
        <v>55</v>
      </c>
      <c r="I43" s="298">
        <f t="shared" si="7"/>
        <v>740</v>
      </c>
      <c r="J43" s="298">
        <v>2</v>
      </c>
      <c r="K43" s="298">
        <v>28</v>
      </c>
      <c r="L43" s="298">
        <v>53</v>
      </c>
      <c r="M43" s="298">
        <v>712</v>
      </c>
      <c r="N43" s="298">
        <v>0</v>
      </c>
      <c r="O43" s="298">
        <v>0</v>
      </c>
      <c r="P43" s="298">
        <v>1074</v>
      </c>
      <c r="Q43" s="298">
        <f t="shared" si="8"/>
        <v>33448</v>
      </c>
      <c r="R43" s="298">
        <v>1061</v>
      </c>
      <c r="S43" s="298">
        <v>30281</v>
      </c>
      <c r="T43" s="298">
        <v>111</v>
      </c>
      <c r="U43" s="298">
        <v>2488</v>
      </c>
      <c r="V43" s="298">
        <v>25</v>
      </c>
      <c r="W43" s="298">
        <v>679</v>
      </c>
      <c r="X43" s="298">
        <v>10</v>
      </c>
      <c r="Y43" s="298">
        <v>199</v>
      </c>
      <c r="Z43" s="298">
        <v>22</v>
      </c>
      <c r="AA43" s="299">
        <v>318</v>
      </c>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c r="BS43" s="300"/>
    </row>
    <row r="44" spans="2:71" ht="12" customHeight="1">
      <c r="B44" s="295"/>
      <c r="C44" s="304" t="s">
        <v>1059</v>
      </c>
      <c r="D44" s="285">
        <v>1656</v>
      </c>
      <c r="E44" s="298">
        <f t="shared" si="6"/>
        <v>188021</v>
      </c>
      <c r="F44" s="286">
        <v>1589</v>
      </c>
      <c r="G44" s="286">
        <v>159553</v>
      </c>
      <c r="H44" s="286">
        <v>70</v>
      </c>
      <c r="I44" s="298">
        <f t="shared" si="7"/>
        <v>769</v>
      </c>
      <c r="J44" s="286">
        <v>2</v>
      </c>
      <c r="K44" s="286">
        <v>12</v>
      </c>
      <c r="L44" s="286">
        <v>67</v>
      </c>
      <c r="M44" s="286">
        <v>747</v>
      </c>
      <c r="N44" s="286">
        <v>1</v>
      </c>
      <c r="O44" s="286">
        <v>10</v>
      </c>
      <c r="P44" s="286">
        <v>1586</v>
      </c>
      <c r="Q44" s="298">
        <f t="shared" si="8"/>
        <v>27699</v>
      </c>
      <c r="R44" s="286">
        <v>1546</v>
      </c>
      <c r="S44" s="286">
        <v>25562</v>
      </c>
      <c r="T44" s="286">
        <v>58</v>
      </c>
      <c r="U44" s="286">
        <v>1477</v>
      </c>
      <c r="V44" s="286">
        <v>54</v>
      </c>
      <c r="W44" s="286">
        <v>660</v>
      </c>
      <c r="X44" s="286">
        <v>39</v>
      </c>
      <c r="Y44" s="286">
        <v>1169</v>
      </c>
      <c r="Z44" s="286">
        <v>10</v>
      </c>
      <c r="AA44" s="288">
        <v>165</v>
      </c>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row>
    <row r="45" spans="2:71" ht="12" customHeight="1">
      <c r="B45" s="295"/>
      <c r="C45" s="304"/>
      <c r="D45" s="285"/>
      <c r="E45" s="298"/>
      <c r="F45" s="305"/>
      <c r="G45" s="305"/>
      <c r="H45" s="305"/>
      <c r="I45" s="298"/>
      <c r="J45" s="305"/>
      <c r="K45" s="305"/>
      <c r="L45" s="305"/>
      <c r="M45" s="305"/>
      <c r="N45" s="305"/>
      <c r="O45" s="305"/>
      <c r="P45" s="305"/>
      <c r="Q45" s="298"/>
      <c r="R45" s="305"/>
      <c r="S45" s="305"/>
      <c r="T45" s="305"/>
      <c r="U45" s="305"/>
      <c r="V45" s="305"/>
      <c r="W45" s="305"/>
      <c r="X45" s="305"/>
      <c r="Y45" s="305"/>
      <c r="Z45" s="286"/>
      <c r="AA45" s="288"/>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row>
    <row r="46" spans="2:71" s="301" customFormat="1" ht="12" customHeight="1">
      <c r="B46" s="1223" t="s">
        <v>1060</v>
      </c>
      <c r="C46" s="1224"/>
      <c r="D46" s="290">
        <f>SUM(D52:D65)</f>
        <v>47274</v>
      </c>
      <c r="E46" s="291">
        <f>SUM(E52:E65)</f>
        <v>4401309</v>
      </c>
      <c r="F46" s="291">
        <f>SUM(F52:F65)</f>
        <v>43714</v>
      </c>
      <c r="G46" s="291">
        <f>SUM(G52:G65)</f>
        <v>2669566</v>
      </c>
      <c r="H46" s="291">
        <f>SUM(H47:H50)</f>
        <v>29596</v>
      </c>
      <c r="I46" s="291">
        <f>SUM(I47:I50)</f>
        <v>876324</v>
      </c>
      <c r="J46" s="291">
        <f aca="true" t="shared" si="9" ref="J46:AA46">SUM(J52:J65)</f>
        <v>18594</v>
      </c>
      <c r="K46" s="291">
        <f t="shared" si="9"/>
        <v>518360</v>
      </c>
      <c r="L46" s="291">
        <f t="shared" si="9"/>
        <v>14690</v>
      </c>
      <c r="M46" s="291">
        <f t="shared" si="9"/>
        <v>345988</v>
      </c>
      <c r="N46" s="291">
        <f t="shared" si="9"/>
        <v>738</v>
      </c>
      <c r="O46" s="291">
        <f t="shared" si="9"/>
        <v>11976</v>
      </c>
      <c r="P46" s="291">
        <f t="shared" si="9"/>
        <v>42191</v>
      </c>
      <c r="Q46" s="291">
        <f t="shared" si="9"/>
        <v>855419</v>
      </c>
      <c r="R46" s="291">
        <f t="shared" si="9"/>
        <v>41610</v>
      </c>
      <c r="S46" s="291">
        <f t="shared" si="9"/>
        <v>802052</v>
      </c>
      <c r="T46" s="291">
        <f t="shared" si="9"/>
        <v>1120</v>
      </c>
      <c r="U46" s="291">
        <f t="shared" si="9"/>
        <v>22623</v>
      </c>
      <c r="V46" s="291">
        <f t="shared" si="9"/>
        <v>2042</v>
      </c>
      <c r="W46" s="291">
        <f t="shared" si="9"/>
        <v>30744</v>
      </c>
      <c r="X46" s="291">
        <f t="shared" si="9"/>
        <v>422</v>
      </c>
      <c r="Y46" s="291">
        <f t="shared" si="9"/>
        <v>3102</v>
      </c>
      <c r="Z46" s="291">
        <f t="shared" si="9"/>
        <v>2608</v>
      </c>
      <c r="AA46" s="292">
        <f t="shared" si="9"/>
        <v>32097</v>
      </c>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row>
    <row r="47" spans="2:71" s="294" customFormat="1" ht="12" customHeight="1">
      <c r="B47" s="295"/>
      <c r="C47" s="304" t="s">
        <v>1024</v>
      </c>
      <c r="D47" s="297">
        <v>1356</v>
      </c>
      <c r="E47" s="298">
        <f>SUM(G47,I47,Q47)</f>
        <v>119888</v>
      </c>
      <c r="F47" s="298">
        <v>1252</v>
      </c>
      <c r="G47" s="298">
        <v>90738</v>
      </c>
      <c r="H47" s="298">
        <v>239</v>
      </c>
      <c r="I47" s="298">
        <f>SUM(K47,M47,O47)</f>
        <v>3803</v>
      </c>
      <c r="J47" s="298">
        <v>195</v>
      </c>
      <c r="K47" s="298">
        <v>3170</v>
      </c>
      <c r="L47" s="298">
        <v>29</v>
      </c>
      <c r="M47" s="298">
        <v>306</v>
      </c>
      <c r="N47" s="298">
        <v>20</v>
      </c>
      <c r="O47" s="298">
        <v>327</v>
      </c>
      <c r="P47" s="298">
        <v>1283</v>
      </c>
      <c r="Q47" s="298">
        <f>SUM(S47,U47,W47)</f>
        <v>25347</v>
      </c>
      <c r="R47" s="298">
        <v>1271</v>
      </c>
      <c r="S47" s="298">
        <v>24647</v>
      </c>
      <c r="T47" s="298">
        <v>17</v>
      </c>
      <c r="U47" s="298">
        <v>379</v>
      </c>
      <c r="V47" s="298">
        <v>26</v>
      </c>
      <c r="W47" s="298">
        <v>321</v>
      </c>
      <c r="X47" s="298">
        <v>13</v>
      </c>
      <c r="Y47" s="298">
        <v>144</v>
      </c>
      <c r="Z47" s="298">
        <v>64</v>
      </c>
      <c r="AA47" s="299">
        <v>727</v>
      </c>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row>
    <row r="48" spans="2:71" s="294" customFormat="1" ht="12" customHeight="1">
      <c r="B48" s="295"/>
      <c r="C48" s="304" t="s">
        <v>1025</v>
      </c>
      <c r="D48" s="297">
        <v>21281</v>
      </c>
      <c r="E48" s="298">
        <f>SUM(G48,I48,Q48)</f>
        <v>2005937</v>
      </c>
      <c r="F48" s="298">
        <v>19902</v>
      </c>
      <c r="G48" s="298">
        <v>1323975</v>
      </c>
      <c r="H48" s="298">
        <v>14662</v>
      </c>
      <c r="I48" s="298">
        <f>SUM(K48,M48,O48)</f>
        <v>417238</v>
      </c>
      <c r="J48" s="298">
        <v>11655</v>
      </c>
      <c r="K48" s="298">
        <v>307287</v>
      </c>
      <c r="L48" s="298">
        <v>4866</v>
      </c>
      <c r="M48" s="298">
        <v>106081</v>
      </c>
      <c r="N48" s="298">
        <v>243</v>
      </c>
      <c r="O48" s="298">
        <v>3870</v>
      </c>
      <c r="P48" s="298">
        <v>17750</v>
      </c>
      <c r="Q48" s="298">
        <f>SUM(S48,U48,W48)</f>
        <v>264724</v>
      </c>
      <c r="R48" s="298">
        <v>17480</v>
      </c>
      <c r="S48" s="298">
        <v>252124</v>
      </c>
      <c r="T48" s="298">
        <v>355</v>
      </c>
      <c r="U48" s="298">
        <v>5351</v>
      </c>
      <c r="V48" s="298">
        <v>707</v>
      </c>
      <c r="W48" s="298">
        <v>7249</v>
      </c>
      <c r="X48" s="298">
        <v>145</v>
      </c>
      <c r="Y48" s="298">
        <v>950</v>
      </c>
      <c r="Z48" s="298">
        <v>896</v>
      </c>
      <c r="AA48" s="299">
        <v>7949</v>
      </c>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0"/>
      <c r="BR48" s="300"/>
      <c r="BS48" s="300"/>
    </row>
    <row r="49" spans="2:71" s="294" customFormat="1" ht="12" customHeight="1">
      <c r="B49" s="295"/>
      <c r="C49" s="304" t="s">
        <v>1041</v>
      </c>
      <c r="D49" s="297">
        <v>18127</v>
      </c>
      <c r="E49" s="298">
        <f>SUM(G49,I49,Q49)</f>
        <v>1771098</v>
      </c>
      <c r="F49" s="298">
        <v>16664</v>
      </c>
      <c r="G49" s="298">
        <v>974456</v>
      </c>
      <c r="H49" s="298">
        <v>11313</v>
      </c>
      <c r="I49" s="298">
        <f>SUM(K49,M49,O49)</f>
        <v>370202</v>
      </c>
      <c r="J49" s="298">
        <v>5338</v>
      </c>
      <c r="K49" s="298">
        <v>179412</v>
      </c>
      <c r="L49" s="298">
        <v>7476</v>
      </c>
      <c r="M49" s="298">
        <v>184327</v>
      </c>
      <c r="N49" s="298">
        <v>392</v>
      </c>
      <c r="O49" s="298">
        <v>6463</v>
      </c>
      <c r="P49" s="298">
        <v>16868</v>
      </c>
      <c r="Q49" s="298">
        <f>SUM(S49,U49,W49)</f>
        <v>426440</v>
      </c>
      <c r="R49" s="298">
        <v>16675</v>
      </c>
      <c r="S49" s="298">
        <v>399176</v>
      </c>
      <c r="T49" s="298">
        <v>580</v>
      </c>
      <c r="U49" s="298">
        <v>13668</v>
      </c>
      <c r="V49" s="298">
        <v>736</v>
      </c>
      <c r="W49" s="298">
        <v>13596</v>
      </c>
      <c r="X49" s="298">
        <v>163</v>
      </c>
      <c r="Y49" s="298">
        <v>1181</v>
      </c>
      <c r="Z49" s="298">
        <v>1006</v>
      </c>
      <c r="AA49" s="299">
        <v>15222</v>
      </c>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0"/>
    </row>
    <row r="50" spans="2:71" s="294" customFormat="1" ht="12" customHeight="1">
      <c r="B50" s="295"/>
      <c r="C50" s="304" t="s">
        <v>1027</v>
      </c>
      <c r="D50" s="297">
        <v>6510</v>
      </c>
      <c r="E50" s="298">
        <f>SUM(G50,I50,Q50)</f>
        <v>504386</v>
      </c>
      <c r="F50" s="298">
        <v>5896</v>
      </c>
      <c r="G50" s="298">
        <v>280397</v>
      </c>
      <c r="H50" s="298">
        <v>3382</v>
      </c>
      <c r="I50" s="298">
        <f>SUM(K50,M50,O50)</f>
        <v>85081</v>
      </c>
      <c r="J50" s="298">
        <v>1406</v>
      </c>
      <c r="K50" s="298">
        <v>28491</v>
      </c>
      <c r="L50" s="298">
        <v>2319</v>
      </c>
      <c r="M50" s="298">
        <v>55274</v>
      </c>
      <c r="N50" s="298">
        <v>83</v>
      </c>
      <c r="O50" s="298">
        <v>1316</v>
      </c>
      <c r="P50" s="298">
        <v>6290</v>
      </c>
      <c r="Q50" s="298">
        <f>SUM(S50,U50,W50)</f>
        <v>138908</v>
      </c>
      <c r="R50" s="298">
        <v>6184</v>
      </c>
      <c r="S50" s="298">
        <v>126105</v>
      </c>
      <c r="T50" s="298">
        <v>168</v>
      </c>
      <c r="U50" s="298">
        <v>3225</v>
      </c>
      <c r="V50" s="298">
        <v>573</v>
      </c>
      <c r="W50" s="298">
        <v>9578</v>
      </c>
      <c r="X50" s="298">
        <v>101</v>
      </c>
      <c r="Y50" s="298">
        <v>827</v>
      </c>
      <c r="Z50" s="298">
        <v>642</v>
      </c>
      <c r="AA50" s="299">
        <v>8199</v>
      </c>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row>
    <row r="51" spans="2:71" s="294" customFormat="1" ht="9" customHeight="1">
      <c r="B51" s="295"/>
      <c r="C51" s="304"/>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9"/>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row>
    <row r="52" spans="2:27" ht="12" customHeight="1">
      <c r="B52" s="295"/>
      <c r="C52" s="304" t="s">
        <v>1028</v>
      </c>
      <c r="D52" s="285">
        <v>9508</v>
      </c>
      <c r="E52" s="298">
        <f aca="true" t="shared" si="10" ref="E52:E65">SUM(G52,I52,Q52)</f>
        <v>840707</v>
      </c>
      <c r="F52" s="305">
        <v>8849</v>
      </c>
      <c r="G52" s="305">
        <v>575059</v>
      </c>
      <c r="H52" s="305">
        <v>4916</v>
      </c>
      <c r="I52" s="298">
        <f aca="true" t="shared" si="11" ref="I52:I65">SUM(K52,M52,O52)</f>
        <v>106120</v>
      </c>
      <c r="J52" s="305">
        <v>3355</v>
      </c>
      <c r="K52" s="298">
        <v>62625</v>
      </c>
      <c r="L52" s="305">
        <v>2086</v>
      </c>
      <c r="M52" s="305">
        <v>40926</v>
      </c>
      <c r="N52" s="305">
        <v>182</v>
      </c>
      <c r="O52" s="305">
        <v>2569</v>
      </c>
      <c r="P52" s="305">
        <v>8961</v>
      </c>
      <c r="Q52" s="298">
        <f aca="true" t="shared" si="12" ref="Q52:Q65">SUM(S52,U52,W52)</f>
        <v>159528</v>
      </c>
      <c r="R52" s="305">
        <v>8866</v>
      </c>
      <c r="S52" s="305">
        <v>153839</v>
      </c>
      <c r="T52" s="305">
        <v>108</v>
      </c>
      <c r="U52" s="305">
        <v>2973</v>
      </c>
      <c r="V52" s="305">
        <v>164</v>
      </c>
      <c r="W52" s="305">
        <v>2716</v>
      </c>
      <c r="X52" s="305">
        <v>36</v>
      </c>
      <c r="Y52" s="305">
        <v>273</v>
      </c>
      <c r="Z52" s="286">
        <v>397</v>
      </c>
      <c r="AA52" s="288">
        <v>4943</v>
      </c>
    </row>
    <row r="53" spans="2:71" s="294" customFormat="1" ht="12" customHeight="1">
      <c r="B53" s="295"/>
      <c r="C53" s="304" t="s">
        <v>1061</v>
      </c>
      <c r="D53" s="297">
        <v>4278</v>
      </c>
      <c r="E53" s="298">
        <f t="shared" si="10"/>
        <v>375047</v>
      </c>
      <c r="F53" s="298">
        <v>4091</v>
      </c>
      <c r="G53" s="298">
        <v>261709</v>
      </c>
      <c r="H53" s="298">
        <v>3181</v>
      </c>
      <c r="I53" s="298">
        <f t="shared" si="11"/>
        <v>73157</v>
      </c>
      <c r="J53" s="298">
        <v>3102</v>
      </c>
      <c r="K53" s="298">
        <v>70455</v>
      </c>
      <c r="L53" s="298">
        <v>182</v>
      </c>
      <c r="M53" s="298">
        <v>2300</v>
      </c>
      <c r="N53" s="298">
        <v>28</v>
      </c>
      <c r="O53" s="298">
        <v>402</v>
      </c>
      <c r="P53" s="298">
        <v>3504</v>
      </c>
      <c r="Q53" s="298">
        <f t="shared" si="12"/>
        <v>40181</v>
      </c>
      <c r="R53" s="298">
        <v>3453</v>
      </c>
      <c r="S53" s="298">
        <v>36086</v>
      </c>
      <c r="T53" s="298">
        <v>104</v>
      </c>
      <c r="U53" s="298">
        <v>1137</v>
      </c>
      <c r="V53" s="298">
        <v>162</v>
      </c>
      <c r="W53" s="298">
        <v>2958</v>
      </c>
      <c r="X53" s="298">
        <v>58</v>
      </c>
      <c r="Y53" s="298">
        <v>432</v>
      </c>
      <c r="Z53" s="298">
        <v>590</v>
      </c>
      <c r="AA53" s="299">
        <v>5313</v>
      </c>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row>
    <row r="54" spans="2:71" s="294" customFormat="1" ht="12" customHeight="1">
      <c r="B54" s="295"/>
      <c r="C54" s="304" t="s">
        <v>1062</v>
      </c>
      <c r="D54" s="297">
        <v>3341</v>
      </c>
      <c r="E54" s="298">
        <f t="shared" si="10"/>
        <v>291986</v>
      </c>
      <c r="F54" s="298">
        <v>3096</v>
      </c>
      <c r="G54" s="298">
        <v>161234</v>
      </c>
      <c r="H54" s="298">
        <v>2254</v>
      </c>
      <c r="I54" s="298">
        <f t="shared" si="11"/>
        <v>67191</v>
      </c>
      <c r="J54" s="298">
        <v>842</v>
      </c>
      <c r="K54" s="298">
        <v>18542</v>
      </c>
      <c r="L54" s="298">
        <v>1769</v>
      </c>
      <c r="M54" s="298">
        <v>46728</v>
      </c>
      <c r="N54" s="298">
        <v>98</v>
      </c>
      <c r="O54" s="298">
        <v>1921</v>
      </c>
      <c r="P54" s="298">
        <v>3178</v>
      </c>
      <c r="Q54" s="298">
        <f t="shared" si="12"/>
        <v>63561</v>
      </c>
      <c r="R54" s="298">
        <v>3149</v>
      </c>
      <c r="S54" s="298">
        <v>59283</v>
      </c>
      <c r="T54" s="298">
        <v>122</v>
      </c>
      <c r="U54" s="298">
        <v>2509</v>
      </c>
      <c r="V54" s="298">
        <v>96</v>
      </c>
      <c r="W54" s="298">
        <v>1769</v>
      </c>
      <c r="X54" s="298">
        <v>28</v>
      </c>
      <c r="Y54" s="298">
        <v>153</v>
      </c>
      <c r="Z54" s="298">
        <v>126</v>
      </c>
      <c r="AA54" s="299">
        <v>1422</v>
      </c>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0"/>
      <c r="BO54" s="300"/>
      <c r="BP54" s="300"/>
      <c r="BQ54" s="300"/>
      <c r="BR54" s="300"/>
      <c r="BS54" s="300"/>
    </row>
    <row r="55" spans="2:71" s="294" customFormat="1" ht="12" customHeight="1">
      <c r="B55" s="295"/>
      <c r="C55" s="304" t="s">
        <v>1063</v>
      </c>
      <c r="D55" s="297">
        <v>4787</v>
      </c>
      <c r="E55" s="298">
        <f t="shared" si="10"/>
        <v>460507</v>
      </c>
      <c r="F55" s="298">
        <v>4543</v>
      </c>
      <c r="G55" s="298">
        <v>274907</v>
      </c>
      <c r="H55" s="298">
        <v>3356</v>
      </c>
      <c r="I55" s="298">
        <f t="shared" si="11"/>
        <v>106165</v>
      </c>
      <c r="J55" s="298">
        <v>661</v>
      </c>
      <c r="K55" s="298">
        <v>15884</v>
      </c>
      <c r="L55" s="298">
        <v>3063</v>
      </c>
      <c r="M55" s="298">
        <v>88886</v>
      </c>
      <c r="N55" s="298">
        <v>89</v>
      </c>
      <c r="O55" s="298">
        <v>1395</v>
      </c>
      <c r="P55" s="298">
        <v>4105</v>
      </c>
      <c r="Q55" s="298">
        <f t="shared" si="12"/>
        <v>79435</v>
      </c>
      <c r="R55" s="298">
        <v>4053</v>
      </c>
      <c r="S55" s="298">
        <v>73618</v>
      </c>
      <c r="T55" s="298">
        <v>179</v>
      </c>
      <c r="U55" s="298">
        <v>3179</v>
      </c>
      <c r="V55" s="298">
        <v>166</v>
      </c>
      <c r="W55" s="298">
        <v>2638</v>
      </c>
      <c r="X55" s="298">
        <v>63</v>
      </c>
      <c r="Y55" s="298">
        <v>326</v>
      </c>
      <c r="Z55" s="298">
        <v>241</v>
      </c>
      <c r="AA55" s="299">
        <v>3739</v>
      </c>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0"/>
    </row>
    <row r="56" spans="2:71" s="294" customFormat="1" ht="12" customHeight="1">
      <c r="B56" s="295"/>
      <c r="C56" s="304" t="s">
        <v>1064</v>
      </c>
      <c r="D56" s="297">
        <v>4481</v>
      </c>
      <c r="E56" s="298">
        <f t="shared" si="10"/>
        <v>453703</v>
      </c>
      <c r="F56" s="298">
        <v>3850</v>
      </c>
      <c r="G56" s="298">
        <v>225865</v>
      </c>
      <c r="H56" s="298">
        <v>3640</v>
      </c>
      <c r="I56" s="298">
        <f t="shared" si="11"/>
        <v>159194</v>
      </c>
      <c r="J56" s="298">
        <v>3234</v>
      </c>
      <c r="K56" s="298">
        <v>138652</v>
      </c>
      <c r="L56" s="298">
        <v>998</v>
      </c>
      <c r="M56" s="298">
        <v>20384</v>
      </c>
      <c r="N56" s="298">
        <v>11</v>
      </c>
      <c r="O56" s="298">
        <v>158</v>
      </c>
      <c r="P56" s="298">
        <v>3823</v>
      </c>
      <c r="Q56" s="298">
        <f t="shared" si="12"/>
        <v>68644</v>
      </c>
      <c r="R56" s="298">
        <v>3757</v>
      </c>
      <c r="S56" s="298">
        <v>65758</v>
      </c>
      <c r="T56" s="298">
        <v>141</v>
      </c>
      <c r="U56" s="298">
        <v>2472</v>
      </c>
      <c r="V56" s="298">
        <v>27</v>
      </c>
      <c r="W56" s="298">
        <v>414</v>
      </c>
      <c r="X56" s="298">
        <v>53</v>
      </c>
      <c r="Y56" s="298">
        <v>337</v>
      </c>
      <c r="Z56" s="298">
        <v>66</v>
      </c>
      <c r="AA56" s="299">
        <v>775</v>
      </c>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row>
    <row r="57" spans="2:71" s="294" customFormat="1" ht="12" customHeight="1">
      <c r="B57" s="295"/>
      <c r="C57" s="304" t="s">
        <v>1065</v>
      </c>
      <c r="D57" s="297">
        <v>4100</v>
      </c>
      <c r="E57" s="298">
        <f t="shared" si="10"/>
        <v>390554</v>
      </c>
      <c r="F57" s="298">
        <v>3200</v>
      </c>
      <c r="G57" s="298">
        <v>164414</v>
      </c>
      <c r="H57" s="298">
        <v>2552</v>
      </c>
      <c r="I57" s="298">
        <f t="shared" si="11"/>
        <v>110768</v>
      </c>
      <c r="J57" s="298">
        <v>2014</v>
      </c>
      <c r="K57" s="298">
        <v>92176</v>
      </c>
      <c r="L57" s="298">
        <v>826</v>
      </c>
      <c r="M57" s="298">
        <v>17403</v>
      </c>
      <c r="N57" s="298">
        <v>61</v>
      </c>
      <c r="O57" s="298">
        <v>1189</v>
      </c>
      <c r="P57" s="298">
        <v>3451</v>
      </c>
      <c r="Q57" s="298">
        <f t="shared" si="12"/>
        <v>115372</v>
      </c>
      <c r="R57" s="298">
        <v>3402</v>
      </c>
      <c r="S57" s="298">
        <v>109837</v>
      </c>
      <c r="T57" s="298">
        <v>83</v>
      </c>
      <c r="U57" s="298">
        <v>1783</v>
      </c>
      <c r="V57" s="298">
        <v>144</v>
      </c>
      <c r="W57" s="298">
        <v>3752</v>
      </c>
      <c r="X57" s="298">
        <v>17</v>
      </c>
      <c r="Y57" s="298">
        <v>112</v>
      </c>
      <c r="Z57" s="298">
        <v>64</v>
      </c>
      <c r="AA57" s="299">
        <v>964</v>
      </c>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row>
    <row r="58" spans="2:71" s="294" customFormat="1" ht="12" customHeight="1">
      <c r="B58" s="295"/>
      <c r="C58" s="304" t="s">
        <v>1066</v>
      </c>
      <c r="D58" s="297">
        <v>3907</v>
      </c>
      <c r="E58" s="298">
        <f t="shared" si="10"/>
        <v>468406</v>
      </c>
      <c r="F58" s="298">
        <v>3786</v>
      </c>
      <c r="G58" s="298">
        <v>298255</v>
      </c>
      <c r="H58" s="298">
        <v>1983</v>
      </c>
      <c r="I58" s="298">
        <f t="shared" si="11"/>
        <v>44956</v>
      </c>
      <c r="J58" s="298">
        <v>89</v>
      </c>
      <c r="K58" s="305">
        <v>2520</v>
      </c>
      <c r="L58" s="298">
        <v>1905</v>
      </c>
      <c r="M58" s="298">
        <v>41541</v>
      </c>
      <c r="N58" s="298">
        <v>29</v>
      </c>
      <c r="O58" s="298">
        <v>895</v>
      </c>
      <c r="P58" s="298">
        <v>3774</v>
      </c>
      <c r="Q58" s="298">
        <f t="shared" si="12"/>
        <v>125195</v>
      </c>
      <c r="R58" s="298">
        <v>3755</v>
      </c>
      <c r="S58" s="298">
        <v>121003</v>
      </c>
      <c r="T58" s="298">
        <v>77</v>
      </c>
      <c r="U58" s="298">
        <v>2252</v>
      </c>
      <c r="V58" s="298">
        <v>125</v>
      </c>
      <c r="W58" s="298">
        <v>1940</v>
      </c>
      <c r="X58" s="298">
        <v>14</v>
      </c>
      <c r="Y58" s="298">
        <v>144</v>
      </c>
      <c r="Z58" s="298">
        <v>112</v>
      </c>
      <c r="AA58" s="299">
        <v>2021</v>
      </c>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row>
    <row r="59" spans="2:27" ht="12" customHeight="1">
      <c r="B59" s="295"/>
      <c r="C59" s="304" t="s">
        <v>1067</v>
      </c>
      <c r="D59" s="285">
        <v>1458</v>
      </c>
      <c r="E59" s="298">
        <f t="shared" si="10"/>
        <v>120682</v>
      </c>
      <c r="F59" s="305">
        <v>1415</v>
      </c>
      <c r="G59" s="305">
        <v>85206</v>
      </c>
      <c r="H59" s="305">
        <v>1111</v>
      </c>
      <c r="I59" s="298">
        <f t="shared" si="11"/>
        <v>25191</v>
      </c>
      <c r="J59" s="305">
        <v>1040</v>
      </c>
      <c r="K59" s="298">
        <v>20790</v>
      </c>
      <c r="L59" s="305">
        <v>257</v>
      </c>
      <c r="M59" s="305">
        <v>4229</v>
      </c>
      <c r="N59" s="305">
        <v>13</v>
      </c>
      <c r="O59" s="305">
        <v>172</v>
      </c>
      <c r="P59" s="305">
        <v>1157</v>
      </c>
      <c r="Q59" s="298">
        <f t="shared" si="12"/>
        <v>10285</v>
      </c>
      <c r="R59" s="305">
        <v>1143</v>
      </c>
      <c r="S59" s="305">
        <v>9528</v>
      </c>
      <c r="T59" s="305">
        <v>13</v>
      </c>
      <c r="U59" s="305">
        <v>146</v>
      </c>
      <c r="V59" s="305">
        <v>63</v>
      </c>
      <c r="W59" s="305">
        <v>611</v>
      </c>
      <c r="X59" s="305">
        <v>4</v>
      </c>
      <c r="Y59" s="305">
        <v>38</v>
      </c>
      <c r="Z59" s="286">
        <v>90</v>
      </c>
      <c r="AA59" s="288">
        <v>867</v>
      </c>
    </row>
    <row r="60" spans="2:71" s="294" customFormat="1" ht="12" customHeight="1">
      <c r="B60" s="295"/>
      <c r="C60" s="304" t="s">
        <v>1068</v>
      </c>
      <c r="D60" s="297">
        <v>1624</v>
      </c>
      <c r="E60" s="298">
        <f t="shared" si="10"/>
        <v>128385</v>
      </c>
      <c r="F60" s="298">
        <v>1507</v>
      </c>
      <c r="G60" s="298">
        <v>69963</v>
      </c>
      <c r="H60" s="298">
        <v>1374</v>
      </c>
      <c r="I60" s="298">
        <f t="shared" si="11"/>
        <v>37800</v>
      </c>
      <c r="J60" s="298">
        <v>956</v>
      </c>
      <c r="K60" s="298">
        <v>19467</v>
      </c>
      <c r="L60" s="298">
        <v>644</v>
      </c>
      <c r="M60" s="298">
        <v>17758</v>
      </c>
      <c r="N60" s="298">
        <v>51</v>
      </c>
      <c r="O60" s="298">
        <v>575</v>
      </c>
      <c r="P60" s="298">
        <v>1300</v>
      </c>
      <c r="Q60" s="298">
        <f t="shared" si="12"/>
        <v>20622</v>
      </c>
      <c r="R60" s="298">
        <v>1276</v>
      </c>
      <c r="S60" s="298">
        <v>18324</v>
      </c>
      <c r="T60" s="298">
        <v>66</v>
      </c>
      <c r="U60" s="298">
        <v>1305</v>
      </c>
      <c r="V60" s="298">
        <v>85</v>
      </c>
      <c r="W60" s="298">
        <v>993</v>
      </c>
      <c r="X60" s="298">
        <v>15</v>
      </c>
      <c r="Y60" s="298">
        <v>185</v>
      </c>
      <c r="Z60" s="298">
        <v>147</v>
      </c>
      <c r="AA60" s="299">
        <v>1612</v>
      </c>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row>
    <row r="61" spans="2:71" s="294" customFormat="1" ht="12" customHeight="1">
      <c r="B61" s="295"/>
      <c r="C61" s="304" t="s">
        <v>362</v>
      </c>
      <c r="D61" s="297">
        <v>1674</v>
      </c>
      <c r="E61" s="298">
        <f t="shared" si="10"/>
        <v>143374</v>
      </c>
      <c r="F61" s="298">
        <v>1576</v>
      </c>
      <c r="G61" s="298">
        <v>78762</v>
      </c>
      <c r="H61" s="298">
        <v>10870</v>
      </c>
      <c r="I61" s="298">
        <f t="shared" si="11"/>
        <v>31930</v>
      </c>
      <c r="J61" s="298">
        <v>771</v>
      </c>
      <c r="K61" s="298">
        <v>20190</v>
      </c>
      <c r="L61" s="298">
        <v>488</v>
      </c>
      <c r="M61" s="298">
        <v>11212</v>
      </c>
      <c r="N61" s="298">
        <v>37</v>
      </c>
      <c r="O61" s="298">
        <v>528</v>
      </c>
      <c r="P61" s="298">
        <v>1599</v>
      </c>
      <c r="Q61" s="298">
        <f t="shared" si="12"/>
        <v>32682</v>
      </c>
      <c r="R61" s="298">
        <v>1582</v>
      </c>
      <c r="S61" s="298">
        <v>29925</v>
      </c>
      <c r="T61" s="298">
        <v>31</v>
      </c>
      <c r="U61" s="298">
        <v>888</v>
      </c>
      <c r="V61" s="298">
        <v>130</v>
      </c>
      <c r="W61" s="298">
        <v>1869</v>
      </c>
      <c r="X61" s="298">
        <v>25</v>
      </c>
      <c r="Y61" s="298">
        <v>186</v>
      </c>
      <c r="Z61" s="298">
        <v>135</v>
      </c>
      <c r="AA61" s="299">
        <v>1598</v>
      </c>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row>
    <row r="62" spans="2:71" s="294" customFormat="1" ht="12" customHeight="1">
      <c r="B62" s="295"/>
      <c r="C62" s="304" t="s">
        <v>1069</v>
      </c>
      <c r="D62" s="297">
        <v>2130</v>
      </c>
      <c r="E62" s="298">
        <f t="shared" si="10"/>
        <v>192139</v>
      </c>
      <c r="F62" s="298">
        <v>2026</v>
      </c>
      <c r="G62" s="298">
        <v>87855</v>
      </c>
      <c r="H62" s="298">
        <v>1727</v>
      </c>
      <c r="I62" s="298">
        <f t="shared" si="11"/>
        <v>67277</v>
      </c>
      <c r="J62" s="298">
        <v>1086</v>
      </c>
      <c r="K62" s="298">
        <v>33101</v>
      </c>
      <c r="L62" s="298">
        <v>1120</v>
      </c>
      <c r="M62" s="298">
        <v>32850</v>
      </c>
      <c r="N62" s="298">
        <v>78</v>
      </c>
      <c r="O62" s="298">
        <v>1326</v>
      </c>
      <c r="P62" s="298">
        <v>1885</v>
      </c>
      <c r="Q62" s="298">
        <f t="shared" si="12"/>
        <v>37007</v>
      </c>
      <c r="R62" s="298">
        <v>1811</v>
      </c>
      <c r="S62" s="298">
        <v>33127</v>
      </c>
      <c r="T62" s="298">
        <v>55</v>
      </c>
      <c r="U62" s="298">
        <v>1313</v>
      </c>
      <c r="V62" s="298">
        <v>165</v>
      </c>
      <c r="W62" s="298">
        <v>2567</v>
      </c>
      <c r="X62" s="298">
        <v>31</v>
      </c>
      <c r="Y62" s="298">
        <v>239</v>
      </c>
      <c r="Z62" s="298">
        <v>183</v>
      </c>
      <c r="AA62" s="299">
        <v>2817</v>
      </c>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row>
    <row r="63" spans="2:71" s="294" customFormat="1" ht="12" customHeight="1">
      <c r="B63" s="295"/>
      <c r="C63" s="304" t="s">
        <v>364</v>
      </c>
      <c r="D63" s="297">
        <v>1638</v>
      </c>
      <c r="E63" s="298">
        <f t="shared" si="10"/>
        <v>109479</v>
      </c>
      <c r="F63" s="298">
        <v>1567</v>
      </c>
      <c r="G63" s="298">
        <v>72511</v>
      </c>
      <c r="H63" s="298">
        <v>448</v>
      </c>
      <c r="I63" s="298">
        <f t="shared" si="11"/>
        <v>7283</v>
      </c>
      <c r="J63" s="298">
        <v>209</v>
      </c>
      <c r="K63" s="298">
        <v>3490</v>
      </c>
      <c r="L63" s="298">
        <v>276</v>
      </c>
      <c r="M63" s="298">
        <v>3528</v>
      </c>
      <c r="N63" s="298">
        <v>18</v>
      </c>
      <c r="O63" s="298">
        <v>265</v>
      </c>
      <c r="P63" s="298">
        <v>1596</v>
      </c>
      <c r="Q63" s="298">
        <f t="shared" si="12"/>
        <v>29685</v>
      </c>
      <c r="R63" s="298">
        <v>1572</v>
      </c>
      <c r="S63" s="298">
        <v>23402</v>
      </c>
      <c r="T63" s="298">
        <v>58</v>
      </c>
      <c r="U63" s="298">
        <v>1062</v>
      </c>
      <c r="V63" s="298">
        <v>303</v>
      </c>
      <c r="W63" s="298">
        <v>5221</v>
      </c>
      <c r="X63" s="298">
        <v>46</v>
      </c>
      <c r="Y63" s="298">
        <v>359</v>
      </c>
      <c r="Z63" s="298">
        <v>151</v>
      </c>
      <c r="AA63" s="299">
        <v>2135</v>
      </c>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row>
    <row r="64" spans="2:71" s="294" customFormat="1" ht="12" customHeight="1">
      <c r="B64" s="295"/>
      <c r="C64" s="304" t="s">
        <v>365</v>
      </c>
      <c r="D64" s="297">
        <v>2679</v>
      </c>
      <c r="E64" s="298">
        <f t="shared" si="10"/>
        <v>243024</v>
      </c>
      <c r="F64" s="298">
        <v>2617</v>
      </c>
      <c r="G64" s="298">
        <v>189799</v>
      </c>
      <c r="H64" s="298">
        <v>1442</v>
      </c>
      <c r="I64" s="298">
        <f t="shared" si="11"/>
        <v>27370</v>
      </c>
      <c r="J64" s="298">
        <v>1200</v>
      </c>
      <c r="K64" s="298">
        <v>19299</v>
      </c>
      <c r="L64" s="298">
        <v>571</v>
      </c>
      <c r="M64" s="298">
        <v>7682</v>
      </c>
      <c r="N64" s="298">
        <v>32</v>
      </c>
      <c r="O64" s="298">
        <v>389</v>
      </c>
      <c r="P64" s="298">
        <v>2253</v>
      </c>
      <c r="Q64" s="298">
        <f t="shared" si="12"/>
        <v>25855</v>
      </c>
      <c r="R64" s="298">
        <v>2202</v>
      </c>
      <c r="S64" s="298">
        <v>24338</v>
      </c>
      <c r="T64" s="298">
        <v>26</v>
      </c>
      <c r="U64" s="298">
        <v>302</v>
      </c>
      <c r="V64" s="298">
        <v>296</v>
      </c>
      <c r="W64" s="298">
        <v>1215</v>
      </c>
      <c r="X64" s="298">
        <v>10</v>
      </c>
      <c r="Y64" s="298">
        <v>69</v>
      </c>
      <c r="Z64" s="298">
        <v>183</v>
      </c>
      <c r="AA64" s="299">
        <v>997</v>
      </c>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row>
    <row r="65" spans="2:71" s="294" customFormat="1" ht="12" customHeight="1">
      <c r="B65" s="295"/>
      <c r="C65" s="304" t="s">
        <v>1070</v>
      </c>
      <c r="D65" s="297">
        <v>1669</v>
      </c>
      <c r="E65" s="298">
        <f t="shared" si="10"/>
        <v>183316</v>
      </c>
      <c r="F65" s="298">
        <v>1591</v>
      </c>
      <c r="G65" s="298">
        <v>124027</v>
      </c>
      <c r="H65" s="298">
        <v>532</v>
      </c>
      <c r="I65" s="298">
        <f t="shared" si="11"/>
        <v>11922</v>
      </c>
      <c r="J65" s="298">
        <v>35</v>
      </c>
      <c r="K65" s="298">
        <v>1169</v>
      </c>
      <c r="L65" s="298">
        <v>505</v>
      </c>
      <c r="M65" s="298">
        <v>10561</v>
      </c>
      <c r="N65" s="298">
        <v>11</v>
      </c>
      <c r="O65" s="298">
        <v>192</v>
      </c>
      <c r="P65" s="298">
        <v>1605</v>
      </c>
      <c r="Q65" s="298">
        <f t="shared" si="12"/>
        <v>47367</v>
      </c>
      <c r="R65" s="298">
        <v>1589</v>
      </c>
      <c r="S65" s="298">
        <v>43984</v>
      </c>
      <c r="T65" s="298">
        <v>57</v>
      </c>
      <c r="U65" s="298">
        <v>1302</v>
      </c>
      <c r="V65" s="298">
        <v>116</v>
      </c>
      <c r="W65" s="298">
        <v>2081</v>
      </c>
      <c r="X65" s="298">
        <v>22</v>
      </c>
      <c r="Y65" s="298">
        <v>249</v>
      </c>
      <c r="Z65" s="298">
        <v>123</v>
      </c>
      <c r="AA65" s="299">
        <v>2894</v>
      </c>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row>
    <row r="66" spans="2:71" s="294" customFormat="1" ht="12" customHeight="1">
      <c r="B66" s="295"/>
      <c r="C66" s="304"/>
      <c r="D66" s="297"/>
      <c r="E66" s="298"/>
      <c r="F66" s="298"/>
      <c r="G66" s="298"/>
      <c r="H66" s="298"/>
      <c r="I66" s="298"/>
      <c r="J66" s="298"/>
      <c r="K66" s="298"/>
      <c r="L66" s="298"/>
      <c r="M66" s="298"/>
      <c r="N66" s="298"/>
      <c r="O66" s="298"/>
      <c r="P66" s="298"/>
      <c r="Q66" s="298"/>
      <c r="R66" s="298"/>
      <c r="S66" s="298"/>
      <c r="T66" s="298"/>
      <c r="U66" s="298"/>
      <c r="V66" s="298"/>
      <c r="W66" s="298"/>
      <c r="X66" s="298"/>
      <c r="Y66" s="298"/>
      <c r="Z66" s="298"/>
      <c r="AA66" s="299"/>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row>
    <row r="67" spans="2:71" s="301" customFormat="1" ht="12" customHeight="1">
      <c r="B67" s="1223" t="s">
        <v>1071</v>
      </c>
      <c r="C67" s="1224"/>
      <c r="D67" s="290">
        <f aca="true" t="shared" si="13" ref="D67:AA67">SUM(D72:D79)</f>
        <v>25986</v>
      </c>
      <c r="E67" s="291">
        <f t="shared" si="13"/>
        <v>2832862</v>
      </c>
      <c r="F67" s="291">
        <f t="shared" si="13"/>
        <v>24241</v>
      </c>
      <c r="G67" s="291">
        <f t="shared" si="13"/>
        <v>2100089</v>
      </c>
      <c r="H67" s="291">
        <f t="shared" si="13"/>
        <v>10083</v>
      </c>
      <c r="I67" s="291">
        <f t="shared" si="13"/>
        <v>268396</v>
      </c>
      <c r="J67" s="291">
        <f t="shared" si="13"/>
        <v>5334</v>
      </c>
      <c r="K67" s="291">
        <f t="shared" si="13"/>
        <v>131801</v>
      </c>
      <c r="L67" s="291">
        <f t="shared" si="13"/>
        <v>5449</v>
      </c>
      <c r="M67" s="291">
        <f t="shared" si="13"/>
        <v>134073</v>
      </c>
      <c r="N67" s="291">
        <f t="shared" si="13"/>
        <v>169</v>
      </c>
      <c r="O67" s="291">
        <f t="shared" si="13"/>
        <v>2522</v>
      </c>
      <c r="P67" s="291">
        <f t="shared" si="13"/>
        <v>24403</v>
      </c>
      <c r="Q67" s="291">
        <f t="shared" si="13"/>
        <v>464377</v>
      </c>
      <c r="R67" s="291">
        <f t="shared" si="13"/>
        <v>24200</v>
      </c>
      <c r="S67" s="291">
        <f t="shared" si="13"/>
        <v>434181</v>
      </c>
      <c r="T67" s="291">
        <f t="shared" si="13"/>
        <v>823</v>
      </c>
      <c r="U67" s="291">
        <f t="shared" si="13"/>
        <v>20479</v>
      </c>
      <c r="V67" s="291">
        <f t="shared" si="13"/>
        <v>657</v>
      </c>
      <c r="W67" s="291">
        <f t="shared" si="13"/>
        <v>9717</v>
      </c>
      <c r="X67" s="291">
        <f t="shared" si="13"/>
        <v>362</v>
      </c>
      <c r="Y67" s="291">
        <f t="shared" si="13"/>
        <v>5872</v>
      </c>
      <c r="Z67" s="291">
        <f t="shared" si="13"/>
        <v>838</v>
      </c>
      <c r="AA67" s="292">
        <f t="shared" si="13"/>
        <v>10955</v>
      </c>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02"/>
      <c r="AY67" s="302"/>
      <c r="AZ67" s="302"/>
      <c r="BA67" s="302"/>
      <c r="BB67" s="302"/>
      <c r="BC67" s="302"/>
      <c r="BD67" s="302"/>
      <c r="BE67" s="302"/>
      <c r="BF67" s="302"/>
      <c r="BG67" s="302"/>
      <c r="BH67" s="302"/>
      <c r="BI67" s="302"/>
      <c r="BJ67" s="302"/>
      <c r="BK67" s="302"/>
      <c r="BL67" s="302"/>
      <c r="BM67" s="302"/>
      <c r="BN67" s="302"/>
      <c r="BO67" s="302"/>
      <c r="BP67" s="302"/>
      <c r="BQ67" s="302"/>
      <c r="BR67" s="302"/>
      <c r="BS67" s="302"/>
    </row>
    <row r="68" spans="2:71" s="294" customFormat="1" ht="12" customHeight="1">
      <c r="B68" s="295"/>
      <c r="C68" s="304" t="s">
        <v>1025</v>
      </c>
      <c r="D68" s="297">
        <v>12315</v>
      </c>
      <c r="E68" s="298">
        <f>SUM(G68,I68,Q68)</f>
        <v>1501667</v>
      </c>
      <c r="F68" s="298">
        <v>11847</v>
      </c>
      <c r="G68" s="298">
        <v>1222595</v>
      </c>
      <c r="H68" s="298">
        <v>4284</v>
      </c>
      <c r="I68" s="298">
        <f>SUM(K68,M68,O68)</f>
        <v>107298</v>
      </c>
      <c r="J68" s="298">
        <v>2439</v>
      </c>
      <c r="K68" s="298">
        <v>57362</v>
      </c>
      <c r="L68" s="298">
        <v>2060</v>
      </c>
      <c r="M68" s="298">
        <v>49131</v>
      </c>
      <c r="N68" s="298">
        <v>61</v>
      </c>
      <c r="O68" s="298">
        <v>805</v>
      </c>
      <c r="P68" s="298">
        <v>11358</v>
      </c>
      <c r="Q68" s="298">
        <f>SUM(S68,U68,W68)</f>
        <v>171774</v>
      </c>
      <c r="R68" s="298">
        <v>11283</v>
      </c>
      <c r="S68" s="298">
        <v>161648</v>
      </c>
      <c r="T68" s="298">
        <v>320</v>
      </c>
      <c r="U68" s="298">
        <v>7131</v>
      </c>
      <c r="V68" s="298">
        <v>213</v>
      </c>
      <c r="W68" s="298">
        <v>2995</v>
      </c>
      <c r="X68" s="298">
        <v>134</v>
      </c>
      <c r="Y68" s="298">
        <v>2213</v>
      </c>
      <c r="Z68" s="298">
        <v>297</v>
      </c>
      <c r="AA68" s="299">
        <v>3374</v>
      </c>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row>
    <row r="69" spans="2:71" s="294" customFormat="1" ht="12" customHeight="1">
      <c r="B69" s="295"/>
      <c r="C69" s="304" t="s">
        <v>1041</v>
      </c>
      <c r="D69" s="297">
        <v>7563</v>
      </c>
      <c r="E69" s="298">
        <f>SUM(G69,I69,Q69)</f>
        <v>737852</v>
      </c>
      <c r="F69" s="298">
        <v>6987</v>
      </c>
      <c r="G69" s="298">
        <v>471955</v>
      </c>
      <c r="H69" s="298">
        <v>4459</v>
      </c>
      <c r="I69" s="298">
        <f>SUM(K69,M69,O69)</f>
        <v>125561</v>
      </c>
      <c r="J69" s="298">
        <v>2398</v>
      </c>
      <c r="K69" s="298">
        <v>64390</v>
      </c>
      <c r="L69" s="298">
        <v>2469</v>
      </c>
      <c r="M69" s="298">
        <v>60253</v>
      </c>
      <c r="N69" s="298">
        <v>57</v>
      </c>
      <c r="O69" s="298">
        <v>918</v>
      </c>
      <c r="P69" s="298">
        <v>7069</v>
      </c>
      <c r="Q69" s="298">
        <f>SUM(S69,U69,W69)</f>
        <v>140336</v>
      </c>
      <c r="R69" s="298">
        <v>7017</v>
      </c>
      <c r="S69" s="298">
        <v>132069</v>
      </c>
      <c r="T69" s="298">
        <v>176</v>
      </c>
      <c r="U69" s="298">
        <v>4756</v>
      </c>
      <c r="V69" s="298">
        <v>241</v>
      </c>
      <c r="W69" s="298">
        <v>3511</v>
      </c>
      <c r="X69" s="298">
        <v>106</v>
      </c>
      <c r="Y69" s="298">
        <v>2016</v>
      </c>
      <c r="Z69" s="298">
        <v>256</v>
      </c>
      <c r="AA69" s="299">
        <v>2775</v>
      </c>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c r="BM69" s="300"/>
      <c r="BN69" s="300"/>
      <c r="BO69" s="300"/>
      <c r="BP69" s="300"/>
      <c r="BQ69" s="300"/>
      <c r="BR69" s="300"/>
      <c r="BS69" s="300"/>
    </row>
    <row r="70" spans="2:71" s="294" customFormat="1" ht="12" customHeight="1">
      <c r="B70" s="295"/>
      <c r="C70" s="304" t="s">
        <v>1027</v>
      </c>
      <c r="D70" s="297">
        <v>6108</v>
      </c>
      <c r="E70" s="298">
        <f>SUM(G70,I70,Q70)</f>
        <v>593343</v>
      </c>
      <c r="F70" s="298">
        <v>5407</v>
      </c>
      <c r="G70" s="298">
        <v>405539</v>
      </c>
      <c r="H70" s="298">
        <v>1340</v>
      </c>
      <c r="I70" s="298">
        <f>SUM(K70,M70,O70)</f>
        <v>35537</v>
      </c>
      <c r="J70" s="298">
        <v>497</v>
      </c>
      <c r="K70" s="298">
        <v>10049</v>
      </c>
      <c r="L70" s="298">
        <v>920</v>
      </c>
      <c r="M70" s="298">
        <v>24689</v>
      </c>
      <c r="N70" s="298">
        <v>51</v>
      </c>
      <c r="O70" s="298">
        <v>799</v>
      </c>
      <c r="P70" s="298">
        <v>5976</v>
      </c>
      <c r="Q70" s="298">
        <f>SUM(S70,U70,W70)</f>
        <v>152267</v>
      </c>
      <c r="R70" s="298">
        <v>5900</v>
      </c>
      <c r="S70" s="298">
        <v>140464</v>
      </c>
      <c r="T70" s="298">
        <v>327</v>
      </c>
      <c r="U70" s="298">
        <v>8592</v>
      </c>
      <c r="V70" s="298">
        <v>203</v>
      </c>
      <c r="W70" s="298">
        <v>3211</v>
      </c>
      <c r="X70" s="298">
        <v>122</v>
      </c>
      <c r="Y70" s="298">
        <v>1643</v>
      </c>
      <c r="Z70" s="298">
        <v>285</v>
      </c>
      <c r="AA70" s="299">
        <v>4806</v>
      </c>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row>
    <row r="71" spans="2:71" s="294" customFormat="1" ht="9" customHeight="1">
      <c r="B71" s="295"/>
      <c r="C71" s="304"/>
      <c r="D71" s="297"/>
      <c r="E71" s="298"/>
      <c r="F71" s="298"/>
      <c r="G71" s="298"/>
      <c r="H71" s="298"/>
      <c r="I71" s="298"/>
      <c r="J71" s="298"/>
      <c r="K71" s="298"/>
      <c r="L71" s="298"/>
      <c r="M71" s="298"/>
      <c r="N71" s="298"/>
      <c r="O71" s="298"/>
      <c r="P71" s="298"/>
      <c r="Q71" s="298"/>
      <c r="R71" s="298"/>
      <c r="S71" s="298"/>
      <c r="T71" s="298"/>
      <c r="U71" s="298"/>
      <c r="V71" s="298"/>
      <c r="W71" s="298"/>
      <c r="X71" s="298"/>
      <c r="Y71" s="298"/>
      <c r="Z71" s="298"/>
      <c r="AA71" s="299"/>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row>
    <row r="72" spans="2:71" s="294" customFormat="1" ht="12" customHeight="1">
      <c r="B72" s="295"/>
      <c r="C72" s="304" t="s">
        <v>1072</v>
      </c>
      <c r="D72" s="297">
        <v>4920</v>
      </c>
      <c r="E72" s="298">
        <f aca="true" t="shared" si="14" ref="E72:E79">SUM(G72,I72,Q72)</f>
        <v>543012</v>
      </c>
      <c r="F72" s="298">
        <v>4276</v>
      </c>
      <c r="G72" s="298">
        <v>401982</v>
      </c>
      <c r="H72" s="298">
        <v>971</v>
      </c>
      <c r="I72" s="298">
        <f aca="true" t="shared" si="15" ref="I72:I79">SUM(K72,M72,O72)</f>
        <v>20440</v>
      </c>
      <c r="J72" s="298">
        <v>569</v>
      </c>
      <c r="K72" s="298">
        <v>12201</v>
      </c>
      <c r="L72" s="298">
        <v>413</v>
      </c>
      <c r="M72" s="298">
        <v>7727</v>
      </c>
      <c r="N72" s="298">
        <v>39</v>
      </c>
      <c r="O72" s="298">
        <v>512</v>
      </c>
      <c r="P72" s="298">
        <v>4735</v>
      </c>
      <c r="Q72" s="298">
        <f aca="true" t="shared" si="16" ref="Q72:Q79">SUM(S72,U72,W72)</f>
        <v>120590</v>
      </c>
      <c r="R72" s="298">
        <v>4705</v>
      </c>
      <c r="S72" s="298">
        <v>116061</v>
      </c>
      <c r="T72" s="298">
        <v>140</v>
      </c>
      <c r="U72" s="298">
        <v>3414</v>
      </c>
      <c r="V72" s="298">
        <v>74</v>
      </c>
      <c r="W72" s="298">
        <v>1115</v>
      </c>
      <c r="X72" s="298">
        <v>21</v>
      </c>
      <c r="Y72" s="298">
        <v>201</v>
      </c>
      <c r="Z72" s="298">
        <v>172</v>
      </c>
      <c r="AA72" s="299">
        <v>2799</v>
      </c>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row>
    <row r="73" spans="2:27" ht="12" customHeight="1">
      <c r="B73" s="295"/>
      <c r="C73" s="304" t="s">
        <v>1073</v>
      </c>
      <c r="D73" s="285">
        <v>3565</v>
      </c>
      <c r="E73" s="298">
        <f t="shared" si="14"/>
        <v>354977</v>
      </c>
      <c r="F73" s="305">
        <v>3382</v>
      </c>
      <c r="G73" s="305">
        <v>274388</v>
      </c>
      <c r="H73" s="305">
        <v>1622</v>
      </c>
      <c r="I73" s="298">
        <f t="shared" si="15"/>
        <v>36666</v>
      </c>
      <c r="J73" s="305">
        <v>281</v>
      </c>
      <c r="K73" s="305">
        <v>6371</v>
      </c>
      <c r="L73" s="305">
        <v>1401</v>
      </c>
      <c r="M73" s="305">
        <v>29878</v>
      </c>
      <c r="N73" s="305">
        <v>24</v>
      </c>
      <c r="O73" s="125">
        <v>417</v>
      </c>
      <c r="P73" s="305">
        <v>3358</v>
      </c>
      <c r="Q73" s="298">
        <f t="shared" si="16"/>
        <v>43923</v>
      </c>
      <c r="R73" s="305">
        <v>3316</v>
      </c>
      <c r="S73" s="305">
        <v>41221</v>
      </c>
      <c r="T73" s="305">
        <v>52</v>
      </c>
      <c r="U73" s="305">
        <v>1115</v>
      </c>
      <c r="V73" s="305">
        <v>101</v>
      </c>
      <c r="W73" s="305">
        <v>1587</v>
      </c>
      <c r="X73" s="305">
        <v>63</v>
      </c>
      <c r="Y73" s="305">
        <v>1885</v>
      </c>
      <c r="Z73" s="286">
        <v>57</v>
      </c>
      <c r="AA73" s="288">
        <v>582</v>
      </c>
    </row>
    <row r="74" spans="2:71" s="294" customFormat="1" ht="12" customHeight="1">
      <c r="B74" s="295"/>
      <c r="C74" s="304" t="s">
        <v>1074</v>
      </c>
      <c r="D74" s="297">
        <v>3629</v>
      </c>
      <c r="E74" s="298">
        <f t="shared" si="14"/>
        <v>370936</v>
      </c>
      <c r="F74" s="298">
        <v>3332</v>
      </c>
      <c r="G74" s="298">
        <v>236138</v>
      </c>
      <c r="H74" s="306">
        <v>2225</v>
      </c>
      <c r="I74" s="298">
        <f t="shared" si="15"/>
        <v>66837</v>
      </c>
      <c r="J74" s="306">
        <v>1793</v>
      </c>
      <c r="K74" s="298">
        <v>47262</v>
      </c>
      <c r="L74" s="306">
        <v>612</v>
      </c>
      <c r="M74" s="306">
        <v>18877</v>
      </c>
      <c r="N74" s="298">
        <v>42</v>
      </c>
      <c r="O74" s="298">
        <v>698</v>
      </c>
      <c r="P74" s="298">
        <v>3227</v>
      </c>
      <c r="Q74" s="298">
        <f t="shared" si="16"/>
        <v>67961</v>
      </c>
      <c r="R74" s="298">
        <v>3174</v>
      </c>
      <c r="S74" s="298">
        <v>61512</v>
      </c>
      <c r="T74" s="298">
        <v>163</v>
      </c>
      <c r="U74" s="298">
        <v>3628</v>
      </c>
      <c r="V74" s="298">
        <v>209</v>
      </c>
      <c r="W74" s="298">
        <v>2821</v>
      </c>
      <c r="X74" s="298">
        <v>59</v>
      </c>
      <c r="Y74" s="298">
        <v>690</v>
      </c>
      <c r="Z74" s="298">
        <v>203</v>
      </c>
      <c r="AA74" s="299">
        <v>2335</v>
      </c>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row>
    <row r="75" spans="2:71" s="294" customFormat="1" ht="12" customHeight="1">
      <c r="B75" s="295"/>
      <c r="C75" s="304" t="s">
        <v>406</v>
      </c>
      <c r="D75" s="297">
        <v>3671</v>
      </c>
      <c r="E75" s="298">
        <f t="shared" si="14"/>
        <v>433214</v>
      </c>
      <c r="F75" s="298">
        <v>3453</v>
      </c>
      <c r="G75" s="298">
        <v>302800</v>
      </c>
      <c r="H75" s="298">
        <v>2061</v>
      </c>
      <c r="I75" s="298">
        <f t="shared" si="15"/>
        <v>55170</v>
      </c>
      <c r="J75" s="298">
        <v>1878</v>
      </c>
      <c r="K75" s="298">
        <v>48264</v>
      </c>
      <c r="L75" s="298">
        <v>315</v>
      </c>
      <c r="M75" s="298">
        <v>6767</v>
      </c>
      <c r="N75" s="298">
        <v>5</v>
      </c>
      <c r="O75" s="298">
        <v>139</v>
      </c>
      <c r="P75" s="298">
        <v>3459</v>
      </c>
      <c r="Q75" s="298">
        <f t="shared" si="16"/>
        <v>75244</v>
      </c>
      <c r="R75" s="298">
        <v>3456</v>
      </c>
      <c r="S75" s="298">
        <v>74067</v>
      </c>
      <c r="T75" s="298">
        <v>55</v>
      </c>
      <c r="U75" s="298">
        <v>1062</v>
      </c>
      <c r="V75" s="298">
        <v>5</v>
      </c>
      <c r="W75" s="298">
        <v>115</v>
      </c>
      <c r="X75" s="298">
        <v>32</v>
      </c>
      <c r="Y75" s="298">
        <v>770</v>
      </c>
      <c r="Z75" s="298">
        <v>68</v>
      </c>
      <c r="AA75" s="299">
        <v>780</v>
      </c>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row>
    <row r="76" spans="2:71" s="294" customFormat="1" ht="12" customHeight="1">
      <c r="B76" s="295"/>
      <c r="C76" s="304" t="s">
        <v>409</v>
      </c>
      <c r="D76" s="297">
        <v>3376</v>
      </c>
      <c r="E76" s="298">
        <f t="shared" si="14"/>
        <v>486074</v>
      </c>
      <c r="F76" s="298">
        <v>3301</v>
      </c>
      <c r="G76" s="298">
        <v>423416</v>
      </c>
      <c r="H76" s="298">
        <v>659</v>
      </c>
      <c r="I76" s="298">
        <f t="shared" si="15"/>
        <v>13054</v>
      </c>
      <c r="J76" s="298">
        <v>227</v>
      </c>
      <c r="K76" s="298">
        <v>4837</v>
      </c>
      <c r="L76" s="298">
        <v>445</v>
      </c>
      <c r="M76" s="298">
        <v>7977</v>
      </c>
      <c r="N76" s="298">
        <v>22</v>
      </c>
      <c r="O76" s="298">
        <v>240</v>
      </c>
      <c r="P76" s="298">
        <v>3226</v>
      </c>
      <c r="Q76" s="298">
        <f t="shared" si="16"/>
        <v>49604</v>
      </c>
      <c r="R76" s="298">
        <v>3209</v>
      </c>
      <c r="S76" s="298">
        <v>45446</v>
      </c>
      <c r="T76" s="298">
        <v>103</v>
      </c>
      <c r="U76" s="298">
        <v>2974</v>
      </c>
      <c r="V76" s="298">
        <v>87</v>
      </c>
      <c r="W76" s="298">
        <v>1184</v>
      </c>
      <c r="X76" s="298">
        <v>96</v>
      </c>
      <c r="Y76" s="298">
        <v>1487</v>
      </c>
      <c r="Z76" s="298">
        <v>122</v>
      </c>
      <c r="AA76" s="299">
        <v>1461</v>
      </c>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row>
    <row r="77" spans="2:71" s="294" customFormat="1" ht="12" customHeight="1">
      <c r="B77" s="295"/>
      <c r="C77" s="304" t="s">
        <v>305</v>
      </c>
      <c r="D77" s="297">
        <v>3294</v>
      </c>
      <c r="E77" s="298">
        <f t="shared" si="14"/>
        <v>270403</v>
      </c>
      <c r="F77" s="298">
        <v>3098</v>
      </c>
      <c r="G77" s="298">
        <v>140303</v>
      </c>
      <c r="H77" s="298">
        <v>2431</v>
      </c>
      <c r="I77" s="298">
        <f t="shared" si="15"/>
        <v>75086</v>
      </c>
      <c r="J77" s="298">
        <v>569</v>
      </c>
      <c r="K77" s="298">
        <v>12575</v>
      </c>
      <c r="L77" s="298">
        <v>2173</v>
      </c>
      <c r="M77" s="298">
        <v>62112</v>
      </c>
      <c r="N77" s="298">
        <v>25</v>
      </c>
      <c r="O77" s="298">
        <v>399</v>
      </c>
      <c r="P77" s="298">
        <v>2992</v>
      </c>
      <c r="Q77" s="298">
        <f t="shared" si="16"/>
        <v>55014</v>
      </c>
      <c r="R77" s="298">
        <v>2978</v>
      </c>
      <c r="S77" s="298">
        <v>50860</v>
      </c>
      <c r="T77" s="298">
        <v>117</v>
      </c>
      <c r="U77" s="298">
        <v>3343</v>
      </c>
      <c r="V77" s="298">
        <v>51</v>
      </c>
      <c r="W77" s="298">
        <v>811</v>
      </c>
      <c r="X77" s="298">
        <v>16</v>
      </c>
      <c r="Y77" s="298">
        <v>60</v>
      </c>
      <c r="Z77" s="298">
        <v>79</v>
      </c>
      <c r="AA77" s="299">
        <v>912</v>
      </c>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row>
    <row r="78" spans="2:71" s="294" customFormat="1" ht="12" customHeight="1">
      <c r="B78" s="295"/>
      <c r="C78" s="304" t="s">
        <v>366</v>
      </c>
      <c r="D78" s="297">
        <v>2011</v>
      </c>
      <c r="E78" s="298">
        <f t="shared" si="14"/>
        <v>226434</v>
      </c>
      <c r="F78" s="298">
        <v>1937</v>
      </c>
      <c r="G78" s="298">
        <v>198421</v>
      </c>
      <c r="H78" s="298">
        <v>110</v>
      </c>
      <c r="I78" s="298">
        <f t="shared" si="15"/>
        <v>973</v>
      </c>
      <c r="J78" s="298">
        <v>15</v>
      </c>
      <c r="K78" s="298">
        <v>136</v>
      </c>
      <c r="L78" s="298">
        <v>89</v>
      </c>
      <c r="M78" s="298">
        <v>725</v>
      </c>
      <c r="N78" s="298">
        <v>11</v>
      </c>
      <c r="O78" s="298">
        <v>112</v>
      </c>
      <c r="P78" s="298">
        <v>1936</v>
      </c>
      <c r="Q78" s="298">
        <f t="shared" si="16"/>
        <v>27040</v>
      </c>
      <c r="R78" s="298">
        <v>1922</v>
      </c>
      <c r="S78" s="298">
        <v>21779</v>
      </c>
      <c r="T78" s="298">
        <v>132</v>
      </c>
      <c r="U78" s="298">
        <v>4035</v>
      </c>
      <c r="V78" s="298">
        <v>47</v>
      </c>
      <c r="W78" s="298">
        <v>1226</v>
      </c>
      <c r="X78" s="298">
        <v>8</v>
      </c>
      <c r="Y78" s="298">
        <v>65</v>
      </c>
      <c r="Z78" s="298">
        <v>50</v>
      </c>
      <c r="AA78" s="299">
        <v>843</v>
      </c>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row>
    <row r="79" spans="2:27" ht="12" customHeight="1">
      <c r="B79" s="307"/>
      <c r="C79" s="308" t="s">
        <v>1075</v>
      </c>
      <c r="D79" s="309">
        <v>1520</v>
      </c>
      <c r="E79" s="310">
        <f t="shared" si="14"/>
        <v>147812</v>
      </c>
      <c r="F79" s="311">
        <v>1462</v>
      </c>
      <c r="G79" s="311">
        <v>122641</v>
      </c>
      <c r="H79" s="311">
        <v>4</v>
      </c>
      <c r="I79" s="310">
        <f t="shared" si="15"/>
        <v>170</v>
      </c>
      <c r="J79" s="311">
        <v>2</v>
      </c>
      <c r="K79" s="311">
        <v>155</v>
      </c>
      <c r="L79" s="311">
        <v>1</v>
      </c>
      <c r="M79" s="311">
        <v>10</v>
      </c>
      <c r="N79" s="311">
        <v>1</v>
      </c>
      <c r="O79" s="312">
        <v>5</v>
      </c>
      <c r="P79" s="311">
        <v>1470</v>
      </c>
      <c r="Q79" s="310">
        <f t="shared" si="16"/>
        <v>25001</v>
      </c>
      <c r="R79" s="311">
        <v>1440</v>
      </c>
      <c r="S79" s="311">
        <v>23235</v>
      </c>
      <c r="T79" s="311">
        <v>61</v>
      </c>
      <c r="U79" s="311">
        <v>908</v>
      </c>
      <c r="V79" s="311">
        <v>83</v>
      </c>
      <c r="W79" s="311">
        <v>858</v>
      </c>
      <c r="X79" s="311">
        <v>67</v>
      </c>
      <c r="Y79" s="311">
        <v>714</v>
      </c>
      <c r="Z79" s="313">
        <v>87</v>
      </c>
      <c r="AA79" s="314">
        <v>1243</v>
      </c>
    </row>
    <row r="80" spans="3:5" ht="15" customHeight="1">
      <c r="C80" s="272" t="s">
        <v>1102</v>
      </c>
      <c r="D80" s="272"/>
      <c r="E80" s="298"/>
    </row>
    <row r="81" spans="3:4" ht="12" customHeight="1">
      <c r="C81" s="272" t="s">
        <v>1103</v>
      </c>
      <c r="D81" s="272"/>
    </row>
    <row r="88" ht="12" customHeight="1"/>
    <row r="95" ht="12" customHeight="1"/>
    <row r="102" ht="12" customHeight="1"/>
    <row r="109" ht="12" customHeight="1"/>
    <row r="116" ht="12" customHeight="1"/>
    <row r="123" ht="12" customHeight="1"/>
    <row r="130" ht="12" customHeight="1"/>
    <row r="137" ht="12" customHeight="1"/>
    <row r="144" ht="12" customHeight="1"/>
  </sheetData>
  <mergeCells count="47">
    <mergeCell ref="B33:C33"/>
    <mergeCell ref="F4:G5"/>
    <mergeCell ref="Z6:Z7"/>
    <mergeCell ref="AA6:AA7"/>
    <mergeCell ref="X6:X7"/>
    <mergeCell ref="L5:M5"/>
    <mergeCell ref="L6:L7"/>
    <mergeCell ref="M6:M7"/>
    <mergeCell ref="N5:O5"/>
    <mergeCell ref="O6:O7"/>
    <mergeCell ref="D6:D7"/>
    <mergeCell ref="E6:E7"/>
    <mergeCell ref="F6:F7"/>
    <mergeCell ref="G6:G7"/>
    <mergeCell ref="B67:C67"/>
    <mergeCell ref="D4:E5"/>
    <mergeCell ref="R6:R7"/>
    <mergeCell ref="R5:S5"/>
    <mergeCell ref="H5:I5"/>
    <mergeCell ref="B9:C9"/>
    <mergeCell ref="B46:C46"/>
    <mergeCell ref="J5:K5"/>
    <mergeCell ref="J6:J7"/>
    <mergeCell ref="K6:K7"/>
    <mergeCell ref="H6:H7"/>
    <mergeCell ref="V6:V7"/>
    <mergeCell ref="W6:W7"/>
    <mergeCell ref="P4:W4"/>
    <mergeCell ref="T6:T7"/>
    <mergeCell ref="U6:U7"/>
    <mergeCell ref="V5:W5"/>
    <mergeCell ref="N6:N7"/>
    <mergeCell ref="B12:C12"/>
    <mergeCell ref="I6:I7"/>
    <mergeCell ref="Z2:Z3"/>
    <mergeCell ref="B4:C7"/>
    <mergeCell ref="H4:O4"/>
    <mergeCell ref="P5:Q5"/>
    <mergeCell ref="P6:P7"/>
    <mergeCell ref="S6:S7"/>
    <mergeCell ref="Q6:Q7"/>
    <mergeCell ref="B10:C10"/>
    <mergeCell ref="X5:Y5"/>
    <mergeCell ref="X4:AA4"/>
    <mergeCell ref="Y6:Y7"/>
    <mergeCell ref="T5:U5"/>
    <mergeCell ref="Z5:AA5"/>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Q126"/>
  <sheetViews>
    <sheetView workbookViewId="0" topLeftCell="A1">
      <selection activeCell="A1" sqref="A1"/>
    </sheetView>
  </sheetViews>
  <sheetFormatPr defaultColWidth="9.00390625" defaultRowHeight="15" customHeight="1"/>
  <cols>
    <col min="1" max="1" width="2.625" style="315" customWidth="1"/>
    <col min="2" max="2" width="9.75390625" style="315" customWidth="1"/>
    <col min="3" max="3" width="10.625" style="315" customWidth="1"/>
    <col min="4" max="4" width="8.75390625" style="315" customWidth="1"/>
    <col min="5" max="7" width="10.625" style="315" customWidth="1"/>
    <col min="8" max="8" width="8.75390625" style="315" customWidth="1"/>
    <col min="9" max="10" width="10.625" style="315" customWidth="1"/>
    <col min="11" max="11" width="9.625" style="315" customWidth="1"/>
    <col min="12" max="17" width="8.125" style="315" customWidth="1"/>
    <col min="18" max="16384" width="9.00390625" style="315" customWidth="1"/>
  </cols>
  <sheetData>
    <row r="1" ht="12"/>
    <row r="2" ht="13.5" customHeight="1">
      <c r="B2" s="316" t="s">
        <v>1130</v>
      </c>
    </row>
    <row r="3" ht="13.5" customHeight="1">
      <c r="B3" s="317"/>
    </row>
    <row r="4" spans="3:12" ht="13.5" customHeight="1" thickBot="1">
      <c r="C4" s="318"/>
      <c r="G4" s="318"/>
      <c r="H4" s="318"/>
      <c r="I4" s="318"/>
      <c r="J4" s="319"/>
      <c r="L4" s="318"/>
    </row>
    <row r="5" spans="2:17" ht="13.5" customHeight="1" thickTop="1">
      <c r="B5" s="1262" t="s">
        <v>1105</v>
      </c>
      <c r="C5" s="320" t="s">
        <v>1106</v>
      </c>
      <c r="D5" s="320"/>
      <c r="E5" s="321"/>
      <c r="F5" s="321"/>
      <c r="G5" s="320" t="s">
        <v>1107</v>
      </c>
      <c r="H5" s="321"/>
      <c r="I5" s="321"/>
      <c r="J5" s="321"/>
      <c r="K5" s="322"/>
      <c r="L5" s="322"/>
      <c r="M5" s="322"/>
      <c r="N5" s="322"/>
      <c r="O5" s="318"/>
      <c r="P5" s="318"/>
      <c r="Q5" s="318"/>
    </row>
    <row r="6" spans="2:17" ht="25.5" customHeight="1">
      <c r="B6" s="1263"/>
      <c r="C6" s="323" t="s">
        <v>1108</v>
      </c>
      <c r="D6" s="324" t="s">
        <v>1111</v>
      </c>
      <c r="E6" s="323" t="s">
        <v>1112</v>
      </c>
      <c r="F6" s="323" t="s">
        <v>1113</v>
      </c>
      <c r="G6" s="323" t="s">
        <v>1108</v>
      </c>
      <c r="H6" s="324" t="s">
        <v>1111</v>
      </c>
      <c r="I6" s="323" t="s">
        <v>1114</v>
      </c>
      <c r="J6" s="323" t="s">
        <v>1113</v>
      </c>
      <c r="K6" s="325"/>
      <c r="L6" s="318"/>
      <c r="M6" s="326"/>
      <c r="N6" s="318"/>
      <c r="O6" s="326"/>
      <c r="P6" s="318"/>
      <c r="Q6" s="326"/>
    </row>
    <row r="7" spans="2:17" ht="12" customHeight="1">
      <c r="B7" s="327"/>
      <c r="C7" s="328" t="s">
        <v>1115</v>
      </c>
      <c r="D7" s="329" t="s">
        <v>1116</v>
      </c>
      <c r="E7" s="330" t="s">
        <v>1117</v>
      </c>
      <c r="F7" s="330" t="s">
        <v>1118</v>
      </c>
      <c r="G7" s="330" t="s">
        <v>1115</v>
      </c>
      <c r="H7" s="329" t="s">
        <v>1116</v>
      </c>
      <c r="I7" s="329" t="s">
        <v>1117</v>
      </c>
      <c r="J7" s="331" t="s">
        <v>1118</v>
      </c>
      <c r="K7" s="325"/>
      <c r="L7" s="318"/>
      <c r="M7" s="326"/>
      <c r="N7" s="318"/>
      <c r="O7" s="326"/>
      <c r="P7" s="318"/>
      <c r="Q7" s="326"/>
    </row>
    <row r="8" spans="2:17" ht="12" customHeight="1">
      <c r="B8" s="332" t="s">
        <v>1119</v>
      </c>
      <c r="C8" s="123">
        <v>100500</v>
      </c>
      <c r="D8" s="124">
        <v>476</v>
      </c>
      <c r="E8" s="124">
        <v>478300</v>
      </c>
      <c r="F8" s="124">
        <v>102</v>
      </c>
      <c r="G8" s="124">
        <v>1630</v>
      </c>
      <c r="H8" s="124">
        <v>250</v>
      </c>
      <c r="I8" s="124">
        <v>4090</v>
      </c>
      <c r="J8" s="333">
        <v>110</v>
      </c>
      <c r="K8" s="325"/>
      <c r="L8" s="318"/>
      <c r="M8" s="326"/>
      <c r="N8" s="318"/>
      <c r="O8" s="326"/>
      <c r="P8" s="318"/>
      <c r="Q8" s="326"/>
    </row>
    <row r="9" spans="2:17" ht="12" customHeight="1">
      <c r="B9" s="332" t="s">
        <v>1120</v>
      </c>
      <c r="C9" s="123">
        <v>100586</v>
      </c>
      <c r="D9" s="124">
        <v>487</v>
      </c>
      <c r="E9" s="124">
        <v>489854</v>
      </c>
      <c r="F9" s="124">
        <v>104</v>
      </c>
      <c r="G9" s="124">
        <v>1821</v>
      </c>
      <c r="H9" s="124">
        <v>242</v>
      </c>
      <c r="I9" s="124">
        <v>4407</v>
      </c>
      <c r="J9" s="333">
        <v>107</v>
      </c>
      <c r="K9" s="325"/>
      <c r="L9" s="318"/>
      <c r="M9" s="326"/>
      <c r="N9" s="318"/>
      <c r="O9" s="326"/>
      <c r="P9" s="318"/>
      <c r="Q9" s="326"/>
    </row>
    <row r="10" spans="2:17" ht="12" customHeight="1">
      <c r="B10" s="332" t="s">
        <v>1109</v>
      </c>
      <c r="C10" s="123">
        <v>101200</v>
      </c>
      <c r="D10" s="124">
        <v>496</v>
      </c>
      <c r="E10" s="124">
        <v>502000</v>
      </c>
      <c r="F10" s="124">
        <v>104</v>
      </c>
      <c r="G10" s="124">
        <v>1820</v>
      </c>
      <c r="H10" s="124">
        <v>232</v>
      </c>
      <c r="I10" s="124">
        <v>4220</v>
      </c>
      <c r="J10" s="333">
        <v>101</v>
      </c>
      <c r="K10" s="325"/>
      <c r="L10" s="318"/>
      <c r="M10" s="326"/>
      <c r="N10" s="318"/>
      <c r="O10" s="326"/>
      <c r="P10" s="318"/>
      <c r="Q10" s="326"/>
    </row>
    <row r="11" spans="2:17" ht="12" customHeight="1">
      <c r="B11" s="332" t="s">
        <v>1110</v>
      </c>
      <c r="C11" s="123">
        <v>101700</v>
      </c>
      <c r="D11" s="124">
        <v>514</v>
      </c>
      <c r="E11" s="124">
        <v>522700</v>
      </c>
      <c r="F11" s="124">
        <v>107</v>
      </c>
      <c r="G11" s="124">
        <v>1780</v>
      </c>
      <c r="H11" s="124">
        <v>247</v>
      </c>
      <c r="I11" s="124">
        <v>4400</v>
      </c>
      <c r="J11" s="333">
        <v>107</v>
      </c>
      <c r="K11" s="325"/>
      <c r="L11" s="318"/>
      <c r="M11" s="326"/>
      <c r="N11" s="318"/>
      <c r="O11" s="326"/>
      <c r="P11" s="318"/>
      <c r="Q11" s="326"/>
    </row>
    <row r="12" spans="2:17" ht="7.5" customHeight="1">
      <c r="B12" s="332"/>
      <c r="C12" s="124"/>
      <c r="D12" s="124"/>
      <c r="E12" s="124"/>
      <c r="F12" s="124"/>
      <c r="G12" s="124"/>
      <c r="H12" s="124"/>
      <c r="I12" s="124"/>
      <c r="J12" s="333"/>
      <c r="K12" s="325"/>
      <c r="L12" s="318"/>
      <c r="M12" s="326"/>
      <c r="N12" s="318"/>
      <c r="O12" s="326"/>
      <c r="P12" s="318"/>
      <c r="Q12" s="326"/>
    </row>
    <row r="13" spans="2:17" ht="6.75" customHeight="1">
      <c r="B13" s="334"/>
      <c r="C13" s="124"/>
      <c r="D13" s="124"/>
      <c r="E13" s="124"/>
      <c r="F13" s="124"/>
      <c r="G13" s="124"/>
      <c r="H13" s="124"/>
      <c r="I13" s="124"/>
      <c r="J13" s="333"/>
      <c r="K13" s="325"/>
      <c r="L13" s="318"/>
      <c r="M13" s="326"/>
      <c r="N13" s="318"/>
      <c r="O13" s="326"/>
      <c r="P13" s="318"/>
      <c r="Q13" s="326"/>
    </row>
    <row r="14" spans="2:17" s="335" customFormat="1" ht="12" customHeight="1">
      <c r="B14" s="336" t="s">
        <v>1121</v>
      </c>
      <c r="C14" s="337">
        <f>SUM(C16,C34,C46,C61)</f>
        <v>103900</v>
      </c>
      <c r="D14" s="126">
        <v>567</v>
      </c>
      <c r="E14" s="126">
        <f>SUM(E16,E34,E46,E61)</f>
        <v>589100</v>
      </c>
      <c r="F14" s="126">
        <v>118</v>
      </c>
      <c r="G14" s="126">
        <v>1730</v>
      </c>
      <c r="H14" s="126">
        <v>262</v>
      </c>
      <c r="I14" s="126">
        <v>4530</v>
      </c>
      <c r="J14" s="338">
        <v>112</v>
      </c>
      <c r="K14" s="339"/>
      <c r="L14" s="340"/>
      <c r="M14" s="341"/>
      <c r="N14" s="340"/>
      <c r="O14" s="341"/>
      <c r="P14" s="340"/>
      <c r="Q14" s="341"/>
    </row>
    <row r="15" spans="2:17" s="335" customFormat="1" ht="9.75" customHeight="1">
      <c r="B15" s="336"/>
      <c r="C15" s="337"/>
      <c r="D15" s="126"/>
      <c r="E15" s="126"/>
      <c r="F15" s="126"/>
      <c r="G15" s="126"/>
      <c r="H15" s="126"/>
      <c r="I15" s="126"/>
      <c r="J15" s="338"/>
      <c r="K15" s="339"/>
      <c r="L15" s="340"/>
      <c r="M15" s="341"/>
      <c r="N15" s="340"/>
      <c r="O15" s="341"/>
      <c r="P15" s="340"/>
      <c r="Q15" s="341"/>
    </row>
    <row r="16" spans="2:17" s="335" customFormat="1" ht="12" customHeight="1">
      <c r="B16" s="336" t="s">
        <v>413</v>
      </c>
      <c r="C16" s="337">
        <v>39200</v>
      </c>
      <c r="D16" s="126">
        <v>590</v>
      </c>
      <c r="E16" s="126">
        <v>231300</v>
      </c>
      <c r="F16" s="126">
        <v>119</v>
      </c>
      <c r="G16" s="126">
        <v>318</v>
      </c>
      <c r="H16" s="126">
        <v>177</v>
      </c>
      <c r="I16" s="126">
        <v>563</v>
      </c>
      <c r="J16" s="338">
        <v>78</v>
      </c>
      <c r="K16" s="342"/>
      <c r="L16" s="343"/>
      <c r="M16" s="343"/>
      <c r="N16" s="342"/>
      <c r="O16" s="342"/>
      <c r="P16" s="342"/>
      <c r="Q16" s="342"/>
    </row>
    <row r="17" spans="2:17" ht="12" customHeight="1">
      <c r="B17" s="332" t="s">
        <v>1042</v>
      </c>
      <c r="C17" s="344">
        <v>6900</v>
      </c>
      <c r="D17" s="344">
        <v>591</v>
      </c>
      <c r="E17" s="344">
        <v>40800</v>
      </c>
      <c r="F17" s="344">
        <v>119</v>
      </c>
      <c r="G17" s="344">
        <v>4</v>
      </c>
      <c r="H17" s="344">
        <v>275</v>
      </c>
      <c r="I17" s="344">
        <v>11</v>
      </c>
      <c r="J17" s="345">
        <v>113</v>
      </c>
      <c r="K17" s="346"/>
      <c r="L17" s="347"/>
      <c r="M17" s="347"/>
      <c r="N17" s="346"/>
      <c r="O17" s="346"/>
      <c r="P17" s="346"/>
      <c r="Q17" s="346"/>
    </row>
    <row r="18" spans="2:17" ht="12" customHeight="1">
      <c r="B18" s="332" t="s">
        <v>1122</v>
      </c>
      <c r="C18" s="344">
        <v>7780</v>
      </c>
      <c r="D18" s="344">
        <v>608</v>
      </c>
      <c r="E18" s="344">
        <v>47300</v>
      </c>
      <c r="F18" s="344">
        <v>117</v>
      </c>
      <c r="G18" s="344">
        <v>2</v>
      </c>
      <c r="H18" s="344">
        <v>184</v>
      </c>
      <c r="I18" s="344">
        <v>4</v>
      </c>
      <c r="J18" s="345">
        <v>81</v>
      </c>
      <c r="K18" s="346"/>
      <c r="L18" s="347"/>
      <c r="M18" s="318"/>
      <c r="N18" s="346"/>
      <c r="O18" s="346"/>
      <c r="P18" s="346"/>
      <c r="Q18" s="346"/>
    </row>
    <row r="19" spans="2:17" ht="9" customHeight="1">
      <c r="B19" s="332"/>
      <c r="C19" s="344"/>
      <c r="D19" s="344"/>
      <c r="E19" s="344"/>
      <c r="F19" s="344"/>
      <c r="G19" s="344"/>
      <c r="H19" s="344"/>
      <c r="I19" s="344"/>
      <c r="J19" s="345"/>
      <c r="K19" s="346"/>
      <c r="L19" s="347"/>
      <c r="M19" s="318"/>
      <c r="N19" s="346"/>
      <c r="O19" s="346"/>
      <c r="P19" s="346"/>
      <c r="Q19" s="346"/>
    </row>
    <row r="20" spans="2:17" ht="12" customHeight="1">
      <c r="B20" s="332" t="s">
        <v>251</v>
      </c>
      <c r="C20" s="344">
        <v>1600</v>
      </c>
      <c r="D20" s="344">
        <v>570</v>
      </c>
      <c r="E20" s="344">
        <v>9130</v>
      </c>
      <c r="F20" s="344">
        <v>125</v>
      </c>
      <c r="G20" s="344">
        <v>13</v>
      </c>
      <c r="H20" s="344">
        <v>214</v>
      </c>
      <c r="I20" s="344">
        <v>27</v>
      </c>
      <c r="J20" s="345">
        <v>100</v>
      </c>
      <c r="K20" s="346"/>
      <c r="L20" s="347"/>
      <c r="M20" s="318"/>
      <c r="N20" s="346"/>
      <c r="O20" s="346"/>
      <c r="P20" s="346"/>
      <c r="Q20" s="346"/>
    </row>
    <row r="21" spans="2:17" ht="12" customHeight="1">
      <c r="B21" s="332" t="s">
        <v>252</v>
      </c>
      <c r="C21" s="344">
        <v>4060</v>
      </c>
      <c r="D21" s="344">
        <v>607</v>
      </c>
      <c r="E21" s="344">
        <v>13800</v>
      </c>
      <c r="F21" s="344">
        <v>117</v>
      </c>
      <c r="G21" s="344">
        <v>0</v>
      </c>
      <c r="H21" s="344">
        <v>0</v>
      </c>
      <c r="I21" s="344">
        <v>0</v>
      </c>
      <c r="J21" s="345">
        <v>0</v>
      </c>
      <c r="K21" s="346"/>
      <c r="L21" s="347"/>
      <c r="M21" s="318"/>
      <c r="N21" s="346"/>
      <c r="O21" s="346"/>
      <c r="P21" s="346"/>
      <c r="Q21" s="346"/>
    </row>
    <row r="22" spans="2:17" ht="12" customHeight="1">
      <c r="B22" s="332" t="s">
        <v>250</v>
      </c>
      <c r="C22" s="344">
        <v>3670</v>
      </c>
      <c r="D22" s="344">
        <v>606</v>
      </c>
      <c r="E22" s="344">
        <v>22200</v>
      </c>
      <c r="F22" s="344">
        <v>120</v>
      </c>
      <c r="G22" s="344">
        <v>5</v>
      </c>
      <c r="H22" s="344">
        <v>220</v>
      </c>
      <c r="I22" s="344">
        <v>11</v>
      </c>
      <c r="J22" s="345">
        <v>101</v>
      </c>
      <c r="K22" s="346"/>
      <c r="L22" s="347"/>
      <c r="M22" s="318"/>
      <c r="N22" s="346"/>
      <c r="O22" s="346"/>
      <c r="P22" s="346"/>
      <c r="Q22" s="346"/>
    </row>
    <row r="23" spans="2:17" ht="12" customHeight="1">
      <c r="B23" s="332" t="s">
        <v>249</v>
      </c>
      <c r="C23" s="344">
        <v>2420</v>
      </c>
      <c r="D23" s="344">
        <v>560</v>
      </c>
      <c r="E23" s="344">
        <v>13500</v>
      </c>
      <c r="F23" s="344">
        <v>116</v>
      </c>
      <c r="G23" s="344">
        <v>127</v>
      </c>
      <c r="H23" s="344">
        <v>155</v>
      </c>
      <c r="I23" s="344">
        <v>197</v>
      </c>
      <c r="J23" s="345">
        <v>66</v>
      </c>
      <c r="K23" s="346"/>
      <c r="L23" s="347"/>
      <c r="M23" s="318"/>
      <c r="N23" s="346"/>
      <c r="O23" s="346"/>
      <c r="P23" s="346"/>
      <c r="Q23" s="346"/>
    </row>
    <row r="24" spans="2:17" ht="12" customHeight="1">
      <c r="B24" s="332" t="s">
        <v>414</v>
      </c>
      <c r="C24" s="344">
        <v>1850</v>
      </c>
      <c r="D24" s="344">
        <v>574</v>
      </c>
      <c r="E24" s="344">
        <v>10600</v>
      </c>
      <c r="F24" s="344">
        <v>118</v>
      </c>
      <c r="G24" s="344">
        <v>12</v>
      </c>
      <c r="H24" s="344">
        <v>183</v>
      </c>
      <c r="I24" s="344">
        <v>22</v>
      </c>
      <c r="J24" s="345">
        <v>72</v>
      </c>
      <c r="K24" s="346"/>
      <c r="L24" s="347"/>
      <c r="M24" s="318"/>
      <c r="N24" s="346"/>
      <c r="O24" s="346"/>
      <c r="P24" s="346"/>
      <c r="Q24" s="346"/>
    </row>
    <row r="25" spans="2:17" ht="12" customHeight="1">
      <c r="B25" s="332" t="s">
        <v>345</v>
      </c>
      <c r="C25" s="344">
        <v>991</v>
      </c>
      <c r="D25" s="344">
        <v>514</v>
      </c>
      <c r="E25" s="344">
        <v>5090</v>
      </c>
      <c r="F25" s="344">
        <v>127</v>
      </c>
      <c r="G25" s="344">
        <v>7</v>
      </c>
      <c r="H25" s="344">
        <v>229</v>
      </c>
      <c r="I25" s="344">
        <v>16</v>
      </c>
      <c r="J25" s="345">
        <v>100</v>
      </c>
      <c r="K25" s="346"/>
      <c r="L25" s="347"/>
      <c r="M25" s="318"/>
      <c r="N25" s="346"/>
      <c r="O25" s="346"/>
      <c r="P25" s="346"/>
      <c r="Q25" s="346"/>
    </row>
    <row r="26" spans="2:17" ht="12" customHeight="1">
      <c r="B26" s="332" t="s">
        <v>291</v>
      </c>
      <c r="C26" s="344">
        <v>2280</v>
      </c>
      <c r="D26" s="344">
        <v>607</v>
      </c>
      <c r="E26" s="344">
        <v>13800</v>
      </c>
      <c r="F26" s="344">
        <v>117</v>
      </c>
      <c r="G26" s="344">
        <v>0</v>
      </c>
      <c r="H26" s="344">
        <v>0</v>
      </c>
      <c r="I26" s="344">
        <v>0</v>
      </c>
      <c r="J26" s="345">
        <v>0</v>
      </c>
      <c r="K26" s="346"/>
      <c r="L26" s="347"/>
      <c r="M26" s="318"/>
      <c r="N26" s="346"/>
      <c r="O26" s="346"/>
      <c r="P26" s="346"/>
      <c r="Q26" s="346"/>
    </row>
    <row r="27" spans="2:17" ht="9" customHeight="1">
      <c r="B27" s="332"/>
      <c r="C27" s="344"/>
      <c r="D27" s="344"/>
      <c r="E27" s="344"/>
      <c r="F27" s="344"/>
      <c r="G27" s="344"/>
      <c r="H27" s="344"/>
      <c r="I27" s="344"/>
      <c r="J27" s="345"/>
      <c r="K27" s="346"/>
      <c r="L27" s="347"/>
      <c r="M27" s="318"/>
      <c r="N27" s="346"/>
      <c r="O27" s="346"/>
      <c r="P27" s="346"/>
      <c r="Q27" s="346"/>
    </row>
    <row r="28" spans="2:17" ht="12" customHeight="1">
      <c r="B28" s="332" t="s">
        <v>253</v>
      </c>
      <c r="C28" s="344">
        <v>897</v>
      </c>
      <c r="D28" s="344">
        <v>461</v>
      </c>
      <c r="E28" s="344">
        <v>4140</v>
      </c>
      <c r="F28" s="344">
        <v>128</v>
      </c>
      <c r="G28" s="348">
        <v>0</v>
      </c>
      <c r="H28" s="344">
        <v>0</v>
      </c>
      <c r="I28" s="348">
        <v>0</v>
      </c>
      <c r="J28" s="345">
        <v>0</v>
      </c>
      <c r="K28" s="346"/>
      <c r="L28" s="347"/>
      <c r="M28" s="318"/>
      <c r="N28" s="346"/>
      <c r="O28" s="346"/>
      <c r="P28" s="346"/>
      <c r="Q28" s="346"/>
    </row>
    <row r="29" spans="2:17" ht="9" customHeight="1">
      <c r="B29" s="332"/>
      <c r="C29" s="344"/>
      <c r="D29" s="344"/>
      <c r="E29" s="344"/>
      <c r="F29" s="344"/>
      <c r="G29" s="348"/>
      <c r="H29" s="344"/>
      <c r="I29" s="348"/>
      <c r="J29" s="345"/>
      <c r="K29" s="346"/>
      <c r="L29" s="347"/>
      <c r="M29" s="318"/>
      <c r="N29" s="346"/>
      <c r="O29" s="346"/>
      <c r="P29" s="346"/>
      <c r="Q29" s="346"/>
    </row>
    <row r="30" spans="2:17" ht="12" customHeight="1">
      <c r="B30" s="332" t="s">
        <v>257</v>
      </c>
      <c r="C30" s="344">
        <v>3000</v>
      </c>
      <c r="D30" s="344">
        <v>611</v>
      </c>
      <c r="E30" s="344">
        <v>18400</v>
      </c>
      <c r="F30" s="344">
        <v>121</v>
      </c>
      <c r="G30" s="344">
        <v>133</v>
      </c>
      <c r="H30" s="344">
        <v>186</v>
      </c>
      <c r="I30" s="344">
        <v>248</v>
      </c>
      <c r="J30" s="345">
        <v>85</v>
      </c>
      <c r="K30" s="346"/>
      <c r="L30" s="347"/>
      <c r="M30" s="318"/>
      <c r="N30" s="346"/>
      <c r="O30" s="346"/>
      <c r="P30" s="346"/>
      <c r="Q30" s="346"/>
    </row>
    <row r="31" spans="2:17" ht="12" customHeight="1">
      <c r="B31" s="332" t="s">
        <v>256</v>
      </c>
      <c r="C31" s="344">
        <v>1240</v>
      </c>
      <c r="D31" s="344">
        <v>570</v>
      </c>
      <c r="E31" s="344">
        <v>7090</v>
      </c>
      <c r="F31" s="344">
        <v>119</v>
      </c>
      <c r="G31" s="344">
        <v>12</v>
      </c>
      <c r="H31" s="344">
        <v>183</v>
      </c>
      <c r="I31" s="344">
        <v>22</v>
      </c>
      <c r="J31" s="345">
        <v>81</v>
      </c>
      <c r="K31" s="346"/>
      <c r="L31" s="347"/>
      <c r="M31" s="318"/>
      <c r="N31" s="346"/>
      <c r="O31" s="346"/>
      <c r="P31" s="346"/>
      <c r="Q31" s="346"/>
    </row>
    <row r="32" spans="2:17" s="335" customFormat="1" ht="12" customHeight="1">
      <c r="B32" s="332" t="s">
        <v>254</v>
      </c>
      <c r="C32" s="344">
        <v>961</v>
      </c>
      <c r="D32" s="344">
        <v>592</v>
      </c>
      <c r="E32" s="344">
        <v>5690</v>
      </c>
      <c r="F32" s="344">
        <v>124</v>
      </c>
      <c r="G32" s="344">
        <v>0</v>
      </c>
      <c r="H32" s="344">
        <v>0</v>
      </c>
      <c r="I32" s="344">
        <v>0</v>
      </c>
      <c r="J32" s="345">
        <v>0</v>
      </c>
      <c r="K32" s="342"/>
      <c r="L32" s="343"/>
      <c r="M32" s="340"/>
      <c r="N32" s="342"/>
      <c r="O32" s="342"/>
      <c r="P32" s="342"/>
      <c r="Q32" s="342"/>
    </row>
    <row r="33" spans="2:17" ht="12" customHeight="1">
      <c r="B33" s="332" t="s">
        <v>255</v>
      </c>
      <c r="C33" s="344">
        <v>1550</v>
      </c>
      <c r="D33" s="344">
        <v>582</v>
      </c>
      <c r="E33" s="344">
        <v>9010</v>
      </c>
      <c r="F33" s="344">
        <v>123</v>
      </c>
      <c r="G33" s="344">
        <v>3</v>
      </c>
      <c r="H33" s="344">
        <v>172</v>
      </c>
      <c r="I33" s="344">
        <v>5</v>
      </c>
      <c r="J33" s="345">
        <v>76</v>
      </c>
      <c r="K33" s="346"/>
      <c r="L33" s="347"/>
      <c r="M33" s="318"/>
      <c r="N33" s="346"/>
      <c r="O33" s="346"/>
      <c r="P33" s="346"/>
      <c r="Q33" s="346"/>
    </row>
    <row r="34" spans="2:17" s="335" customFormat="1" ht="12" customHeight="1">
      <c r="B34" s="336" t="s">
        <v>1123</v>
      </c>
      <c r="C34" s="349">
        <v>18500</v>
      </c>
      <c r="D34" s="349">
        <v>501</v>
      </c>
      <c r="E34" s="349">
        <v>92600</v>
      </c>
      <c r="F34" s="349">
        <v>116</v>
      </c>
      <c r="G34" s="349">
        <v>944</v>
      </c>
      <c r="H34" s="349">
        <v>302</v>
      </c>
      <c r="I34" s="349">
        <v>2850</v>
      </c>
      <c r="J34" s="350">
        <v>125</v>
      </c>
      <c r="K34" s="342"/>
      <c r="L34" s="343"/>
      <c r="M34" s="340"/>
      <c r="N34" s="342"/>
      <c r="O34" s="342"/>
      <c r="P34" s="342"/>
      <c r="Q34" s="342"/>
    </row>
    <row r="35" spans="2:17" ht="12" customHeight="1">
      <c r="B35" s="332" t="s">
        <v>1124</v>
      </c>
      <c r="C35" s="344">
        <v>4460</v>
      </c>
      <c r="D35" s="344">
        <v>508</v>
      </c>
      <c r="E35" s="344">
        <v>22600</v>
      </c>
      <c r="F35" s="344">
        <v>119</v>
      </c>
      <c r="G35" s="344">
        <v>145</v>
      </c>
      <c r="H35" s="344">
        <v>308</v>
      </c>
      <c r="I35" s="344">
        <v>446</v>
      </c>
      <c r="J35" s="345">
        <v>105</v>
      </c>
      <c r="K35" s="346"/>
      <c r="L35" s="347"/>
      <c r="M35" s="318"/>
      <c r="N35" s="346"/>
      <c r="O35" s="346"/>
      <c r="P35" s="346"/>
      <c r="Q35" s="346"/>
    </row>
    <row r="36" spans="2:17" ht="12" customHeight="1">
      <c r="B36" s="332" t="s">
        <v>1066</v>
      </c>
      <c r="C36" s="344">
        <v>3680</v>
      </c>
      <c r="D36" s="344">
        <v>520</v>
      </c>
      <c r="E36" s="344">
        <v>19100</v>
      </c>
      <c r="F36" s="344">
        <v>112</v>
      </c>
      <c r="G36" s="344">
        <v>407</v>
      </c>
      <c r="H36" s="344">
        <v>336</v>
      </c>
      <c r="I36" s="344">
        <v>1370</v>
      </c>
      <c r="J36" s="345">
        <v>143</v>
      </c>
      <c r="K36" s="346"/>
      <c r="L36" s="347"/>
      <c r="M36" s="318"/>
      <c r="N36" s="346"/>
      <c r="O36" s="346"/>
      <c r="P36" s="346"/>
      <c r="Q36" s="346"/>
    </row>
    <row r="37" spans="2:17" ht="9" customHeight="1">
      <c r="B37" s="332"/>
      <c r="C37" s="344"/>
      <c r="D37" s="344"/>
      <c r="E37" s="344"/>
      <c r="F37" s="344"/>
      <c r="G37" s="344"/>
      <c r="H37" s="344"/>
      <c r="I37" s="344"/>
      <c r="J37" s="345"/>
      <c r="K37" s="346"/>
      <c r="L37" s="347"/>
      <c r="M37" s="318"/>
      <c r="N37" s="346"/>
      <c r="O37" s="346"/>
      <c r="P37" s="346"/>
      <c r="Q37" s="346"/>
    </row>
    <row r="38" spans="2:17" ht="12" customHeight="1">
      <c r="B38" s="332" t="s">
        <v>358</v>
      </c>
      <c r="C38" s="344">
        <v>1230</v>
      </c>
      <c r="D38" s="344">
        <v>475</v>
      </c>
      <c r="E38" s="344">
        <v>5830</v>
      </c>
      <c r="F38" s="344">
        <v>116</v>
      </c>
      <c r="G38" s="344">
        <v>76</v>
      </c>
      <c r="H38" s="344">
        <v>255</v>
      </c>
      <c r="I38" s="344">
        <v>194</v>
      </c>
      <c r="J38" s="345">
        <v>107</v>
      </c>
      <c r="K38" s="346"/>
      <c r="L38" s="347"/>
      <c r="M38" s="318"/>
      <c r="N38" s="346"/>
      <c r="O38" s="346"/>
      <c r="P38" s="346"/>
      <c r="Q38" s="346"/>
    </row>
    <row r="39" spans="2:17" ht="12" customHeight="1">
      <c r="B39" s="332" t="s">
        <v>400</v>
      </c>
      <c r="C39" s="344">
        <v>1550</v>
      </c>
      <c r="D39" s="344">
        <v>484</v>
      </c>
      <c r="E39" s="344">
        <v>7520</v>
      </c>
      <c r="F39" s="344">
        <v>120</v>
      </c>
      <c r="G39" s="344">
        <v>5</v>
      </c>
      <c r="H39" s="344">
        <v>248</v>
      </c>
      <c r="I39" s="344">
        <v>12</v>
      </c>
      <c r="J39" s="345">
        <v>110</v>
      </c>
      <c r="K39" s="346"/>
      <c r="L39" s="347"/>
      <c r="M39" s="318"/>
      <c r="N39" s="346"/>
      <c r="O39" s="346"/>
      <c r="P39" s="346"/>
      <c r="Q39" s="346"/>
    </row>
    <row r="40" spans="2:17" ht="12" customHeight="1">
      <c r="B40" s="332" t="s">
        <v>1125</v>
      </c>
      <c r="C40" s="344">
        <v>1280</v>
      </c>
      <c r="D40" s="344">
        <v>504</v>
      </c>
      <c r="E40" s="344">
        <v>6440</v>
      </c>
      <c r="F40" s="344">
        <v>116</v>
      </c>
      <c r="G40" s="344">
        <v>43</v>
      </c>
      <c r="H40" s="344">
        <v>244</v>
      </c>
      <c r="I40" s="344">
        <v>105</v>
      </c>
      <c r="J40" s="345">
        <v>111</v>
      </c>
      <c r="K40" s="346"/>
      <c r="L40" s="347"/>
      <c r="M40" s="318"/>
      <c r="N40" s="346"/>
      <c r="O40" s="346"/>
      <c r="P40" s="346"/>
      <c r="Q40" s="346"/>
    </row>
    <row r="41" spans="2:17" ht="12" customHeight="1">
      <c r="B41" s="332" t="s">
        <v>357</v>
      </c>
      <c r="C41" s="344">
        <v>1460</v>
      </c>
      <c r="D41" s="344">
        <v>489</v>
      </c>
      <c r="E41" s="344">
        <v>7160</v>
      </c>
      <c r="F41" s="344">
        <v>117</v>
      </c>
      <c r="G41" s="344">
        <v>64</v>
      </c>
      <c r="H41" s="344">
        <v>255</v>
      </c>
      <c r="I41" s="344">
        <v>163</v>
      </c>
      <c r="J41" s="345">
        <v>113</v>
      </c>
      <c r="K41" s="346"/>
      <c r="L41" s="347"/>
      <c r="M41" s="318"/>
      <c r="N41" s="346"/>
      <c r="O41" s="346"/>
      <c r="P41" s="346"/>
      <c r="Q41" s="346"/>
    </row>
    <row r="42" spans="2:17" ht="12" customHeight="1">
      <c r="B42" s="332" t="s">
        <v>259</v>
      </c>
      <c r="C42" s="344">
        <v>763</v>
      </c>
      <c r="D42" s="344">
        <v>480</v>
      </c>
      <c r="E42" s="344">
        <v>3660</v>
      </c>
      <c r="F42" s="344">
        <v>115</v>
      </c>
      <c r="G42" s="344">
        <v>22</v>
      </c>
      <c r="H42" s="344">
        <v>241</v>
      </c>
      <c r="I42" s="344">
        <v>53</v>
      </c>
      <c r="J42" s="345">
        <v>118</v>
      </c>
      <c r="K42" s="346"/>
      <c r="L42" s="347"/>
      <c r="M42" s="318"/>
      <c r="N42" s="346"/>
      <c r="O42" s="346"/>
      <c r="P42" s="346"/>
      <c r="Q42" s="346"/>
    </row>
    <row r="43" spans="2:17" ht="12" customHeight="1">
      <c r="B43" s="332" t="s">
        <v>261</v>
      </c>
      <c r="C43" s="344">
        <v>1410</v>
      </c>
      <c r="D43" s="344">
        <v>483</v>
      </c>
      <c r="E43" s="344">
        <v>6800</v>
      </c>
      <c r="F43" s="344">
        <v>120</v>
      </c>
      <c r="G43" s="344">
        <v>65</v>
      </c>
      <c r="H43" s="344">
        <v>238</v>
      </c>
      <c r="I43" s="344">
        <v>155</v>
      </c>
      <c r="J43" s="345">
        <v>107</v>
      </c>
      <c r="K43" s="346"/>
      <c r="L43" s="347"/>
      <c r="M43" s="318"/>
      <c r="N43" s="346"/>
      <c r="O43" s="346"/>
      <c r="P43" s="346"/>
      <c r="Q43" s="346"/>
    </row>
    <row r="44" spans="2:17" ht="12" customHeight="1">
      <c r="B44" s="332" t="s">
        <v>260</v>
      </c>
      <c r="C44" s="344">
        <v>1270</v>
      </c>
      <c r="D44" s="344">
        <v>481</v>
      </c>
      <c r="E44" s="344">
        <v>6090</v>
      </c>
      <c r="F44" s="344">
        <v>117</v>
      </c>
      <c r="G44" s="344">
        <v>16</v>
      </c>
      <c r="H44" s="344">
        <v>227</v>
      </c>
      <c r="I44" s="344">
        <v>36</v>
      </c>
      <c r="J44" s="345">
        <v>115</v>
      </c>
      <c r="K44" s="346"/>
      <c r="L44" s="347"/>
      <c r="M44" s="318"/>
      <c r="N44" s="346"/>
      <c r="O44" s="346"/>
      <c r="P44" s="346"/>
      <c r="Q44" s="346"/>
    </row>
    <row r="45" spans="2:17" s="335" customFormat="1" ht="12" customHeight="1">
      <c r="B45" s="332" t="s">
        <v>1126</v>
      </c>
      <c r="C45" s="123">
        <v>1370</v>
      </c>
      <c r="D45" s="124">
        <v>523</v>
      </c>
      <c r="E45" s="344">
        <v>7190</v>
      </c>
      <c r="F45" s="124">
        <v>110</v>
      </c>
      <c r="G45" s="124">
        <v>101</v>
      </c>
      <c r="H45" s="124">
        <v>315</v>
      </c>
      <c r="I45" s="124">
        <v>318</v>
      </c>
      <c r="J45" s="333">
        <v>130</v>
      </c>
      <c r="K45" s="342"/>
      <c r="L45" s="343"/>
      <c r="M45" s="343"/>
      <c r="N45" s="342"/>
      <c r="O45" s="342"/>
      <c r="P45" s="342"/>
      <c r="Q45" s="342"/>
    </row>
    <row r="46" spans="2:17" s="335" customFormat="1" ht="12" customHeight="1">
      <c r="B46" s="336" t="s">
        <v>416</v>
      </c>
      <c r="C46" s="349">
        <v>23900</v>
      </c>
      <c r="D46" s="349">
        <v>578</v>
      </c>
      <c r="E46" s="126">
        <v>138100</v>
      </c>
      <c r="F46" s="349">
        <v>116</v>
      </c>
      <c r="G46" s="349">
        <v>196</v>
      </c>
      <c r="H46" s="349">
        <v>292</v>
      </c>
      <c r="I46" s="349">
        <v>572</v>
      </c>
      <c r="J46" s="350">
        <v>123</v>
      </c>
      <c r="K46" s="342"/>
      <c r="L46" s="343"/>
      <c r="M46" s="340"/>
      <c r="N46" s="342"/>
      <c r="O46" s="342"/>
      <c r="P46" s="342"/>
      <c r="Q46" s="342"/>
    </row>
    <row r="47" spans="2:17" ht="12" customHeight="1">
      <c r="B47" s="332" t="s">
        <v>236</v>
      </c>
      <c r="C47" s="344">
        <v>6120</v>
      </c>
      <c r="D47" s="344">
        <v>576</v>
      </c>
      <c r="E47" s="344">
        <v>35300</v>
      </c>
      <c r="F47" s="344">
        <v>113</v>
      </c>
      <c r="G47" s="344">
        <v>2</v>
      </c>
      <c r="H47" s="344">
        <v>201</v>
      </c>
      <c r="I47" s="344">
        <v>4</v>
      </c>
      <c r="J47" s="345">
        <v>105</v>
      </c>
      <c r="K47" s="346"/>
      <c r="L47" s="347"/>
      <c r="M47" s="318"/>
      <c r="N47" s="346"/>
      <c r="O47" s="346"/>
      <c r="P47" s="346"/>
      <c r="Q47" s="346"/>
    </row>
    <row r="48" spans="2:17" ht="12" customHeight="1">
      <c r="B48" s="332" t="s">
        <v>1061</v>
      </c>
      <c r="C48" s="344">
        <v>2600</v>
      </c>
      <c r="D48" s="344">
        <v>613</v>
      </c>
      <c r="E48" s="344">
        <v>15900</v>
      </c>
      <c r="F48" s="344">
        <v>120</v>
      </c>
      <c r="G48" s="344">
        <v>1</v>
      </c>
      <c r="H48" s="344">
        <v>265</v>
      </c>
      <c r="I48" s="344">
        <v>3</v>
      </c>
      <c r="J48" s="345">
        <v>127</v>
      </c>
      <c r="K48" s="346"/>
      <c r="L48" s="347"/>
      <c r="M48" s="318"/>
      <c r="N48" s="346"/>
      <c r="O48" s="346"/>
      <c r="P48" s="346"/>
      <c r="Q48" s="346"/>
    </row>
    <row r="49" spans="2:17" ht="12" customHeight="1">
      <c r="B49" s="332" t="s">
        <v>1127</v>
      </c>
      <c r="C49" s="344">
        <v>1670</v>
      </c>
      <c r="D49" s="344">
        <v>522</v>
      </c>
      <c r="E49" s="344">
        <v>8710</v>
      </c>
      <c r="F49" s="344">
        <v>114</v>
      </c>
      <c r="G49" s="344">
        <v>6</v>
      </c>
      <c r="H49" s="344">
        <v>213</v>
      </c>
      <c r="I49" s="344">
        <v>13</v>
      </c>
      <c r="J49" s="345">
        <v>103</v>
      </c>
      <c r="K49" s="346"/>
      <c r="L49" s="347"/>
      <c r="M49" s="318"/>
      <c r="N49" s="346"/>
      <c r="O49" s="346"/>
      <c r="P49" s="346"/>
      <c r="Q49" s="346"/>
    </row>
    <row r="50" spans="2:17" ht="12" customHeight="1">
      <c r="B50" s="332" t="s">
        <v>1063</v>
      </c>
      <c r="C50" s="344">
        <v>3120</v>
      </c>
      <c r="D50" s="344">
        <v>570</v>
      </c>
      <c r="E50" s="344">
        <v>17800</v>
      </c>
      <c r="F50" s="344">
        <v>116</v>
      </c>
      <c r="G50" s="344">
        <v>131</v>
      </c>
      <c r="H50" s="344">
        <v>304</v>
      </c>
      <c r="I50" s="344">
        <v>398</v>
      </c>
      <c r="J50" s="345">
        <v>159</v>
      </c>
      <c r="K50" s="346"/>
      <c r="L50" s="347"/>
      <c r="M50" s="318"/>
      <c r="N50" s="346"/>
      <c r="O50" s="346"/>
      <c r="P50" s="346"/>
      <c r="Q50" s="346"/>
    </row>
    <row r="51" spans="2:17" ht="12" customHeight="1">
      <c r="B51" s="332" t="s">
        <v>1064</v>
      </c>
      <c r="C51" s="344">
        <v>2300</v>
      </c>
      <c r="D51" s="344">
        <v>604</v>
      </c>
      <c r="E51" s="344">
        <v>13900</v>
      </c>
      <c r="F51" s="344">
        <v>116</v>
      </c>
      <c r="G51" s="344">
        <v>2</v>
      </c>
      <c r="H51" s="344">
        <v>218</v>
      </c>
      <c r="I51" s="344">
        <v>4</v>
      </c>
      <c r="J51" s="345">
        <v>112</v>
      </c>
      <c r="K51" s="346"/>
      <c r="L51" s="347"/>
      <c r="M51" s="318"/>
      <c r="N51" s="346"/>
      <c r="O51" s="346"/>
      <c r="P51" s="346"/>
      <c r="Q51" s="346"/>
    </row>
    <row r="52" spans="2:17" ht="9" customHeight="1">
      <c r="B52" s="332"/>
      <c r="C52" s="344"/>
      <c r="D52" s="344"/>
      <c r="E52" s="344"/>
      <c r="F52" s="344"/>
      <c r="G52" s="344"/>
      <c r="H52" s="344"/>
      <c r="I52" s="344"/>
      <c r="J52" s="345"/>
      <c r="K52" s="346"/>
      <c r="L52" s="347"/>
      <c r="M52" s="318"/>
      <c r="N52" s="346"/>
      <c r="O52" s="346"/>
      <c r="P52" s="346"/>
      <c r="Q52" s="346"/>
    </row>
    <row r="53" spans="2:17" ht="12" customHeight="1">
      <c r="B53" s="332" t="s">
        <v>1128</v>
      </c>
      <c r="C53" s="344">
        <v>1800</v>
      </c>
      <c r="D53" s="344">
        <v>608</v>
      </c>
      <c r="E53" s="344">
        <v>11000</v>
      </c>
      <c r="F53" s="344">
        <v>119</v>
      </c>
      <c r="G53" s="344">
        <v>32</v>
      </c>
      <c r="H53" s="344">
        <v>304</v>
      </c>
      <c r="I53" s="344">
        <v>97</v>
      </c>
      <c r="J53" s="345">
        <v>126</v>
      </c>
      <c r="K53" s="346"/>
      <c r="L53" s="347"/>
      <c r="M53" s="318"/>
      <c r="N53" s="346"/>
      <c r="O53" s="346"/>
      <c r="P53" s="346"/>
      <c r="Q53" s="346"/>
    </row>
    <row r="54" spans="2:17" ht="12" customHeight="1">
      <c r="B54" s="332" t="s">
        <v>418</v>
      </c>
      <c r="C54" s="344">
        <v>842</v>
      </c>
      <c r="D54" s="344">
        <v>552</v>
      </c>
      <c r="E54" s="344">
        <v>4650</v>
      </c>
      <c r="F54" s="344">
        <v>115</v>
      </c>
      <c r="G54" s="344">
        <v>2</v>
      </c>
      <c r="H54" s="344">
        <v>208</v>
      </c>
      <c r="I54" s="344">
        <v>4</v>
      </c>
      <c r="J54" s="345">
        <v>104</v>
      </c>
      <c r="K54" s="346"/>
      <c r="L54" s="347"/>
      <c r="M54" s="318"/>
      <c r="N54" s="346"/>
      <c r="O54" s="346"/>
      <c r="P54" s="346"/>
      <c r="Q54" s="346"/>
    </row>
    <row r="55" spans="2:17" ht="12" customHeight="1">
      <c r="B55" s="332" t="s">
        <v>417</v>
      </c>
      <c r="C55" s="344">
        <v>908</v>
      </c>
      <c r="D55" s="344">
        <v>598</v>
      </c>
      <c r="E55" s="344">
        <v>5430</v>
      </c>
      <c r="F55" s="344">
        <v>115</v>
      </c>
      <c r="G55" s="344">
        <v>0</v>
      </c>
      <c r="H55" s="344">
        <v>0</v>
      </c>
      <c r="I55" s="344">
        <v>0</v>
      </c>
      <c r="J55" s="345">
        <v>0</v>
      </c>
      <c r="K55" s="346"/>
      <c r="L55" s="347"/>
      <c r="M55" s="318"/>
      <c r="N55" s="346"/>
      <c r="O55" s="346"/>
      <c r="P55" s="346"/>
      <c r="Q55" s="346"/>
    </row>
    <row r="56" spans="2:17" ht="9" customHeight="1">
      <c r="B56" s="332"/>
      <c r="C56" s="344"/>
      <c r="D56" s="344"/>
      <c r="E56" s="344"/>
      <c r="F56" s="344"/>
      <c r="G56" s="344"/>
      <c r="H56" s="344"/>
      <c r="I56" s="344"/>
      <c r="J56" s="345"/>
      <c r="K56" s="346"/>
      <c r="L56" s="347"/>
      <c r="M56" s="318"/>
      <c r="N56" s="346"/>
      <c r="O56" s="346"/>
      <c r="P56" s="346"/>
      <c r="Q56" s="346"/>
    </row>
    <row r="57" spans="2:17" s="335" customFormat="1" ht="12" customHeight="1">
      <c r="B57" s="332" t="s">
        <v>268</v>
      </c>
      <c r="C57" s="124">
        <v>1930</v>
      </c>
      <c r="D57" s="124">
        <v>626</v>
      </c>
      <c r="E57" s="124">
        <v>12100</v>
      </c>
      <c r="F57" s="124">
        <v>117</v>
      </c>
      <c r="G57" s="124">
        <v>13</v>
      </c>
      <c r="H57" s="124">
        <v>253</v>
      </c>
      <c r="I57" s="124">
        <v>33</v>
      </c>
      <c r="J57" s="333">
        <v>129</v>
      </c>
      <c r="K57" s="342"/>
      <c r="L57" s="343"/>
      <c r="M57" s="343"/>
      <c r="N57" s="342"/>
      <c r="O57" s="342"/>
      <c r="P57" s="342"/>
      <c r="Q57" s="342"/>
    </row>
    <row r="58" spans="2:17" ht="12" customHeight="1">
      <c r="B58" s="332" t="s">
        <v>267</v>
      </c>
      <c r="C58" s="344">
        <v>753</v>
      </c>
      <c r="D58" s="344">
        <v>471</v>
      </c>
      <c r="E58" s="344">
        <v>3550</v>
      </c>
      <c r="F58" s="344">
        <v>120</v>
      </c>
      <c r="G58" s="344">
        <v>2</v>
      </c>
      <c r="H58" s="344">
        <v>239</v>
      </c>
      <c r="I58" s="344">
        <v>4</v>
      </c>
      <c r="J58" s="345">
        <v>129</v>
      </c>
      <c r="K58" s="346"/>
      <c r="L58" s="347"/>
      <c r="M58" s="318"/>
      <c r="N58" s="346"/>
      <c r="O58" s="346"/>
      <c r="P58" s="346"/>
      <c r="Q58" s="346"/>
    </row>
    <row r="59" spans="2:17" ht="12" customHeight="1">
      <c r="B59" s="332" t="s">
        <v>266</v>
      </c>
      <c r="C59" s="344">
        <v>954</v>
      </c>
      <c r="D59" s="344">
        <v>529</v>
      </c>
      <c r="E59" s="344">
        <v>5040</v>
      </c>
      <c r="F59" s="344">
        <v>118</v>
      </c>
      <c r="G59" s="344">
        <v>1</v>
      </c>
      <c r="H59" s="344">
        <v>237</v>
      </c>
      <c r="I59" s="344">
        <v>2</v>
      </c>
      <c r="J59" s="345">
        <v>127</v>
      </c>
      <c r="K59" s="346"/>
      <c r="L59" s="347"/>
      <c r="M59" s="318"/>
      <c r="N59" s="346"/>
      <c r="O59" s="346"/>
      <c r="P59" s="346"/>
      <c r="Q59" s="346"/>
    </row>
    <row r="60" spans="2:17" ht="12" customHeight="1">
      <c r="B60" s="332" t="s">
        <v>265</v>
      </c>
      <c r="C60" s="344">
        <v>906</v>
      </c>
      <c r="D60" s="344">
        <v>525</v>
      </c>
      <c r="E60" s="344">
        <v>4760</v>
      </c>
      <c r="F60" s="344">
        <v>118</v>
      </c>
      <c r="G60" s="344">
        <v>4</v>
      </c>
      <c r="H60" s="344">
        <v>249</v>
      </c>
      <c r="I60" s="344">
        <v>10</v>
      </c>
      <c r="J60" s="345">
        <v>127</v>
      </c>
      <c r="K60" s="346"/>
      <c r="L60" s="347"/>
      <c r="M60" s="318"/>
      <c r="N60" s="346"/>
      <c r="O60" s="346"/>
      <c r="P60" s="346"/>
      <c r="Q60" s="346"/>
    </row>
    <row r="61" spans="2:17" s="335" customFormat="1" ht="12" customHeight="1">
      <c r="B61" s="336" t="s">
        <v>419</v>
      </c>
      <c r="C61" s="349">
        <v>22300</v>
      </c>
      <c r="D61" s="349">
        <v>570</v>
      </c>
      <c r="E61" s="349">
        <v>127100</v>
      </c>
      <c r="F61" s="349">
        <v>122</v>
      </c>
      <c r="G61" s="349">
        <v>267</v>
      </c>
      <c r="H61" s="349">
        <v>205</v>
      </c>
      <c r="I61" s="349">
        <v>547</v>
      </c>
      <c r="J61" s="350">
        <v>104</v>
      </c>
      <c r="K61" s="342"/>
      <c r="L61" s="343"/>
      <c r="M61" s="340"/>
      <c r="N61" s="342"/>
      <c r="O61" s="342"/>
      <c r="P61" s="342"/>
      <c r="Q61" s="342"/>
    </row>
    <row r="62" spans="2:17" ht="12" customHeight="1">
      <c r="B62" s="332" t="s">
        <v>1029</v>
      </c>
      <c r="C62" s="344">
        <v>4400</v>
      </c>
      <c r="D62" s="344">
        <v>583</v>
      </c>
      <c r="E62" s="344">
        <v>25600</v>
      </c>
      <c r="F62" s="344">
        <v>127</v>
      </c>
      <c r="G62" s="344">
        <v>230</v>
      </c>
      <c r="H62" s="344">
        <v>205</v>
      </c>
      <c r="I62" s="344">
        <v>471</v>
      </c>
      <c r="J62" s="345">
        <v>104</v>
      </c>
      <c r="K62" s="346"/>
      <c r="L62" s="347"/>
      <c r="M62" s="318"/>
      <c r="N62" s="346"/>
      <c r="O62" s="346"/>
      <c r="P62" s="346"/>
      <c r="Q62" s="346"/>
    </row>
    <row r="63" spans="2:17" ht="12" customHeight="1">
      <c r="B63" s="332" t="s">
        <v>1073</v>
      </c>
      <c r="C63" s="344">
        <v>2910</v>
      </c>
      <c r="D63" s="344">
        <v>584</v>
      </c>
      <c r="E63" s="344">
        <v>17000</v>
      </c>
      <c r="F63" s="344">
        <v>123</v>
      </c>
      <c r="G63" s="344">
        <v>2</v>
      </c>
      <c r="H63" s="344">
        <v>244</v>
      </c>
      <c r="I63" s="344">
        <v>5</v>
      </c>
      <c r="J63" s="345">
        <v>105</v>
      </c>
      <c r="K63" s="346"/>
      <c r="L63" s="347"/>
      <c r="M63" s="318"/>
      <c r="N63" s="346"/>
      <c r="O63" s="346"/>
      <c r="P63" s="346"/>
      <c r="Q63" s="346"/>
    </row>
    <row r="64" spans="2:17" ht="12" customHeight="1">
      <c r="B64" s="332" t="s">
        <v>1074</v>
      </c>
      <c r="C64" s="344">
        <v>2320</v>
      </c>
      <c r="D64" s="344">
        <v>594</v>
      </c>
      <c r="E64" s="344">
        <v>13800</v>
      </c>
      <c r="F64" s="344">
        <v>125</v>
      </c>
      <c r="G64" s="344">
        <v>15</v>
      </c>
      <c r="H64" s="344">
        <v>207</v>
      </c>
      <c r="I64" s="344">
        <v>30</v>
      </c>
      <c r="J64" s="345">
        <v>101</v>
      </c>
      <c r="K64" s="346"/>
      <c r="L64" s="347"/>
      <c r="M64" s="318"/>
      <c r="N64" s="346"/>
      <c r="O64" s="346"/>
      <c r="P64" s="346"/>
      <c r="Q64" s="346"/>
    </row>
    <row r="65" spans="2:17" ht="9" customHeight="1">
      <c r="B65" s="332"/>
      <c r="C65" s="344"/>
      <c r="D65" s="344"/>
      <c r="E65" s="344"/>
      <c r="F65" s="344"/>
      <c r="G65" s="344"/>
      <c r="H65" s="344"/>
      <c r="I65" s="344"/>
      <c r="J65" s="345"/>
      <c r="K65" s="346"/>
      <c r="L65" s="347"/>
      <c r="M65" s="318"/>
      <c r="N65" s="346"/>
      <c r="O65" s="346"/>
      <c r="P65" s="346"/>
      <c r="Q65" s="346"/>
    </row>
    <row r="66" spans="2:17" ht="12" customHeight="1">
      <c r="B66" s="332" t="s">
        <v>270</v>
      </c>
      <c r="C66" s="344">
        <v>3230</v>
      </c>
      <c r="D66" s="344">
        <v>607</v>
      </c>
      <c r="E66" s="344">
        <v>19600</v>
      </c>
      <c r="F66" s="344">
        <v>126</v>
      </c>
      <c r="G66" s="344">
        <v>13</v>
      </c>
      <c r="H66" s="344">
        <v>194</v>
      </c>
      <c r="I66" s="344">
        <v>26</v>
      </c>
      <c r="J66" s="345">
        <v>101</v>
      </c>
      <c r="K66" s="346"/>
      <c r="L66" s="347"/>
      <c r="M66" s="318"/>
      <c r="N66" s="346"/>
      <c r="O66" s="346"/>
      <c r="P66" s="346"/>
      <c r="Q66" s="346"/>
    </row>
    <row r="67" spans="2:17" ht="12" customHeight="1">
      <c r="B67" s="332" t="s">
        <v>271</v>
      </c>
      <c r="C67" s="344">
        <v>4450</v>
      </c>
      <c r="D67" s="344">
        <v>632</v>
      </c>
      <c r="E67" s="344">
        <v>28100</v>
      </c>
      <c r="F67" s="344">
        <v>126</v>
      </c>
      <c r="G67" s="344">
        <v>3</v>
      </c>
      <c r="H67" s="344">
        <v>189</v>
      </c>
      <c r="I67" s="344">
        <v>6</v>
      </c>
      <c r="J67" s="345">
        <v>101</v>
      </c>
      <c r="K67" s="346"/>
      <c r="L67" s="347"/>
      <c r="M67" s="318"/>
      <c r="N67" s="346"/>
      <c r="O67" s="346"/>
      <c r="P67" s="346"/>
      <c r="Q67" s="346"/>
    </row>
    <row r="68" spans="2:17" ht="9" customHeight="1">
      <c r="B68" s="332"/>
      <c r="C68" s="344"/>
      <c r="D68" s="344"/>
      <c r="E68" s="344"/>
      <c r="F68" s="344"/>
      <c r="G68" s="344"/>
      <c r="H68" s="344"/>
      <c r="I68" s="344"/>
      <c r="J68" s="345"/>
      <c r="K68" s="346"/>
      <c r="L68" s="347"/>
      <c r="M68" s="318"/>
      <c r="N68" s="346"/>
      <c r="O68" s="346"/>
      <c r="P68" s="346"/>
      <c r="Q68" s="346"/>
    </row>
    <row r="69" spans="2:17" ht="12" customHeight="1">
      <c r="B69" s="332" t="s">
        <v>421</v>
      </c>
      <c r="C69" s="344">
        <v>1370</v>
      </c>
      <c r="D69" s="344">
        <v>319</v>
      </c>
      <c r="E69" s="344">
        <v>4380</v>
      </c>
      <c r="F69" s="344">
        <v>105</v>
      </c>
      <c r="G69" s="344">
        <v>0</v>
      </c>
      <c r="H69" s="344">
        <v>0</v>
      </c>
      <c r="I69" s="344">
        <v>0</v>
      </c>
      <c r="J69" s="345">
        <v>0</v>
      </c>
      <c r="K69" s="346"/>
      <c r="L69" s="347"/>
      <c r="M69" s="318"/>
      <c r="N69" s="346"/>
      <c r="O69" s="346"/>
      <c r="P69" s="346"/>
      <c r="Q69" s="346"/>
    </row>
    <row r="70" spans="2:17" ht="12" customHeight="1">
      <c r="B70" s="332" t="s">
        <v>420</v>
      </c>
      <c r="C70" s="344">
        <v>1480</v>
      </c>
      <c r="D70" s="344">
        <v>527</v>
      </c>
      <c r="E70" s="344">
        <v>7800</v>
      </c>
      <c r="F70" s="344">
        <v>118</v>
      </c>
      <c r="G70" s="344">
        <v>2</v>
      </c>
      <c r="H70" s="344">
        <v>235</v>
      </c>
      <c r="I70" s="344">
        <v>5</v>
      </c>
      <c r="J70" s="345">
        <v>104</v>
      </c>
      <c r="K70" s="346"/>
      <c r="L70" s="347"/>
      <c r="M70" s="318"/>
      <c r="N70" s="346"/>
      <c r="O70" s="346"/>
      <c r="P70" s="346"/>
      <c r="Q70" s="346"/>
    </row>
    <row r="71" spans="2:17" ht="12" customHeight="1">
      <c r="B71" s="351" t="s">
        <v>272</v>
      </c>
      <c r="C71" s="352">
        <v>2110</v>
      </c>
      <c r="D71" s="352">
        <v>509</v>
      </c>
      <c r="E71" s="352">
        <v>10800</v>
      </c>
      <c r="F71" s="352">
        <v>110</v>
      </c>
      <c r="G71" s="352">
        <v>2</v>
      </c>
      <c r="H71" s="352">
        <v>207</v>
      </c>
      <c r="I71" s="352">
        <v>4</v>
      </c>
      <c r="J71" s="353">
        <v>104</v>
      </c>
      <c r="K71" s="346"/>
      <c r="L71" s="347"/>
      <c r="M71" s="318"/>
      <c r="N71" s="346"/>
      <c r="O71" s="346"/>
      <c r="P71" s="346"/>
      <c r="Q71" s="346"/>
    </row>
    <row r="72" spans="2:12" ht="13.5" customHeight="1">
      <c r="B72" s="315" t="s">
        <v>1129</v>
      </c>
      <c r="C72" s="318"/>
      <c r="D72" s="318"/>
      <c r="E72" s="318"/>
      <c r="F72" s="318"/>
      <c r="G72" s="318"/>
      <c r="H72" s="318"/>
      <c r="I72" s="318"/>
      <c r="J72" s="318"/>
      <c r="K72" s="318"/>
      <c r="L72" s="318"/>
    </row>
    <row r="73" spans="4:12" ht="13.5" customHeight="1">
      <c r="D73" s="318"/>
      <c r="E73" s="318"/>
      <c r="F73" s="318"/>
      <c r="G73" s="318"/>
      <c r="H73" s="318"/>
      <c r="I73" s="318"/>
      <c r="J73" s="318"/>
      <c r="K73" s="318"/>
      <c r="L73" s="318"/>
    </row>
    <row r="74" spans="3:12" ht="13.5" customHeight="1">
      <c r="C74" s="318"/>
      <c r="D74" s="318"/>
      <c r="E74" s="318"/>
      <c r="F74" s="318"/>
      <c r="G74" s="318"/>
      <c r="H74" s="318"/>
      <c r="I74" s="318"/>
      <c r="J74" s="318"/>
      <c r="K74" s="318"/>
      <c r="L74" s="318"/>
    </row>
    <row r="75" spans="3:12" ht="15" customHeight="1">
      <c r="C75" s="318"/>
      <c r="D75" s="318"/>
      <c r="E75" s="318"/>
      <c r="F75" s="318"/>
      <c r="G75" s="318"/>
      <c r="H75" s="318"/>
      <c r="I75" s="318"/>
      <c r="J75" s="318"/>
      <c r="K75" s="318"/>
      <c r="L75" s="318"/>
    </row>
    <row r="76" spans="2:12" ht="15" customHeight="1">
      <c r="B76" s="318"/>
      <c r="C76" s="318"/>
      <c r="D76" s="318"/>
      <c r="E76" s="318"/>
      <c r="F76" s="318"/>
      <c r="G76" s="318"/>
      <c r="H76" s="318"/>
      <c r="I76" s="318"/>
      <c r="J76" s="318"/>
      <c r="L76" s="318"/>
    </row>
    <row r="77" spans="2:12" ht="15" customHeight="1">
      <c r="B77" s="318"/>
      <c r="C77" s="318"/>
      <c r="D77" s="318"/>
      <c r="E77" s="318"/>
      <c r="F77" s="318"/>
      <c r="G77" s="318"/>
      <c r="H77" s="318"/>
      <c r="I77" s="318"/>
      <c r="J77" s="318"/>
      <c r="L77" s="318"/>
    </row>
    <row r="78" spans="2:12" ht="15" customHeight="1">
      <c r="B78" s="318"/>
      <c r="C78" s="318"/>
      <c r="D78" s="318"/>
      <c r="E78" s="318"/>
      <c r="F78" s="318"/>
      <c r="G78" s="318"/>
      <c r="H78" s="318"/>
      <c r="I78" s="318"/>
      <c r="J78" s="318"/>
      <c r="L78" s="318"/>
    </row>
    <row r="79" spans="2:12" ht="15" customHeight="1">
      <c r="B79" s="318"/>
      <c r="C79" s="318"/>
      <c r="D79" s="318"/>
      <c r="E79" s="318"/>
      <c r="F79" s="318"/>
      <c r="G79" s="318"/>
      <c r="H79" s="318"/>
      <c r="I79" s="318"/>
      <c r="J79" s="318"/>
      <c r="L79" s="318"/>
    </row>
    <row r="80" spans="2:12" ht="15" customHeight="1">
      <c r="B80" s="318"/>
      <c r="C80" s="318"/>
      <c r="D80" s="318"/>
      <c r="E80" s="318"/>
      <c r="F80" s="318"/>
      <c r="G80" s="318"/>
      <c r="H80" s="318"/>
      <c r="I80" s="318"/>
      <c r="J80" s="318"/>
      <c r="L80" s="318"/>
    </row>
    <row r="81" spans="2:12" ht="15" customHeight="1">
      <c r="B81" s="318"/>
      <c r="C81" s="318"/>
      <c r="D81" s="318"/>
      <c r="E81" s="318"/>
      <c r="F81" s="318"/>
      <c r="G81" s="318"/>
      <c r="H81" s="318"/>
      <c r="I81" s="318"/>
      <c r="J81" s="318"/>
      <c r="L81" s="318"/>
    </row>
    <row r="82" spans="2:12" ht="15" customHeight="1">
      <c r="B82" s="318"/>
      <c r="C82" s="318"/>
      <c r="D82" s="318"/>
      <c r="E82" s="318"/>
      <c r="F82" s="318"/>
      <c r="G82" s="318"/>
      <c r="H82" s="318"/>
      <c r="I82" s="318"/>
      <c r="J82" s="318"/>
      <c r="L82" s="318"/>
    </row>
    <row r="83" spans="2:12" ht="15" customHeight="1">
      <c r="B83" s="318"/>
      <c r="C83" s="318"/>
      <c r="D83" s="318"/>
      <c r="E83" s="318"/>
      <c r="F83" s="318"/>
      <c r="G83" s="318"/>
      <c r="H83" s="318"/>
      <c r="I83" s="318"/>
      <c r="J83" s="318"/>
      <c r="L83" s="318"/>
    </row>
    <row r="84" spans="2:12" ht="15" customHeight="1">
      <c r="B84" s="318"/>
      <c r="C84" s="318"/>
      <c r="D84" s="318"/>
      <c r="E84" s="318"/>
      <c r="F84" s="318"/>
      <c r="G84" s="318"/>
      <c r="H84" s="318"/>
      <c r="I84" s="318"/>
      <c r="J84" s="318"/>
      <c r="L84" s="318"/>
    </row>
    <row r="85" spans="2:12" ht="15" customHeight="1">
      <c r="B85" s="318"/>
      <c r="C85" s="318"/>
      <c r="D85" s="318"/>
      <c r="E85" s="318"/>
      <c r="F85" s="318"/>
      <c r="G85" s="318"/>
      <c r="H85" s="318"/>
      <c r="I85" s="318"/>
      <c r="J85" s="318"/>
      <c r="L85" s="318"/>
    </row>
    <row r="86" spans="2:12" ht="15" customHeight="1">
      <c r="B86" s="318"/>
      <c r="C86" s="318"/>
      <c r="D86" s="318"/>
      <c r="E86" s="318"/>
      <c r="F86" s="318"/>
      <c r="G86" s="318"/>
      <c r="H86" s="318"/>
      <c r="I86" s="318"/>
      <c r="J86" s="318"/>
      <c r="L86" s="318"/>
    </row>
    <row r="87" spans="2:12" ht="15" customHeight="1">
      <c r="B87" s="318"/>
      <c r="C87" s="318"/>
      <c r="D87" s="318"/>
      <c r="E87" s="318"/>
      <c r="F87" s="318"/>
      <c r="G87" s="318"/>
      <c r="H87" s="318"/>
      <c r="I87" s="318"/>
      <c r="J87" s="318"/>
      <c r="L87" s="318"/>
    </row>
    <row r="88" spans="2:10" ht="15" customHeight="1">
      <c r="B88" s="318"/>
      <c r="C88" s="318"/>
      <c r="D88" s="318"/>
      <c r="E88" s="318"/>
      <c r="F88" s="318"/>
      <c r="G88" s="318"/>
      <c r="H88" s="318"/>
      <c r="I88" s="318"/>
      <c r="J88" s="318"/>
    </row>
    <row r="89" spans="2:10" ht="15" customHeight="1">
      <c r="B89" s="318"/>
      <c r="C89" s="318"/>
      <c r="D89" s="318"/>
      <c r="E89" s="318"/>
      <c r="F89" s="318"/>
      <c r="G89" s="318"/>
      <c r="H89" s="318"/>
      <c r="I89" s="318"/>
      <c r="J89" s="318"/>
    </row>
    <row r="90" spans="2:10" ht="15" customHeight="1">
      <c r="B90" s="318"/>
      <c r="C90" s="318"/>
      <c r="D90" s="318"/>
      <c r="E90" s="318"/>
      <c r="F90" s="318"/>
      <c r="G90" s="318"/>
      <c r="H90" s="318"/>
      <c r="I90" s="318"/>
      <c r="J90" s="318"/>
    </row>
    <row r="91" spans="2:10" ht="15" customHeight="1">
      <c r="B91" s="318"/>
      <c r="C91" s="318"/>
      <c r="D91" s="318"/>
      <c r="E91" s="318"/>
      <c r="F91" s="318"/>
      <c r="G91" s="318"/>
      <c r="H91" s="318"/>
      <c r="I91" s="318"/>
      <c r="J91" s="318"/>
    </row>
    <row r="92" spans="2:10" ht="15" customHeight="1">
      <c r="B92" s="318"/>
      <c r="C92" s="318"/>
      <c r="D92" s="318"/>
      <c r="E92" s="318"/>
      <c r="F92" s="318"/>
      <c r="G92" s="318"/>
      <c r="H92" s="318"/>
      <c r="I92" s="318"/>
      <c r="J92" s="318"/>
    </row>
    <row r="93" spans="2:10" ht="15" customHeight="1">
      <c r="B93" s="318"/>
      <c r="C93" s="318"/>
      <c r="D93" s="318"/>
      <c r="E93" s="318"/>
      <c r="F93" s="318"/>
      <c r="G93" s="318"/>
      <c r="H93" s="318"/>
      <c r="I93" s="318"/>
      <c r="J93" s="318"/>
    </row>
    <row r="94" spans="2:10" ht="15" customHeight="1">
      <c r="B94" s="318"/>
      <c r="C94" s="318"/>
      <c r="D94" s="318"/>
      <c r="E94" s="318"/>
      <c r="F94" s="318"/>
      <c r="G94" s="318"/>
      <c r="H94" s="318"/>
      <c r="I94" s="318"/>
      <c r="J94" s="318"/>
    </row>
    <row r="95" spans="2:10" ht="15" customHeight="1">
      <c r="B95" s="318"/>
      <c r="C95" s="318"/>
      <c r="D95" s="318"/>
      <c r="E95" s="318"/>
      <c r="F95" s="318"/>
      <c r="G95" s="318"/>
      <c r="H95" s="318"/>
      <c r="I95" s="318"/>
      <c r="J95" s="318"/>
    </row>
    <row r="96" spans="2:10" ht="15" customHeight="1">
      <c r="B96" s="318"/>
      <c r="C96" s="318"/>
      <c r="D96" s="318"/>
      <c r="E96" s="318"/>
      <c r="F96" s="318"/>
      <c r="G96" s="318"/>
      <c r="H96" s="318"/>
      <c r="I96" s="318"/>
      <c r="J96" s="318"/>
    </row>
    <row r="97" spans="2:10" ht="15" customHeight="1">
      <c r="B97" s="318"/>
      <c r="C97" s="318"/>
      <c r="D97" s="318"/>
      <c r="E97" s="318"/>
      <c r="F97" s="318"/>
      <c r="G97" s="318"/>
      <c r="H97" s="318"/>
      <c r="I97" s="318"/>
      <c r="J97" s="318"/>
    </row>
    <row r="98" spans="2:10" ht="15" customHeight="1">
      <c r="B98" s="318"/>
      <c r="C98" s="318"/>
      <c r="D98" s="318"/>
      <c r="E98" s="318"/>
      <c r="F98" s="318"/>
      <c r="G98" s="318"/>
      <c r="H98" s="318"/>
      <c r="I98" s="318"/>
      <c r="J98" s="318"/>
    </row>
    <row r="99" spans="2:10" ht="15" customHeight="1">
      <c r="B99" s="318"/>
      <c r="C99" s="318"/>
      <c r="D99" s="318"/>
      <c r="E99" s="318"/>
      <c r="F99" s="318"/>
      <c r="G99" s="318"/>
      <c r="H99" s="318"/>
      <c r="I99" s="318"/>
      <c r="J99" s="318"/>
    </row>
    <row r="100" spans="2:10" ht="15" customHeight="1">
      <c r="B100" s="318"/>
      <c r="C100" s="318"/>
      <c r="D100" s="318"/>
      <c r="E100" s="318"/>
      <c r="F100" s="318"/>
      <c r="G100" s="318"/>
      <c r="H100" s="318"/>
      <c r="I100" s="318"/>
      <c r="J100" s="318"/>
    </row>
    <row r="101" spans="2:10" ht="15" customHeight="1">
      <c r="B101" s="318"/>
      <c r="C101" s="318"/>
      <c r="D101" s="318"/>
      <c r="E101" s="318"/>
      <c r="F101" s="318"/>
      <c r="G101" s="318"/>
      <c r="H101" s="318"/>
      <c r="I101" s="318"/>
      <c r="J101" s="318"/>
    </row>
    <row r="102" spans="2:10" ht="15" customHeight="1">
      <c r="B102" s="318"/>
      <c r="C102" s="318"/>
      <c r="D102" s="318"/>
      <c r="E102" s="318"/>
      <c r="F102" s="318"/>
      <c r="G102" s="318"/>
      <c r="H102" s="318"/>
      <c r="I102" s="318"/>
      <c r="J102" s="318"/>
    </row>
    <row r="103" spans="2:10" ht="15" customHeight="1">
      <c r="B103" s="318"/>
      <c r="C103" s="318"/>
      <c r="D103" s="318"/>
      <c r="E103" s="318"/>
      <c r="F103" s="318"/>
      <c r="G103" s="318"/>
      <c r="H103" s="318"/>
      <c r="I103" s="318"/>
      <c r="J103" s="318"/>
    </row>
    <row r="104" spans="2:10" ht="15" customHeight="1">
      <c r="B104" s="318"/>
      <c r="C104" s="318"/>
      <c r="D104" s="318"/>
      <c r="E104" s="318"/>
      <c r="F104" s="318"/>
      <c r="G104" s="318"/>
      <c r="H104" s="318"/>
      <c r="I104" s="318"/>
      <c r="J104" s="318"/>
    </row>
    <row r="105" spans="2:10" ht="15" customHeight="1">
      <c r="B105" s="318"/>
      <c r="C105" s="318"/>
      <c r="D105" s="318"/>
      <c r="E105" s="318"/>
      <c r="F105" s="318"/>
      <c r="G105" s="318"/>
      <c r="H105" s="318"/>
      <c r="I105" s="318"/>
      <c r="J105" s="318"/>
    </row>
    <row r="106" spans="2:10" ht="15" customHeight="1">
      <c r="B106" s="318"/>
      <c r="C106" s="318"/>
      <c r="D106" s="318"/>
      <c r="E106" s="318"/>
      <c r="F106" s="318"/>
      <c r="G106" s="318"/>
      <c r="H106" s="318"/>
      <c r="I106" s="318"/>
      <c r="J106" s="318"/>
    </row>
    <row r="107" spans="2:10" ht="15" customHeight="1">
      <c r="B107" s="318"/>
      <c r="C107" s="318"/>
      <c r="D107" s="318"/>
      <c r="E107" s="318"/>
      <c r="F107" s="318"/>
      <c r="G107" s="318"/>
      <c r="H107" s="318"/>
      <c r="I107" s="318"/>
      <c r="J107" s="318"/>
    </row>
    <row r="108" spans="2:10" ht="15" customHeight="1">
      <c r="B108" s="318"/>
      <c r="C108" s="318"/>
      <c r="D108" s="318"/>
      <c r="E108" s="318"/>
      <c r="F108" s="318"/>
      <c r="G108" s="318"/>
      <c r="H108" s="318"/>
      <c r="I108" s="318"/>
      <c r="J108" s="318"/>
    </row>
    <row r="109" spans="2:10" ht="15" customHeight="1">
      <c r="B109" s="318"/>
      <c r="C109" s="318"/>
      <c r="D109" s="318"/>
      <c r="E109" s="318"/>
      <c r="F109" s="318"/>
      <c r="G109" s="318"/>
      <c r="H109" s="318"/>
      <c r="I109" s="318"/>
      <c r="J109" s="318"/>
    </row>
    <row r="110" spans="2:10" ht="15" customHeight="1">
      <c r="B110" s="318"/>
      <c r="C110" s="318"/>
      <c r="D110" s="318"/>
      <c r="E110" s="318"/>
      <c r="F110" s="318"/>
      <c r="G110" s="318"/>
      <c r="H110" s="318"/>
      <c r="I110" s="318"/>
      <c r="J110" s="318"/>
    </row>
    <row r="111" spans="2:10" ht="15" customHeight="1">
      <c r="B111" s="318"/>
      <c r="C111" s="318"/>
      <c r="D111" s="318"/>
      <c r="E111" s="318"/>
      <c r="F111" s="318"/>
      <c r="G111" s="318"/>
      <c r="H111" s="318"/>
      <c r="I111" s="318"/>
      <c r="J111" s="318"/>
    </row>
    <row r="112" spans="2:10" ht="15" customHeight="1">
      <c r="B112" s="318"/>
      <c r="C112" s="318"/>
      <c r="D112" s="318"/>
      <c r="E112" s="318"/>
      <c r="F112" s="318"/>
      <c r="G112" s="318"/>
      <c r="H112" s="318"/>
      <c r="I112" s="318"/>
      <c r="J112" s="318"/>
    </row>
    <row r="113" spans="2:10" ht="15" customHeight="1">
      <c r="B113" s="318"/>
      <c r="C113" s="318"/>
      <c r="D113" s="318"/>
      <c r="E113" s="318"/>
      <c r="F113" s="318"/>
      <c r="G113" s="318"/>
      <c r="H113" s="318"/>
      <c r="I113" s="318"/>
      <c r="J113" s="318"/>
    </row>
    <row r="114" spans="2:10" ht="15" customHeight="1">
      <c r="B114" s="318"/>
      <c r="C114" s="318"/>
      <c r="D114" s="318"/>
      <c r="E114" s="318"/>
      <c r="F114" s="318"/>
      <c r="G114" s="318"/>
      <c r="H114" s="318"/>
      <c r="I114" s="318"/>
      <c r="J114" s="318"/>
    </row>
    <row r="115" spans="2:10" ht="15" customHeight="1">
      <c r="B115" s="318"/>
      <c r="C115" s="318"/>
      <c r="D115" s="318"/>
      <c r="E115" s="318"/>
      <c r="F115" s="318"/>
      <c r="G115" s="318"/>
      <c r="H115" s="318"/>
      <c r="I115" s="318"/>
      <c r="J115" s="318"/>
    </row>
    <row r="116" spans="2:10" ht="15" customHeight="1">
      <c r="B116" s="318"/>
      <c r="C116" s="318"/>
      <c r="D116" s="318"/>
      <c r="E116" s="318"/>
      <c r="F116" s="318"/>
      <c r="G116" s="318"/>
      <c r="H116" s="318"/>
      <c r="I116" s="318"/>
      <c r="J116" s="318"/>
    </row>
    <row r="117" spans="2:10" ht="15" customHeight="1">
      <c r="B117" s="318"/>
      <c r="C117" s="318"/>
      <c r="D117" s="318"/>
      <c r="E117" s="318"/>
      <c r="F117" s="318"/>
      <c r="G117" s="318"/>
      <c r="H117" s="318"/>
      <c r="I117" s="318"/>
      <c r="J117" s="318"/>
    </row>
    <row r="118" spans="2:10" ht="15" customHeight="1">
      <c r="B118" s="318"/>
      <c r="C118" s="318"/>
      <c r="D118" s="318"/>
      <c r="E118" s="318"/>
      <c r="F118" s="318"/>
      <c r="G118" s="318"/>
      <c r="H118" s="318"/>
      <c r="I118" s="318"/>
      <c r="J118" s="318"/>
    </row>
    <row r="119" spans="2:10" ht="15" customHeight="1">
      <c r="B119" s="318"/>
      <c r="C119" s="318"/>
      <c r="D119" s="318"/>
      <c r="E119" s="318"/>
      <c r="F119" s="318"/>
      <c r="G119" s="318"/>
      <c r="H119" s="318"/>
      <c r="I119" s="318"/>
      <c r="J119" s="318"/>
    </row>
    <row r="120" spans="2:10" ht="15" customHeight="1">
      <c r="B120" s="318"/>
      <c r="C120" s="318"/>
      <c r="D120" s="318"/>
      <c r="E120" s="318"/>
      <c r="F120" s="318"/>
      <c r="G120" s="318"/>
      <c r="H120" s="318"/>
      <c r="I120" s="318"/>
      <c r="J120" s="318"/>
    </row>
    <row r="121" spans="2:10" ht="15" customHeight="1">
      <c r="B121" s="318"/>
      <c r="C121" s="318"/>
      <c r="D121" s="318"/>
      <c r="E121" s="318"/>
      <c r="F121" s="318"/>
      <c r="G121" s="318"/>
      <c r="H121" s="318"/>
      <c r="I121" s="318"/>
      <c r="J121" s="318"/>
    </row>
    <row r="122" spans="2:10" ht="15" customHeight="1">
      <c r="B122" s="318"/>
      <c r="C122" s="318"/>
      <c r="D122" s="318"/>
      <c r="E122" s="318"/>
      <c r="F122" s="318"/>
      <c r="G122" s="318"/>
      <c r="H122" s="318"/>
      <c r="I122" s="318"/>
      <c r="J122" s="318"/>
    </row>
    <row r="123" spans="2:10" ht="15" customHeight="1">
      <c r="B123" s="318"/>
      <c r="C123" s="318"/>
      <c r="D123" s="318"/>
      <c r="E123" s="318"/>
      <c r="F123" s="318"/>
      <c r="G123" s="318"/>
      <c r="H123" s="318"/>
      <c r="I123" s="318"/>
      <c r="J123" s="318"/>
    </row>
    <row r="124" spans="2:10" ht="15" customHeight="1">
      <c r="B124" s="318"/>
      <c r="C124" s="318"/>
      <c r="D124" s="318"/>
      <c r="E124" s="318"/>
      <c r="F124" s="318"/>
      <c r="G124" s="318"/>
      <c r="H124" s="318"/>
      <c r="I124" s="318"/>
      <c r="J124" s="318"/>
    </row>
    <row r="125" spans="2:10" ht="15" customHeight="1">
      <c r="B125" s="318"/>
      <c r="C125" s="318"/>
      <c r="D125" s="318"/>
      <c r="E125" s="318"/>
      <c r="F125" s="318"/>
      <c r="G125" s="318"/>
      <c r="H125" s="318"/>
      <c r="I125" s="318"/>
      <c r="J125" s="318"/>
    </row>
    <row r="126" spans="2:10" ht="15" customHeight="1">
      <c r="B126" s="318"/>
      <c r="C126" s="318"/>
      <c r="D126" s="318"/>
      <c r="E126" s="318"/>
      <c r="F126" s="318"/>
      <c r="G126" s="318"/>
      <c r="H126" s="318"/>
      <c r="I126" s="318"/>
      <c r="J126" s="318"/>
    </row>
  </sheetData>
  <mergeCells count="1">
    <mergeCell ref="B5:B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昭和42年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2008-10-29T05:13:39Z</dcterms:modified>
  <cp:category/>
  <cp:version/>
  <cp:contentType/>
  <cp:contentStatus/>
</cp:coreProperties>
</file>